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0" yWindow="380" windowWidth="18900" windowHeight="706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'Rekapitulace'!$G$22</definedName>
    <definedName name="Dodavka0">'Položky'!#REF!</definedName>
    <definedName name="HSV">'Rekapitulace'!$E$22</definedName>
    <definedName name="HSV0">'Položky'!#REF!</definedName>
    <definedName name="HZS">'Rekapitulace'!$I$22</definedName>
    <definedName name="HZS0">'Položky'!#REF!</definedName>
    <definedName name="JKSO">'Krycí list'!$F$4</definedName>
    <definedName name="MJ">'Krycí list'!$G$4</definedName>
    <definedName name="Mont">'Rekapitulace'!$H$22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'Položky'!$A$1:$K$96</definedName>
    <definedName name="_xlnm.Print_Area" localSheetId="1">'Rekapitulace'!$A$1:$I$28</definedName>
    <definedName name="PocetMJ">'Krycí list'!$G$7</definedName>
    <definedName name="Poznamka">'Krycí list'!$B$37</definedName>
    <definedName name="Projektant">'Krycí list'!$C$7</definedName>
    <definedName name="PSV">'Rekapitulace'!$F$22</definedName>
    <definedName name="PSV0">'Položky'!#REF!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'Rekapitulace'!$H$28</definedName>
    <definedName name="VRNKc">'Rekapitulace'!$E$27</definedName>
    <definedName name="VRNnazev">'Rekapitulace'!$A$27</definedName>
    <definedName name="VRNproc">'Rekapitulace'!$F$27</definedName>
    <definedName name="VRNzakl">'Rekapitulace'!$G$27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<sst xmlns="http://schemas.openxmlformats.org/spreadsheetml/2006/main" count="333" uniqueCount="227">
  <si>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</si>
  <si>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</si>
  <si>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</si>
  <si>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</si>
  <si>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</si>
  <si>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</si>
  <si>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</si>
  <si>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</si>
  <si>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</si>
  <si>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</si>
  <si>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</si>
  <si>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</si>
  <si>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</si>
  <si>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</si>
  <si>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</si>
  <si>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</si>
  <si>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</si>
  <si>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</si>
  <si>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</si>
  <si>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</si>
  <si>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</si>
  <si>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</si>
  <si>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</si>
  <si>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</si>
  <si>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</si>
  <si>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</si>
  <si>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</si>
  <si>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</si>
  <si>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</si>
  <si>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</si>
  <si>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</si>
  <si>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</si>
  <si>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</si>
  <si>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</si>
  <si>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</si>
  <si>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</si>
  <si>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</si>
  <si>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</si>
  <si>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</si>
  <si>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</si>
  <si>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</si>
  <si>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</si>
  <si>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</si>
  <si>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</si>
  <si>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</si>
  <si>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</si>
  <si>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</si>
  <si>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</si>
  <si>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</si>
  <si>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</si>
  <si>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</si>
  <si>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</si>
  <si>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</si>
  <si>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</si>
  <si>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</si>
  <si>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</si>
  <si>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</si>
  <si>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</si>
  <si>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</si>
  <si>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</si>
  <si>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</si>
  <si>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</si>
  <si>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</si>
  <si>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</si>
  <si>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</si>
  <si>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</si>
  <si>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</si>
  <si>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demhmot / MJ</t>
  </si>
  <si>
    <t>demhmot celk.(t)</t>
  </si>
  <si>
    <t>Díl:</t>
  </si>
  <si>
    <t>ks</t>
  </si>
  <si>
    <t>Celkem za</t>
  </si>
  <si>
    <t>TO-16-10-ZZSMSK Ka</t>
  </si>
  <si>
    <t>WC - ženy</t>
  </si>
  <si>
    <t>3</t>
  </si>
  <si>
    <t>Svislé a kompletní konstrukce</t>
  </si>
  <si>
    <t>347 01-6113.R00</t>
  </si>
  <si>
    <t>Předstěna SDK, tl.65mm,ocel. kce CW, 1x RBI 12,5mm</t>
  </si>
  <si>
    <t>m2</t>
  </si>
  <si>
    <t>342 26-3420.R00</t>
  </si>
  <si>
    <t>Osazení revizních dvířek do SDK příček, do 0,50 m2</t>
  </si>
  <si>
    <t>kus</t>
  </si>
  <si>
    <t>342 26-3515.RT5</t>
  </si>
  <si>
    <t>Revizní dvířka Promat do SDK příček, 500x500 mm typ SP, požární odolnost EI 90</t>
  </si>
  <si>
    <t>61</t>
  </si>
  <si>
    <t>Upravy povrchů vnitřní</t>
  </si>
  <si>
    <t>612 47-2181.R00</t>
  </si>
  <si>
    <t>Omítka stěn, jádro míchané, štuk ze suché směsi</t>
  </si>
  <si>
    <t>64</t>
  </si>
  <si>
    <t>Výplně otvorů</t>
  </si>
  <si>
    <t>642 94-2111.R00</t>
  </si>
  <si>
    <t>Osazení zárubní dveřních ocelových, pl. do 2,5 m2</t>
  </si>
  <si>
    <t>553-30302</t>
  </si>
  <si>
    <t>Zárubeň ocelová H 95    600x1970x95 P</t>
  </si>
  <si>
    <t>642 94-0010.RAA</t>
  </si>
  <si>
    <t>Dveře jednokřídlové 60/197, překlad, zárubeň, práh dřevěné hladké plné, vč. kování</t>
  </si>
  <si>
    <t>90</t>
  </si>
  <si>
    <t>Přípočty</t>
  </si>
  <si>
    <t>900   -    .R02</t>
  </si>
  <si>
    <t>Montáž 2 ks regálů</t>
  </si>
  <si>
    <t>h</t>
  </si>
  <si>
    <t>557-</t>
  </si>
  <si>
    <t>Regál kovový (dxvxh)  120x150x30</t>
  </si>
  <si>
    <t>95</t>
  </si>
  <si>
    <t>Dokončovací kce na pozem.stav.</t>
  </si>
  <si>
    <t>952 90-2110.R00</t>
  </si>
  <si>
    <t>Čištění zametáním v místnostech a chodbách</t>
  </si>
  <si>
    <t>96</t>
  </si>
  <si>
    <t>Bourání konstrukcí</t>
  </si>
  <si>
    <t>968 07-2455.R00</t>
  </si>
  <si>
    <t>Vybourání kovových dveřních zárubní pl. do 2 m2</t>
  </si>
  <si>
    <t>725 11-0811.R00</t>
  </si>
  <si>
    <t>Demontáž klozetů splachovacích</t>
  </si>
  <si>
    <t>soubor</t>
  </si>
  <si>
    <t>725 24-0812.R00</t>
  </si>
  <si>
    <t>Demontáž sprchových mís bez výtokových armatur</t>
  </si>
  <si>
    <t>735 15-1811.R00</t>
  </si>
  <si>
    <t>Demontáž otopných těles panelových 1řadých, do 1500 mm</t>
  </si>
  <si>
    <t>962 03-1132.R00</t>
  </si>
  <si>
    <t>Bourání příček cihelných tl. 10 cm</t>
  </si>
  <si>
    <t>0,40*2,50</t>
  </si>
  <si>
    <t>962 03-6412.R00</t>
  </si>
  <si>
    <t>DMTZ SDK předstěny, 1x kov.kce, 1x oplášť.12,5 mm</t>
  </si>
  <si>
    <t>725 29-0010.RA0</t>
  </si>
  <si>
    <t>Demontáž klozetu včetně splachovací nádrže</t>
  </si>
  <si>
    <t>965 08-1713.R00</t>
  </si>
  <si>
    <t>Bourání dlaždic keramických tl. 1 cm, nad 1 m2</t>
  </si>
  <si>
    <t>210 11-0001.R00</t>
  </si>
  <si>
    <t>Spínač nástěnný jednopól.- řaz. 1, obyč.prostředí DMTŽ = 50% MTŽ</t>
  </si>
  <si>
    <t>210 20-0006.R00</t>
  </si>
  <si>
    <t>Svítidlo žárovkové 1830202, 2 x DZ 9/11 W DMTŽ = 50% MTŽ</t>
  </si>
  <si>
    <t>211 14-0011.R00</t>
  </si>
  <si>
    <t>Montáž odvětrávacího ventilátorů VAN DMTŽ=50% MTŽ</t>
  </si>
  <si>
    <t>97</t>
  </si>
  <si>
    <t>Prorážení otvorů - odvoz suti</t>
  </si>
  <si>
    <t>979 08-2111.R00</t>
  </si>
  <si>
    <t>Vnitrostaveništní doprava suti do 10 m</t>
  </si>
  <si>
    <t>t</t>
  </si>
  <si>
    <t>979 08-2121.R00</t>
  </si>
  <si>
    <t>Příplatek k vnitrost. dopravě suti za dalších 5 m</t>
  </si>
  <si>
    <t>0,50526*3</t>
  </si>
  <si>
    <t>979 08-1111.R00</t>
  </si>
  <si>
    <t>Odvoz suti a vybour. hmot na skládku do 1 km</t>
  </si>
  <si>
    <t>979 08-1121.R00</t>
  </si>
  <si>
    <t>Příplatek k odvozu za každý další 1 km</t>
  </si>
  <si>
    <t>0,50526*10</t>
  </si>
  <si>
    <t>979 09-4511.R00</t>
  </si>
  <si>
    <t>Poplatek za uložení stav. suti DEPOS 2016</t>
  </si>
  <si>
    <t>99</t>
  </si>
  <si>
    <t>Staveništní přesun hmot</t>
  </si>
  <si>
    <t>999 28-1111.R00</t>
  </si>
  <si>
    <t>Přesun hmot pro opravy a údržbu do výšky 25 m</t>
  </si>
  <si>
    <t>0,07172+0,357+0,18930+0,01920</t>
  </si>
  <si>
    <t>725</t>
  </si>
  <si>
    <t>Zařizovací předměty</t>
  </si>
  <si>
    <t>725 82-3121.RT2</t>
  </si>
  <si>
    <t>Baterie umyvadlová stoján. ruční, vč. otvír.odpadu výpusť Clic-Clac; sifon M D0203;</t>
  </si>
  <si>
    <t>726 21-1364.R00</t>
  </si>
  <si>
    <t>D+M Modul-WC Geberit Monolith</t>
  </si>
  <si>
    <t>726 21-1314.R00</t>
  </si>
  <si>
    <t>D+M Modul-umyvadlo RAVAK - CLASSIC 600 XJD01160000</t>
  </si>
  <si>
    <t>766 82-5121.RT1</t>
  </si>
  <si>
    <t>D+M koupelnové skříňky a zrcadla Ravak Classic X000000243 S D600 bílá</t>
  </si>
  <si>
    <t>998 72-5101.R00</t>
  </si>
  <si>
    <t>Přesun hmot pro zařizovací předměty, výšky do 6 m</t>
  </si>
  <si>
    <t>733</t>
  </si>
  <si>
    <t>Rozvod potrubí</t>
  </si>
  <si>
    <t>733 16-4102.RT5</t>
  </si>
  <si>
    <t>Montáž potrubí z měděných trubek D 15 mm spojované lisováním</t>
  </si>
  <si>
    <t>m</t>
  </si>
  <si>
    <t>197-1..</t>
  </si>
  <si>
    <t>Trubka Cu 15x1</t>
  </si>
  <si>
    <t>733 16-5102.R00</t>
  </si>
  <si>
    <t>Montáž tvar.Cu pájené na tvrdo D 15-22 mm 1 spoj</t>
  </si>
  <si>
    <t>197-5,,</t>
  </si>
  <si>
    <t>Přehozná matice Cu D15</t>
  </si>
  <si>
    <t>998 73-3101.R00</t>
  </si>
  <si>
    <t>Přesun hmot pro rozvody potrubí, výšky do 6 m</t>
  </si>
  <si>
    <t>735</t>
  </si>
  <si>
    <t>Otopná tělesa</t>
  </si>
  <si>
    <t>735 15-9110.R00</t>
  </si>
  <si>
    <t>Montáž panelových těles 1řadých do délky 1500 mm RADIK 600/600 - původní</t>
  </si>
  <si>
    <t>735 15-6910.R00</t>
  </si>
  <si>
    <t>Tlakové zkoušky otopných těles Radik 10-11</t>
  </si>
  <si>
    <t>771</t>
  </si>
  <si>
    <t>Podlahy z dlaždic a obklady</t>
  </si>
  <si>
    <t>771 57-5014.RA0</t>
  </si>
  <si>
    <t>Dlažba do tmele Schomburg 30 x 30 cm</t>
  </si>
  <si>
    <t>597-70...</t>
  </si>
  <si>
    <t>Dlaždice 33,3x33,3 cm</t>
  </si>
  <si>
    <t>998 77-1101.R00</t>
  </si>
  <si>
    <t>Přesun hmot pro podlahy z dlaždic, výšky do 6 m</t>
  </si>
  <si>
    <t>781</t>
  </si>
  <si>
    <t>Obklady keramické</t>
  </si>
  <si>
    <t>622 30-0131.R00</t>
  </si>
  <si>
    <t>Vyrovnání podkladu tmelem tl. do 5 mm</t>
  </si>
  <si>
    <t>612 48-1113.R00</t>
  </si>
  <si>
    <t>Potažení vnitř. stěn sklotex. pletivem s vypnutím</t>
  </si>
  <si>
    <t>781 21-0141.R00</t>
  </si>
  <si>
    <t>Obkládání stěn obkl. pórovin. do tmele do 330x600</t>
  </si>
  <si>
    <t>597-815..</t>
  </si>
  <si>
    <t>Obklad porovinový 33x60</t>
  </si>
  <si>
    <t>781 49-1001.R00</t>
  </si>
  <si>
    <t>Montáž lišt k obkladům</t>
  </si>
  <si>
    <t>283-50241</t>
  </si>
  <si>
    <t>Profil rohový plastový CeraVent bílý dl. 2,5 m</t>
  </si>
  <si>
    <t>998 78-1101.R00</t>
  </si>
  <si>
    <t>Přesun hmot pro obklady keramické, výšky do 6 m</t>
  </si>
  <si>
    <t>784</t>
  </si>
  <si>
    <t>Malby</t>
  </si>
  <si>
    <t>784 19-5212.R00</t>
  </si>
  <si>
    <t>Malba tekutá Primalex Plus, bílá, 2 x</t>
  </si>
  <si>
    <t>M21</t>
  </si>
  <si>
    <t>Elektromontáže</t>
  </si>
  <si>
    <t>210 11-0001.RT1</t>
  </si>
  <si>
    <t>Spínač nástěnný jednopól.- řaz. 1, obyč.prostředí včetně dodávky spínače 3553-A01340</t>
  </si>
  <si>
    <t>210 20-0042.R00</t>
  </si>
  <si>
    <t>Svítidlo žárovkové 2131805, 60 W, nástěnné</t>
  </si>
  <si>
    <t>348-21...</t>
  </si>
  <si>
    <t>Svítidlo žárovkové</t>
  </si>
  <si>
    <t>347-11...</t>
  </si>
  <si>
    <t>Žárovka LED  7W</t>
  </si>
  <si>
    <t>210 29-2001.R00</t>
  </si>
  <si>
    <t>Zjištění údajů pro RZ- do 2 místností</t>
  </si>
  <si>
    <t>220 30-9999.R00</t>
  </si>
  <si>
    <t>Revizní zpráva -hzs</t>
  </si>
  <si>
    <t>Vladimír Toman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</si>
</sst>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.00\ &quot;Kč&quot;"/>
    <numFmt numFmtId="166" formatCode="0.0"/>
    <numFmt numFmtId="167" formatCode="#,##0.00000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34" fillId="23" borderId="6" applyNumberFormat="0" applyFont="0" applyAlignment="0" applyProtection="0"/>
    <xf numFmtId="9" fontId="34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19" fillId="33" borderId="15" xfId="0" applyNumberFormat="1" applyFont="1" applyFill="1" applyBorder="1" applyAlignment="1">
      <alignment/>
    </xf>
    <xf numFmtId="49" fontId="0" fillId="33" borderId="16" xfId="0" applyNumberFormat="1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17" xfId="0" applyNumberForma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1" fillId="0" borderId="25" xfId="0" applyFont="1" applyBorder="1" applyAlignment="1">
      <alignment horizontal="left"/>
    </xf>
    <xf numFmtId="0" fontId="0" fillId="0" borderId="22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3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22" fillId="0" borderId="29" xfId="0" applyFont="1" applyBorder="1" applyAlignment="1">
      <alignment horizontal="left"/>
    </xf>
    <xf numFmtId="0" fontId="22" fillId="0" borderId="30" xfId="0" applyFont="1" applyBorder="1" applyAlignment="1">
      <alignment horizontal="left"/>
    </xf>
    <xf numFmtId="0" fontId="22" fillId="0" borderId="31" xfId="0" applyFont="1" applyBorder="1" applyAlignment="1">
      <alignment horizontal="left"/>
    </xf>
    <xf numFmtId="0" fontId="18" fillId="0" borderId="32" xfId="0" applyFont="1" applyBorder="1" applyAlignment="1">
      <alignment horizontal="centerContinuous" vertical="center"/>
    </xf>
    <xf numFmtId="0" fontId="23" fillId="0" borderId="33" xfId="0" applyFont="1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0" fillId="0" borderId="34" xfId="0" applyBorder="1" applyAlignment="1">
      <alignment horizontal="centerContinuous" vertical="center"/>
    </xf>
    <xf numFmtId="0" fontId="22" fillId="0" borderId="35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centerContinuous"/>
    </xf>
    <xf numFmtId="0" fontId="22" fillId="0" borderId="36" xfId="0" applyFont="1" applyBorder="1" applyAlignment="1">
      <alignment horizontal="centerContinuous"/>
    </xf>
    <xf numFmtId="0" fontId="0" fillId="0" borderId="36" xfId="0" applyBorder="1" applyAlignment="1">
      <alignment horizontal="centerContinuous"/>
    </xf>
    <xf numFmtId="0" fontId="0" fillId="0" borderId="38" xfId="0" applyBorder="1" applyAlignment="1">
      <alignment/>
    </xf>
    <xf numFmtId="0" fontId="0" fillId="0" borderId="30" xfId="0" applyBorder="1" applyAlignment="1">
      <alignment/>
    </xf>
    <xf numFmtId="3" fontId="0" fillId="0" borderId="39" xfId="0" applyNumberFormat="1" applyBorder="1" applyAlignment="1">
      <alignment/>
    </xf>
    <xf numFmtId="0" fontId="0" fillId="0" borderId="40" xfId="0" applyBorder="1" applyAlignment="1">
      <alignment/>
    </xf>
    <xf numFmtId="3" fontId="0" fillId="0" borderId="41" xfId="0" applyNumberFormat="1" applyBorder="1" applyAlignment="1">
      <alignment/>
    </xf>
    <xf numFmtId="0" fontId="0" fillId="0" borderId="42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26" xfId="0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3" fontId="0" fillId="0" borderId="47" xfId="0" applyNumberFormat="1" applyBorder="1" applyAlignment="1">
      <alignment/>
    </xf>
    <xf numFmtId="0" fontId="0" fillId="0" borderId="48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22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23" fillId="0" borderId="46" xfId="0" applyFont="1" applyFill="1" applyBorder="1" applyAlignment="1">
      <alignment/>
    </xf>
    <xf numFmtId="0" fontId="23" fillId="0" borderId="47" xfId="0" applyFont="1" applyFill="1" applyBorder="1" applyAlignment="1">
      <alignment/>
    </xf>
    <xf numFmtId="0" fontId="23" fillId="0" borderId="49" xfId="0" applyFont="1" applyFill="1" applyBorder="1" applyAlignment="1">
      <alignment/>
    </xf>
    <xf numFmtId="165" fontId="23" fillId="0" borderId="47" xfId="0" applyNumberFormat="1" applyFont="1" applyFill="1" applyBorder="1" applyAlignment="1">
      <alignment/>
    </xf>
    <xf numFmtId="0" fontId="23" fillId="0" borderId="5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0" fillId="0" borderId="51" xfId="46" applyFont="1" applyBorder="1" applyAlignment="1">
      <alignment horizontal="center"/>
      <protection/>
    </xf>
    <xf numFmtId="0" fontId="0" fillId="0" borderId="52" xfId="46" applyFont="1" applyBorder="1" applyAlignment="1">
      <alignment horizontal="center"/>
      <protection/>
    </xf>
    <xf numFmtId="0" fontId="20" fillId="0" borderId="53" xfId="46" applyFont="1" applyBorder="1">
      <alignment/>
      <protection/>
    </xf>
    <xf numFmtId="0" fontId="0" fillId="0" borderId="53" xfId="46" applyBorder="1">
      <alignment/>
      <protection/>
    </xf>
    <xf numFmtId="0" fontId="0" fillId="0" borderId="53" xfId="46" applyBorder="1" applyAlignment="1">
      <alignment horizontal="right"/>
      <protection/>
    </xf>
    <xf numFmtId="0" fontId="0" fillId="0" borderId="53" xfId="46" applyFont="1" applyBorder="1">
      <alignment/>
      <protection/>
    </xf>
    <xf numFmtId="0" fontId="0" fillId="0" borderId="53" xfId="0" applyNumberFormat="1" applyBorder="1" applyAlignment="1">
      <alignment horizontal="left"/>
    </xf>
    <xf numFmtId="0" fontId="0" fillId="0" borderId="54" xfId="0" applyNumberFormat="1" applyBorder="1" applyAlignment="1">
      <alignment/>
    </xf>
    <xf numFmtId="0" fontId="0" fillId="0" borderId="55" xfId="46" applyFont="1" applyBorder="1" applyAlignment="1">
      <alignment horizontal="center"/>
      <protection/>
    </xf>
    <xf numFmtId="0" fontId="0" fillId="0" borderId="56" xfId="46" applyFont="1" applyBorder="1" applyAlignment="1">
      <alignment horizontal="center"/>
      <protection/>
    </xf>
    <xf numFmtId="0" fontId="20" fillId="0" borderId="57" xfId="46" applyFont="1" applyBorder="1">
      <alignment/>
      <protection/>
    </xf>
    <xf numFmtId="0" fontId="0" fillId="0" borderId="57" xfId="46" applyBorder="1">
      <alignment/>
      <protection/>
    </xf>
    <xf numFmtId="0" fontId="0" fillId="0" borderId="57" xfId="46" applyBorder="1" applyAlignment="1">
      <alignment horizontal="right"/>
      <protection/>
    </xf>
    <xf numFmtId="0" fontId="0" fillId="0" borderId="57" xfId="46" applyFont="1" applyBorder="1" applyAlignment="1">
      <alignment horizontal="left" shrinkToFit="1"/>
      <protection/>
    </xf>
    <xf numFmtId="0" fontId="0" fillId="0" borderId="58" xfId="46" applyFont="1" applyBorder="1" applyAlignment="1">
      <alignment horizontal="left" shrinkToFit="1"/>
      <protection/>
    </xf>
    <xf numFmtId="49" fontId="18" fillId="0" borderId="0" xfId="0" applyNumberFormat="1" applyFont="1" applyAlignment="1">
      <alignment horizontal="centerContinuous"/>
    </xf>
    <xf numFmtId="49" fontId="22" fillId="0" borderId="35" xfId="0" applyNumberFormat="1" applyFont="1" applyFill="1" applyBorder="1" applyAlignment="1">
      <alignment/>
    </xf>
    <xf numFmtId="0" fontId="22" fillId="0" borderId="36" xfId="0" applyFont="1" applyFill="1" applyBorder="1" applyAlignment="1">
      <alignment/>
    </xf>
    <xf numFmtId="0" fontId="22" fillId="0" borderId="37" xfId="0" applyFont="1" applyFill="1" applyBorder="1" applyAlignment="1">
      <alignment/>
    </xf>
    <xf numFmtId="0" fontId="22" fillId="0" borderId="59" xfId="0" applyFont="1" applyFill="1" applyBorder="1" applyAlignment="1">
      <alignment/>
    </xf>
    <xf numFmtId="0" fontId="22" fillId="0" borderId="60" xfId="0" applyFont="1" applyFill="1" applyBorder="1" applyAlignment="1">
      <alignment/>
    </xf>
    <xf numFmtId="0" fontId="22" fillId="0" borderId="61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22" fillId="0" borderId="35" xfId="0" applyFont="1" applyFill="1" applyBorder="1" applyAlignment="1">
      <alignment/>
    </xf>
    <xf numFmtId="3" fontId="22" fillId="0" borderId="37" xfId="0" applyNumberFormat="1" applyFont="1" applyFill="1" applyBorder="1" applyAlignment="1">
      <alignment/>
    </xf>
    <xf numFmtId="3" fontId="22" fillId="0" borderId="59" xfId="0" applyNumberFormat="1" applyFont="1" applyFill="1" applyBorder="1" applyAlignment="1">
      <alignment/>
    </xf>
    <xf numFmtId="3" fontId="22" fillId="0" borderId="60" xfId="0" applyNumberFormat="1" applyFont="1" applyFill="1" applyBorder="1" applyAlignment="1">
      <alignment/>
    </xf>
    <xf numFmtId="3" fontId="22" fillId="0" borderId="61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18" fillId="0" borderId="0" xfId="0" applyFont="1" applyFill="1" applyAlignment="1">
      <alignment horizontal="centerContinuous"/>
    </xf>
    <xf numFmtId="3" fontId="18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22" fillId="0" borderId="40" xfId="0" applyFont="1" applyFill="1" applyBorder="1" applyAlignment="1">
      <alignment/>
    </xf>
    <xf numFmtId="0" fontId="22" fillId="0" borderId="41" xfId="0" applyFont="1" applyFill="1" applyBorder="1" applyAlignment="1">
      <alignment/>
    </xf>
    <xf numFmtId="0" fontId="0" fillId="0" borderId="62" xfId="0" applyFill="1" applyBorder="1" applyAlignment="1">
      <alignment/>
    </xf>
    <xf numFmtId="0" fontId="22" fillId="0" borderId="63" xfId="0" applyFont="1" applyFill="1" applyBorder="1" applyAlignment="1">
      <alignment horizontal="right"/>
    </xf>
    <xf numFmtId="0" fontId="22" fillId="0" borderId="41" xfId="0" applyFont="1" applyFill="1" applyBorder="1" applyAlignment="1">
      <alignment horizontal="right"/>
    </xf>
    <xf numFmtId="0" fontId="22" fillId="0" borderId="42" xfId="0" applyFont="1" applyFill="1" applyBorder="1" applyAlignment="1">
      <alignment horizontal="center"/>
    </xf>
    <xf numFmtId="4" fontId="21" fillId="0" borderId="41" xfId="0" applyNumberFormat="1" applyFont="1" applyFill="1" applyBorder="1" applyAlignment="1">
      <alignment horizontal="right"/>
    </xf>
    <xf numFmtId="4" fontId="21" fillId="0" borderId="62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3" fontId="0" fillId="0" borderId="43" xfId="0" applyNumberFormat="1" applyFont="1" applyFill="1" applyBorder="1" applyAlignment="1">
      <alignment horizontal="right"/>
    </xf>
    <xf numFmtId="166" fontId="0" fillId="0" borderId="64" xfId="0" applyNumberFormat="1" applyFont="1" applyFill="1" applyBorder="1" applyAlignment="1">
      <alignment horizontal="right"/>
    </xf>
    <xf numFmtId="3" fontId="0" fillId="0" borderId="65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3" fontId="0" fillId="0" borderId="31" xfId="0" applyNumberFormat="1" applyFont="1" applyFill="1" applyBorder="1" applyAlignment="1">
      <alignment horizontal="right"/>
    </xf>
    <xf numFmtId="0" fontId="0" fillId="0" borderId="46" xfId="0" applyFill="1" applyBorder="1" applyAlignment="1">
      <alignment/>
    </xf>
    <xf numFmtId="0" fontId="22" fillId="0" borderId="47" xfId="0" applyFont="1" applyFill="1" applyBorder="1" applyAlignment="1">
      <alignment/>
    </xf>
    <xf numFmtId="0" fontId="0" fillId="0" borderId="47" xfId="0" applyFill="1" applyBorder="1" applyAlignment="1">
      <alignment/>
    </xf>
    <xf numFmtId="4" fontId="0" fillId="0" borderId="66" xfId="0" applyNumberFormat="1" applyFill="1" applyBorder="1" applyAlignment="1">
      <alignment/>
    </xf>
    <xf numFmtId="4" fontId="0" fillId="0" borderId="46" xfId="0" applyNumberFormat="1" applyFill="1" applyBorder="1" applyAlignment="1">
      <alignment/>
    </xf>
    <xf numFmtId="4" fontId="0" fillId="0" borderId="47" xfId="0" applyNumberFormat="1" applyFill="1" applyBorder="1" applyAlignment="1">
      <alignment/>
    </xf>
    <xf numFmtId="3" fontId="22" fillId="0" borderId="47" xfId="0" applyNumberFormat="1" applyFont="1" applyFill="1" applyBorder="1" applyAlignment="1">
      <alignment horizontal="right"/>
    </xf>
    <xf numFmtId="3" fontId="22" fillId="0" borderId="66" xfId="0" applyNumberFormat="1" applyFont="1" applyFill="1" applyBorder="1" applyAlignment="1">
      <alignment horizontal="right"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6" fillId="0" borderId="0" xfId="46" applyFont="1" applyAlignment="1">
      <alignment horizontal="center"/>
      <protection/>
    </xf>
    <xf numFmtId="0" fontId="0" fillId="0" borderId="0" xfId="46">
      <alignment/>
      <protection/>
    </xf>
    <xf numFmtId="0" fontId="27" fillId="0" borderId="0" xfId="46" applyFont="1" applyAlignment="1">
      <alignment horizontal="centerContinuous"/>
      <protection/>
    </xf>
    <xf numFmtId="0" fontId="28" fillId="0" borderId="0" xfId="46" applyFont="1" applyAlignment="1">
      <alignment horizontal="centerContinuous"/>
      <protection/>
    </xf>
    <xf numFmtId="0" fontId="28" fillId="0" borderId="0" xfId="46" applyFont="1" applyAlignment="1">
      <alignment horizontal="right"/>
      <protection/>
    </xf>
    <xf numFmtId="0" fontId="0" fillId="0" borderId="53" xfId="46" applyFont="1" applyBorder="1" applyAlignment="1">
      <alignment horizontal="center"/>
      <protection/>
    </xf>
    <xf numFmtId="0" fontId="0" fillId="0" borderId="53" xfId="46" applyBorder="1" applyAlignment="1">
      <alignment horizontal="left"/>
      <protection/>
    </xf>
    <xf numFmtId="0" fontId="0" fillId="0" borderId="54" xfId="46" applyBorder="1">
      <alignment/>
      <protection/>
    </xf>
    <xf numFmtId="49" fontId="0" fillId="0" borderId="55" xfId="46" applyNumberFormat="1" applyFont="1" applyBorder="1" applyAlignment="1">
      <alignment horizontal="center"/>
      <protection/>
    </xf>
    <xf numFmtId="0" fontId="0" fillId="0" borderId="57" xfId="46" applyBorder="1" applyAlignment="1">
      <alignment horizontal="left" shrinkToFit="1"/>
      <protection/>
    </xf>
    <xf numFmtId="0" fontId="0" fillId="0" borderId="58" xfId="46" applyBorder="1" applyAlignment="1">
      <alignment horizontal="left" shrinkToFit="1"/>
      <protection/>
    </xf>
    <xf numFmtId="0" fontId="25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21" fillId="0" borderId="64" xfId="46" applyNumberFormat="1" applyFont="1" applyFill="1" applyBorder="1">
      <alignment/>
      <protection/>
    </xf>
    <xf numFmtId="0" fontId="21" fillId="0" borderId="25" xfId="46" applyFont="1" applyFill="1" applyBorder="1" applyAlignment="1">
      <alignment horizontal="center"/>
      <protection/>
    </xf>
    <xf numFmtId="0" fontId="21" fillId="0" borderId="25" xfId="46" applyNumberFormat="1" applyFont="1" applyFill="1" applyBorder="1" applyAlignment="1">
      <alignment horizontal="center"/>
      <protection/>
    </xf>
    <xf numFmtId="0" fontId="21" fillId="0" borderId="64" xfId="46" applyFont="1" applyFill="1" applyBorder="1" applyAlignment="1">
      <alignment horizontal="center"/>
      <protection/>
    </xf>
    <xf numFmtId="0" fontId="29" fillId="0" borderId="64" xfId="46" applyFont="1" applyFill="1" applyBorder="1">
      <alignment/>
      <protection/>
    </xf>
    <xf numFmtId="0" fontId="22" fillId="0" borderId="67" xfId="46" applyFont="1" applyFill="1" applyBorder="1" applyAlignment="1">
      <alignment horizontal="center"/>
      <protection/>
    </xf>
    <xf numFmtId="49" fontId="22" fillId="0" borderId="67" xfId="46" applyNumberFormat="1" applyFont="1" applyFill="1" applyBorder="1" applyAlignment="1">
      <alignment horizontal="left"/>
      <protection/>
    </xf>
    <xf numFmtId="0" fontId="22" fillId="0" borderId="67" xfId="46" applyFont="1" applyFill="1" applyBorder="1">
      <alignment/>
      <protection/>
    </xf>
    <xf numFmtId="0" fontId="0" fillId="0" borderId="67" xfId="46" applyFill="1" applyBorder="1" applyAlignment="1">
      <alignment horizontal="center"/>
      <protection/>
    </xf>
    <xf numFmtId="0" fontId="0" fillId="0" borderId="67" xfId="46" applyNumberFormat="1" applyFill="1" applyBorder="1" applyAlignment="1">
      <alignment horizontal="right"/>
      <protection/>
    </xf>
    <xf numFmtId="0" fontId="0" fillId="0" borderId="67" xfId="46" applyNumberFormat="1" applyFill="1" applyBorder="1">
      <alignment/>
      <protection/>
    </xf>
    <xf numFmtId="0" fontId="24" fillId="0" borderId="68" xfId="46" applyNumberFormat="1" applyFont="1" applyFill="1" applyBorder="1">
      <alignment/>
      <protection/>
    </xf>
    <xf numFmtId="0" fontId="30" fillId="0" borderId="0" xfId="46" applyFont="1">
      <alignment/>
      <protection/>
    </xf>
    <xf numFmtId="0" fontId="0" fillId="0" borderId="67" xfId="46" applyFont="1" applyFill="1" applyBorder="1" applyAlignment="1">
      <alignment horizontal="center"/>
      <protection/>
    </xf>
    <xf numFmtId="49" fontId="0" fillId="0" borderId="67" xfId="46" applyNumberFormat="1" applyFont="1" applyFill="1" applyBorder="1" applyAlignment="1">
      <alignment horizontal="left"/>
      <protection/>
    </xf>
    <xf numFmtId="0" fontId="0" fillId="0" borderId="67" xfId="46" applyFont="1" applyFill="1" applyBorder="1" applyAlignment="1">
      <alignment wrapText="1"/>
      <protection/>
    </xf>
    <xf numFmtId="49" fontId="0" fillId="0" borderId="67" xfId="46" applyNumberFormat="1" applyFont="1" applyFill="1" applyBorder="1" applyAlignment="1">
      <alignment horizontal="center" shrinkToFit="1"/>
      <protection/>
    </xf>
    <xf numFmtId="4" fontId="0" fillId="0" borderId="67" xfId="46" applyNumberFormat="1" applyFont="1" applyFill="1" applyBorder="1" applyAlignment="1">
      <alignment horizontal="right"/>
      <protection/>
    </xf>
    <xf numFmtId="4" fontId="0" fillId="0" borderId="67" xfId="46" applyNumberFormat="1" applyFont="1" applyFill="1" applyBorder="1">
      <alignment/>
      <protection/>
    </xf>
    <xf numFmtId="167" fontId="0" fillId="0" borderId="67" xfId="46" applyNumberFormat="1" applyFont="1" applyFill="1" applyBorder="1">
      <alignment/>
      <protection/>
    </xf>
    <xf numFmtId="0" fontId="25" fillId="0" borderId="67" xfId="46" applyFont="1" applyFill="1" applyBorder="1" applyAlignment="1">
      <alignment horizontal="center"/>
      <protection/>
    </xf>
    <xf numFmtId="49" fontId="25" fillId="0" borderId="67" xfId="46" applyNumberFormat="1" applyFont="1" applyFill="1" applyBorder="1" applyAlignment="1">
      <alignment horizontal="left"/>
      <protection/>
    </xf>
    <xf numFmtId="0" fontId="31" fillId="0" borderId="17" xfId="46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4" fontId="31" fillId="0" borderId="67" xfId="46" applyNumberFormat="1" applyFont="1" applyFill="1" applyBorder="1" applyAlignment="1">
      <alignment horizontal="right" wrapText="1"/>
      <protection/>
    </xf>
    <xf numFmtId="0" fontId="31" fillId="0" borderId="67" xfId="46" applyFont="1" applyFill="1" applyBorder="1" applyAlignment="1">
      <alignment horizontal="left" wrapText="1"/>
      <protection/>
    </xf>
    <xf numFmtId="0" fontId="31" fillId="0" borderId="67" xfId="0" applyFont="1" applyFill="1" applyBorder="1" applyAlignment="1">
      <alignment horizontal="right"/>
    </xf>
    <xf numFmtId="0" fontId="0" fillId="0" borderId="67" xfId="46" applyFill="1" applyBorder="1">
      <alignment/>
      <protection/>
    </xf>
    <xf numFmtId="0" fontId="30" fillId="0" borderId="0" xfId="46" applyFont="1">
      <alignment/>
      <protection/>
    </xf>
    <xf numFmtId="0" fontId="0" fillId="0" borderId="69" xfId="46" applyFill="1" applyBorder="1" applyAlignment="1">
      <alignment horizontal="center"/>
      <protection/>
    </xf>
    <xf numFmtId="49" fontId="20" fillId="0" borderId="69" xfId="46" applyNumberFormat="1" applyFont="1" applyFill="1" applyBorder="1" applyAlignment="1">
      <alignment horizontal="left"/>
      <protection/>
    </xf>
    <xf numFmtId="0" fontId="20" fillId="0" borderId="69" xfId="46" applyFont="1" applyFill="1" applyBorder="1">
      <alignment/>
      <protection/>
    </xf>
    <xf numFmtId="4" fontId="0" fillId="0" borderId="69" xfId="46" applyNumberFormat="1" applyFill="1" applyBorder="1" applyAlignment="1">
      <alignment horizontal="right"/>
      <protection/>
    </xf>
    <xf numFmtId="4" fontId="22" fillId="0" borderId="69" xfId="46" applyNumberFormat="1" applyFont="1" applyFill="1" applyBorder="1">
      <alignment/>
      <protection/>
    </xf>
    <xf numFmtId="0" fontId="22" fillId="0" borderId="69" xfId="46" applyFont="1" applyFill="1" applyBorder="1">
      <alignment/>
      <protection/>
    </xf>
    <xf numFmtId="167" fontId="22" fillId="0" borderId="6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2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3" fillId="0" borderId="0" xfId="46" applyFont="1" applyBorder="1">
      <alignment/>
      <protection/>
    </xf>
    <xf numFmtId="3" fontId="33" fillId="0" borderId="0" xfId="46" applyNumberFormat="1" applyFont="1" applyBorder="1" applyAlignment="1">
      <alignment horizontal="right"/>
      <protection/>
    </xf>
    <xf numFmtId="4" fontId="33" fillId="0" borderId="0" xfId="46" applyNumberFormat="1" applyFont="1" applyBorder="1">
      <alignment/>
      <protection/>
    </xf>
    <xf numFmtId="0" fontId="32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5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67" xfId="0" applyNumberFormat="1" applyFont="1" applyFill="1" applyBorder="1" applyAlignment="1">
      <alignment/>
    </xf>
    <xf numFmtId="3" fontId="0" fillId="0" borderId="70" xfId="0" applyNumberFormat="1" applyFont="1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zoomScalePageLayoutView="0" workbookViewId="0" topLeftCell="A10">
      <selection activeCell="K12" sqref="K1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50390625" style="0" customWidth="1"/>
    <col min="5" max="5" width="13.50390625" style="0" customWidth="1"/>
    <col min="6" max="6" width="16.50390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6" t="s">
        <v>3</v>
      </c>
      <c r="G3" s="7"/>
    </row>
    <row r="4" spans="1:7" ht="12.75" customHeight="1">
      <c r="A4" s="8"/>
      <c r="B4" s="9"/>
      <c r="C4" s="10" t="s">
        <v>73</v>
      </c>
      <c r="D4" s="11"/>
      <c r="E4" s="11"/>
      <c r="F4" s="12"/>
      <c r="G4" s="13"/>
    </row>
    <row r="5" spans="1:7" ht="12.75" customHeight="1">
      <c r="A5" s="14" t="s">
        <v>5</v>
      </c>
      <c r="B5" s="15"/>
      <c r="C5" s="16" t="s">
        <v>6</v>
      </c>
      <c r="D5" s="16"/>
      <c r="E5" s="16"/>
      <c r="F5" s="17" t="s">
        <v>7</v>
      </c>
      <c r="G5" s="18"/>
    </row>
    <row r="6" spans="1:7" ht="12.75" customHeight="1">
      <c r="A6" s="8"/>
      <c r="B6" s="9"/>
      <c r="C6" s="10" t="s">
        <v>72</v>
      </c>
      <c r="D6" s="11"/>
      <c r="E6" s="11"/>
      <c r="F6" s="19"/>
      <c r="G6" s="13"/>
    </row>
    <row r="7" spans="1:9" ht="12">
      <c r="A7" s="14" t="s">
        <v>8</v>
      </c>
      <c r="B7" s="16"/>
      <c r="C7" s="20" t="s">
        <v>226</v>
      </c>
      <c r="D7" s="21"/>
      <c r="E7" s="22" t="s">
        <v>9</v>
      </c>
      <c r="F7" s="23"/>
      <c r="G7" s="24">
        <v>0</v>
      </c>
      <c r="H7" s="25"/>
      <c r="I7" s="25"/>
    </row>
    <row r="8" spans="1:7" ht="12">
      <c r="A8" s="14" t="s">
        <v>10</v>
      </c>
      <c r="B8" s="16"/>
      <c r="C8" s="20"/>
      <c r="D8" s="21"/>
      <c r="E8" s="17" t="s">
        <v>11</v>
      </c>
      <c r="F8" s="16"/>
      <c r="G8" s="26">
        <f>IF(PocetMJ=0,,ROUND((F30+F32)/PocetMJ,1))</f>
        <v>0</v>
      </c>
    </row>
    <row r="9" spans="1:7" ht="12">
      <c r="A9" s="27" t="s">
        <v>12</v>
      </c>
      <c r="B9" s="28"/>
      <c r="C9" s="28"/>
      <c r="D9" s="28"/>
      <c r="E9" s="29" t="s">
        <v>13</v>
      </c>
      <c r="F9" s="28"/>
      <c r="G9" s="30"/>
    </row>
    <row r="10" spans="1:57" ht="12">
      <c r="A10" s="31" t="s">
        <v>14</v>
      </c>
      <c r="B10" s="32"/>
      <c r="C10" s="32"/>
      <c r="D10" s="32"/>
      <c r="E10" s="12" t="s">
        <v>15</v>
      </c>
      <c r="F10" s="32"/>
      <c r="G10" s="13"/>
      <c r="BA10" s="33"/>
      <c r="BB10" s="33"/>
      <c r="BC10" s="33"/>
      <c r="BD10" s="33"/>
      <c r="BE10" s="33"/>
    </row>
    <row r="11" spans="1:7" ht="12.75">
      <c r="A11" s="31"/>
      <c r="B11" s="32"/>
      <c r="C11" s="32"/>
      <c r="D11" s="32"/>
      <c r="E11" s="34"/>
      <c r="F11" s="35"/>
      <c r="G11" s="36"/>
    </row>
    <row r="12" spans="1:7" ht="28.5" customHeight="1" thickBot="1">
      <c r="A12" s="37" t="s">
        <v>16</v>
      </c>
      <c r="B12" s="38"/>
      <c r="C12" s="38"/>
      <c r="D12" s="38"/>
      <c r="E12" s="39"/>
      <c r="F12" s="39"/>
      <c r="G12" s="40"/>
    </row>
    <row r="13" spans="1:7" ht="17.25" customHeight="1" thickBot="1">
      <c r="A13" s="41" t="s">
        <v>17</v>
      </c>
      <c r="B13" s="42"/>
      <c r="C13" s="43"/>
      <c r="D13" s="44" t="s">
        <v>18</v>
      </c>
      <c r="E13" s="45"/>
      <c r="F13" s="45"/>
      <c r="G13" s="43"/>
    </row>
    <row r="14" spans="1:7" ht="15.75" customHeight="1">
      <c r="A14" s="46"/>
      <c r="B14" s="47" t="s">
        <v>19</v>
      </c>
      <c r="C14" s="48">
        <f>Dodavka</f>
        <v>0</v>
      </c>
      <c r="D14" s="49"/>
      <c r="E14" s="50"/>
      <c r="F14" s="51"/>
      <c r="G14" s="48"/>
    </row>
    <row r="15" spans="1:7" ht="15.75" customHeight="1">
      <c r="A15" s="46" t="s">
        <v>20</v>
      </c>
      <c r="B15" s="47" t="s">
        <v>21</v>
      </c>
      <c r="C15" s="48">
        <f>Mont</f>
        <v>0</v>
      </c>
      <c r="D15" s="27"/>
      <c r="E15" s="52"/>
      <c r="F15" s="53"/>
      <c r="G15" s="48"/>
    </row>
    <row r="16" spans="1:7" ht="15.75" customHeight="1">
      <c r="A16" s="46" t="s">
        <v>22</v>
      </c>
      <c r="B16" s="47" t="s">
        <v>23</v>
      </c>
      <c r="C16" s="48">
        <f>HSV</f>
        <v>0</v>
      </c>
      <c r="D16" s="27"/>
      <c r="E16" s="52"/>
      <c r="F16" s="53"/>
      <c r="G16" s="48"/>
    </row>
    <row r="17" spans="1:7" ht="15.75" customHeight="1">
      <c r="A17" s="54" t="s">
        <v>24</v>
      </c>
      <c r="B17" s="47" t="s">
        <v>25</v>
      </c>
      <c r="C17" s="48">
        <f>PSV</f>
        <v>0</v>
      </c>
      <c r="D17" s="27"/>
      <c r="E17" s="52"/>
      <c r="F17" s="53"/>
      <c r="G17" s="48"/>
    </row>
    <row r="18" spans="1:7" ht="15.75" customHeight="1">
      <c r="A18" s="55" t="s">
        <v>26</v>
      </c>
      <c r="B18" s="47"/>
      <c r="C18" s="48">
        <f>SUM(C14:C17)</f>
        <v>0</v>
      </c>
      <c r="D18" s="56"/>
      <c r="E18" s="52"/>
      <c r="F18" s="53"/>
      <c r="G18" s="48"/>
    </row>
    <row r="19" spans="1:7" ht="15.75" customHeight="1">
      <c r="A19" s="55"/>
      <c r="B19" s="47"/>
      <c r="C19" s="48"/>
      <c r="D19" s="27"/>
      <c r="E19" s="52"/>
      <c r="F19" s="53"/>
      <c r="G19" s="48"/>
    </row>
    <row r="20" spans="1:7" ht="15.75" customHeight="1">
      <c r="A20" s="55" t="s">
        <v>27</v>
      </c>
      <c r="B20" s="47"/>
      <c r="C20" s="48">
        <f>HZS</f>
        <v>0</v>
      </c>
      <c r="D20" s="27"/>
      <c r="E20" s="52"/>
      <c r="F20" s="53"/>
      <c r="G20" s="48"/>
    </row>
    <row r="21" spans="1:7" ht="15.75" customHeight="1">
      <c r="A21" s="31" t="s">
        <v>28</v>
      </c>
      <c r="B21" s="32"/>
      <c r="C21" s="48">
        <f>C18+C20</f>
        <v>0</v>
      </c>
      <c r="D21" s="27" t="s">
        <v>29</v>
      </c>
      <c r="E21" s="52"/>
      <c r="F21" s="53"/>
      <c r="G21" s="48">
        <f>G22-SUM(G14:G20)</f>
        <v>0</v>
      </c>
    </row>
    <row r="22" spans="1:7" ht="15.75" customHeight="1" thickBot="1">
      <c r="A22" s="27" t="s">
        <v>30</v>
      </c>
      <c r="B22" s="28"/>
      <c r="C22" s="57">
        <f>C21+G22</f>
        <v>0</v>
      </c>
      <c r="D22" s="58" t="s">
        <v>31</v>
      </c>
      <c r="E22" s="59"/>
      <c r="F22" s="60"/>
      <c r="G22" s="48">
        <f>VRN</f>
        <v>0</v>
      </c>
    </row>
    <row r="23" spans="1:7" ht="12">
      <c r="A23" s="3" t="s">
        <v>32</v>
      </c>
      <c r="B23" s="5"/>
      <c r="C23" s="6" t="s">
        <v>33</v>
      </c>
      <c r="D23" s="5"/>
      <c r="E23" s="6" t="s">
        <v>34</v>
      </c>
      <c r="F23" s="5"/>
      <c r="G23" s="7"/>
    </row>
    <row r="24" spans="1:7" ht="12">
      <c r="A24" s="14"/>
      <c r="B24" s="16"/>
      <c r="C24" s="17" t="s">
        <v>35</v>
      </c>
      <c r="D24" s="16"/>
      <c r="E24" s="17" t="s">
        <v>35</v>
      </c>
      <c r="F24" s="16"/>
      <c r="G24" s="18"/>
    </row>
    <row r="25" spans="1:7" ht="12">
      <c r="A25" s="31" t="s">
        <v>36</v>
      </c>
      <c r="B25" s="61"/>
      <c r="C25" s="12" t="s">
        <v>36</v>
      </c>
      <c r="D25" s="32"/>
      <c r="E25" s="12" t="s">
        <v>36</v>
      </c>
      <c r="F25" s="32"/>
      <c r="G25" s="13"/>
    </row>
    <row r="26" spans="1:7" ht="12">
      <c r="A26" s="31"/>
      <c r="B26" s="62"/>
      <c r="C26" s="12" t="s">
        <v>37</v>
      </c>
      <c r="D26" s="32"/>
      <c r="E26" s="12" t="s">
        <v>38</v>
      </c>
      <c r="F26" s="32"/>
      <c r="G26" s="13"/>
    </row>
    <row r="27" spans="1:7" ht="12">
      <c r="A27" s="31"/>
      <c r="B27" s="32"/>
      <c r="C27" s="12"/>
      <c r="D27" s="32"/>
      <c r="E27" s="12"/>
      <c r="F27" s="32"/>
      <c r="G27" s="13"/>
    </row>
    <row r="28" spans="1:7" ht="97.5" customHeight="1">
      <c r="A28" s="31"/>
      <c r="B28" s="32"/>
      <c r="C28" s="12"/>
      <c r="D28" s="32"/>
      <c r="E28" s="12"/>
      <c r="F28" s="32"/>
      <c r="G28" s="13"/>
    </row>
    <row r="29" spans="1:7" ht="12">
      <c r="A29" s="14" t="s">
        <v>39</v>
      </c>
      <c r="B29" s="16"/>
      <c r="C29" s="63">
        <v>0</v>
      </c>
      <c r="D29" s="16" t="s">
        <v>40</v>
      </c>
      <c r="E29" s="17"/>
      <c r="F29" s="64">
        <v>0</v>
      </c>
      <c r="G29" s="18"/>
    </row>
    <row r="30" spans="1:7" ht="12">
      <c r="A30" s="14" t="s">
        <v>39</v>
      </c>
      <c r="B30" s="16"/>
      <c r="C30" s="63">
        <v>15</v>
      </c>
      <c r="D30" s="16" t="s">
        <v>40</v>
      </c>
      <c r="E30" s="17"/>
      <c r="F30" s="64">
        <v>0</v>
      </c>
      <c r="G30" s="18"/>
    </row>
    <row r="31" spans="1:7" ht="12">
      <c r="A31" s="14" t="s">
        <v>41</v>
      </c>
      <c r="B31" s="16"/>
      <c r="C31" s="63">
        <v>15</v>
      </c>
      <c r="D31" s="16" t="s">
        <v>40</v>
      </c>
      <c r="E31" s="17"/>
      <c r="F31" s="65">
        <f>ROUND(PRODUCT(F30,C31/100),0)</f>
        <v>0</v>
      </c>
      <c r="G31" s="30"/>
    </row>
    <row r="32" spans="1:7" ht="12">
      <c r="A32" s="14" t="s">
        <v>39</v>
      </c>
      <c r="B32" s="16"/>
      <c r="C32" s="63">
        <v>21</v>
      </c>
      <c r="D32" s="16" t="s">
        <v>40</v>
      </c>
      <c r="E32" s="17"/>
      <c r="F32" s="64">
        <v>0</v>
      </c>
      <c r="G32" s="18"/>
    </row>
    <row r="33" spans="1:7" ht="12">
      <c r="A33" s="14" t="s">
        <v>41</v>
      </c>
      <c r="B33" s="16"/>
      <c r="C33" s="63">
        <v>21</v>
      </c>
      <c r="D33" s="16" t="s">
        <v>40</v>
      </c>
      <c r="E33" s="17"/>
      <c r="F33" s="65">
        <f>ROUND(PRODUCT(F32,C33/100),0)</f>
        <v>0</v>
      </c>
      <c r="G33" s="30"/>
    </row>
    <row r="34" spans="1:7" s="71" customFormat="1" ht="19.5" customHeight="1" thickBot="1">
      <c r="A34" s="66" t="s">
        <v>42</v>
      </c>
      <c r="B34" s="67"/>
      <c r="C34" s="67"/>
      <c r="D34" s="67"/>
      <c r="E34" s="68"/>
      <c r="F34" s="69">
        <f>ROUND(SUM(F30:F33),0)</f>
        <v>0</v>
      </c>
      <c r="G34" s="70"/>
    </row>
    <row r="36" spans="1:8" ht="12">
      <c r="A36" s="72" t="s">
        <v>43</v>
      </c>
      <c r="B36" s="72"/>
      <c r="C36" s="72"/>
      <c r="D36" s="72"/>
      <c r="E36" s="72"/>
      <c r="F36" s="72"/>
      <c r="G36" s="72"/>
      <c r="H36" t="s">
        <v>4</v>
      </c>
    </row>
    <row r="37" spans="1:8" ht="14.25" customHeight="1">
      <c r="A37" s="72"/>
      <c r="B37" s="73"/>
      <c r="C37" s="73"/>
      <c r="D37" s="73"/>
      <c r="E37" s="73"/>
      <c r="F37" s="73"/>
      <c r="G37" s="73"/>
      <c r="H37" t="s">
        <v>4</v>
      </c>
    </row>
    <row r="38" spans="1:8" ht="12.75" customHeight="1">
      <c r="A38" s="74"/>
      <c r="B38" s="73"/>
      <c r="C38" s="73"/>
      <c r="D38" s="73"/>
      <c r="E38" s="73"/>
      <c r="F38" s="73"/>
      <c r="G38" s="73"/>
      <c r="H38" t="s">
        <v>4</v>
      </c>
    </row>
    <row r="39" spans="1:8" ht="12">
      <c r="A39" s="74"/>
      <c r="B39" s="73"/>
      <c r="C39" s="73"/>
      <c r="D39" s="73"/>
      <c r="E39" s="73"/>
      <c r="F39" s="73"/>
      <c r="G39" s="73"/>
      <c r="H39" t="s">
        <v>4</v>
      </c>
    </row>
    <row r="40" spans="1:8" ht="12">
      <c r="A40" s="74"/>
      <c r="B40" s="73"/>
      <c r="C40" s="73"/>
      <c r="D40" s="73"/>
      <c r="E40" s="73"/>
      <c r="F40" s="73"/>
      <c r="G40" s="73"/>
      <c r="H40" t="s">
        <v>4</v>
      </c>
    </row>
    <row r="41" spans="1:8" ht="12">
      <c r="A41" s="74"/>
      <c r="B41" s="73"/>
      <c r="C41" s="73"/>
      <c r="D41" s="73"/>
      <c r="E41" s="73"/>
      <c r="F41" s="73"/>
      <c r="G41" s="73"/>
      <c r="H41" t="s">
        <v>4</v>
      </c>
    </row>
    <row r="42" spans="1:8" ht="12">
      <c r="A42" s="74"/>
      <c r="B42" s="73"/>
      <c r="C42" s="73"/>
      <c r="D42" s="73"/>
      <c r="E42" s="73"/>
      <c r="F42" s="73"/>
      <c r="G42" s="73"/>
      <c r="H42" t="s">
        <v>4</v>
      </c>
    </row>
    <row r="43" spans="1:8" ht="12">
      <c r="A43" s="74"/>
      <c r="B43" s="73"/>
      <c r="C43" s="73"/>
      <c r="D43" s="73"/>
      <c r="E43" s="73"/>
      <c r="F43" s="73"/>
      <c r="G43" s="73"/>
      <c r="H43" t="s">
        <v>4</v>
      </c>
    </row>
    <row r="44" spans="1:8" ht="12">
      <c r="A44" s="74"/>
      <c r="B44" s="73"/>
      <c r="C44" s="73"/>
      <c r="D44" s="73"/>
      <c r="E44" s="73"/>
      <c r="F44" s="73"/>
      <c r="G44" s="73"/>
      <c r="H44" t="s">
        <v>4</v>
      </c>
    </row>
    <row r="45" spans="1:8" ht="12">
      <c r="A45" s="74"/>
      <c r="B45" s="73"/>
      <c r="C45" s="73"/>
      <c r="D45" s="73"/>
      <c r="E45" s="73"/>
      <c r="F45" s="73"/>
      <c r="G45" s="73"/>
      <c r="H45" t="s">
        <v>4</v>
      </c>
    </row>
    <row r="46" spans="2:7" ht="12">
      <c r="B46" s="75"/>
      <c r="C46" s="75"/>
      <c r="D46" s="75"/>
      <c r="E46" s="75"/>
      <c r="F46" s="75"/>
      <c r="G46" s="75"/>
    </row>
    <row r="47" spans="2:7" ht="12">
      <c r="B47" s="75"/>
      <c r="C47" s="75"/>
      <c r="D47" s="75"/>
      <c r="E47" s="75"/>
      <c r="F47" s="75"/>
      <c r="G47" s="75"/>
    </row>
    <row r="48" spans="2:7" ht="12">
      <c r="B48" s="75"/>
      <c r="C48" s="75"/>
      <c r="D48" s="75"/>
      <c r="E48" s="75"/>
      <c r="F48" s="75"/>
      <c r="G48" s="75"/>
    </row>
    <row r="49" spans="2:7" ht="12">
      <c r="B49" s="75"/>
      <c r="C49" s="75"/>
      <c r="D49" s="75"/>
      <c r="E49" s="75"/>
      <c r="F49" s="75"/>
      <c r="G49" s="75"/>
    </row>
    <row r="50" spans="2:7" ht="12">
      <c r="B50" s="75"/>
      <c r="C50" s="75"/>
      <c r="D50" s="75"/>
      <c r="E50" s="75"/>
      <c r="F50" s="75"/>
      <c r="G50" s="75"/>
    </row>
    <row r="51" spans="2:7" ht="12">
      <c r="B51" s="75"/>
      <c r="C51" s="75"/>
      <c r="D51" s="75"/>
      <c r="E51" s="75"/>
      <c r="F51" s="75"/>
      <c r="G51" s="75"/>
    </row>
    <row r="52" spans="2:7" ht="12">
      <c r="B52" s="75"/>
      <c r="C52" s="75"/>
      <c r="D52" s="75"/>
      <c r="E52" s="75"/>
      <c r="F52" s="75"/>
      <c r="G52" s="75"/>
    </row>
    <row r="53" spans="2:7" ht="12">
      <c r="B53" s="75"/>
      <c r="C53" s="75"/>
      <c r="D53" s="75"/>
      <c r="E53" s="75"/>
      <c r="F53" s="75"/>
      <c r="G53" s="75"/>
    </row>
    <row r="54" spans="2:7" ht="12">
      <c r="B54" s="75"/>
      <c r="C54" s="75"/>
      <c r="D54" s="75"/>
      <c r="E54" s="75"/>
      <c r="F54" s="75"/>
      <c r="G54" s="75"/>
    </row>
    <row r="55" spans="2:7" ht="12">
      <c r="B55" s="75"/>
      <c r="C55" s="75"/>
      <c r="D55" s="75"/>
      <c r="E55" s="75"/>
      <c r="F55" s="75"/>
      <c r="G55" s="75"/>
    </row>
  </sheetData>
  <sheetProtection/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C7:D7"/>
    <mergeCell ref="C8:D8"/>
    <mergeCell ref="E11:G11"/>
    <mergeCell ref="B37:G45"/>
    <mergeCell ref="B46:G46"/>
    <mergeCell ref="B47:G4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9"/>
  <sheetViews>
    <sheetView zoomScalePageLayoutView="0" workbookViewId="0" topLeftCell="A2">
      <selection activeCell="A27" sqref="A27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5039062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76" t="s">
        <v>5</v>
      </c>
      <c r="B1" s="77"/>
      <c r="C1" s="78" t="str">
        <f>CONCATENATE(cislostavby," ",nazevstavby)</f>
        <v> TO-16-10-ZZSMSK Ka</v>
      </c>
      <c r="D1" s="79"/>
      <c r="E1" s="80"/>
      <c r="F1" s="79"/>
      <c r="G1" s="81"/>
      <c r="H1" s="82"/>
      <c r="I1" s="83"/>
    </row>
    <row r="2" spans="1:9" ht="13.5" thickBot="1">
      <c r="A2" s="84" t="s">
        <v>1</v>
      </c>
      <c r="B2" s="85"/>
      <c r="C2" s="86" t="str">
        <f>CONCATENATE(cisloobjektu," ",nazevobjektu)</f>
        <v> WC - ženy</v>
      </c>
      <c r="D2" s="87"/>
      <c r="E2" s="88"/>
      <c r="F2" s="87"/>
      <c r="G2" s="89"/>
      <c r="H2" s="89"/>
      <c r="I2" s="90"/>
    </row>
    <row r="3" ht="12.75" thickTop="1"/>
    <row r="4" spans="1:9" ht="19.5" customHeight="1">
      <c r="A4" s="91" t="s">
        <v>44</v>
      </c>
      <c r="B4" s="1"/>
      <c r="C4" s="1"/>
      <c r="D4" s="1"/>
      <c r="E4" s="1"/>
      <c r="F4" s="1"/>
      <c r="G4" s="1"/>
      <c r="H4" s="1"/>
      <c r="I4" s="1"/>
    </row>
    <row r="5" ht="12.75" thickBot="1"/>
    <row r="6" spans="1:9" s="32" customFormat="1" ht="13.5" thickBot="1">
      <c r="A6" s="92"/>
      <c r="B6" s="93" t="s">
        <v>45</v>
      </c>
      <c r="C6" s="93"/>
      <c r="D6" s="94"/>
      <c r="E6" s="95" t="s">
        <v>46</v>
      </c>
      <c r="F6" s="96" t="s">
        <v>47</v>
      </c>
      <c r="G6" s="96" t="s">
        <v>48</v>
      </c>
      <c r="H6" s="96" t="s">
        <v>49</v>
      </c>
      <c r="I6" s="97" t="s">
        <v>27</v>
      </c>
    </row>
    <row r="7" spans="1:9" s="32" customFormat="1" ht="12">
      <c r="A7" s="198" t="str">
        <f>Položky!B7</f>
        <v>3</v>
      </c>
      <c r="B7" s="98" t="str">
        <f>Položky!C7</f>
        <v>Svislé a kompletní konstrukce</v>
      </c>
      <c r="C7" s="99"/>
      <c r="D7" s="100"/>
      <c r="E7" s="199">
        <f>Položky!BC11</f>
        <v>0</v>
      </c>
      <c r="F7" s="200">
        <f>Položky!BD11</f>
        <v>0</v>
      </c>
      <c r="G7" s="200">
        <f>Položky!BE11</f>
        <v>0</v>
      </c>
      <c r="H7" s="200">
        <f>Položky!BF11</f>
        <v>0</v>
      </c>
      <c r="I7" s="201">
        <f>Položky!BG11</f>
        <v>0</v>
      </c>
    </row>
    <row r="8" spans="1:9" s="32" customFormat="1" ht="12">
      <c r="A8" s="198" t="str">
        <f>Položky!B12</f>
        <v>61</v>
      </c>
      <c r="B8" s="98" t="str">
        <f>Položky!C12</f>
        <v>Upravy povrchů vnitřní</v>
      </c>
      <c r="C8" s="99"/>
      <c r="D8" s="100"/>
      <c r="E8" s="199">
        <f>Položky!BC14</f>
        <v>0</v>
      </c>
      <c r="F8" s="200">
        <f>Položky!BD14</f>
        <v>0</v>
      </c>
      <c r="G8" s="200">
        <f>Položky!BE14</f>
        <v>0</v>
      </c>
      <c r="H8" s="200">
        <f>Položky!BF14</f>
        <v>0</v>
      </c>
      <c r="I8" s="201">
        <f>Položky!BG14</f>
        <v>0</v>
      </c>
    </row>
    <row r="9" spans="1:9" s="32" customFormat="1" ht="12">
      <c r="A9" s="198" t="str">
        <f>Položky!B15</f>
        <v>64</v>
      </c>
      <c r="B9" s="98" t="str">
        <f>Položky!C15</f>
        <v>Výplně otvorů</v>
      </c>
      <c r="C9" s="99"/>
      <c r="D9" s="100"/>
      <c r="E9" s="199">
        <f>Položky!BC19</f>
        <v>0</v>
      </c>
      <c r="F9" s="200">
        <f>Položky!BD19</f>
        <v>0</v>
      </c>
      <c r="G9" s="200">
        <f>Položky!BE19</f>
        <v>0</v>
      </c>
      <c r="H9" s="200">
        <f>Položky!BF19</f>
        <v>0</v>
      </c>
      <c r="I9" s="201">
        <f>Položky!BG19</f>
        <v>0</v>
      </c>
    </row>
    <row r="10" spans="1:9" s="32" customFormat="1" ht="12">
      <c r="A10" s="198" t="str">
        <f>Položky!B20</f>
        <v>90</v>
      </c>
      <c r="B10" s="98" t="str">
        <f>Položky!C20</f>
        <v>Přípočty</v>
      </c>
      <c r="C10" s="99"/>
      <c r="D10" s="100"/>
      <c r="E10" s="199">
        <f>Položky!BC23</f>
        <v>0</v>
      </c>
      <c r="F10" s="200">
        <f>Položky!BD23</f>
        <v>0</v>
      </c>
      <c r="G10" s="200">
        <f>Položky!BE23</f>
        <v>0</v>
      </c>
      <c r="H10" s="200">
        <f>Položky!BF23</f>
        <v>0</v>
      </c>
      <c r="I10" s="201">
        <f>Položky!BG23</f>
        <v>0</v>
      </c>
    </row>
    <row r="11" spans="1:9" s="32" customFormat="1" ht="12">
      <c r="A11" s="198" t="str">
        <f>Položky!B24</f>
        <v>95</v>
      </c>
      <c r="B11" s="98" t="str">
        <f>Položky!C24</f>
        <v>Dokončovací kce na pozem.stav.</v>
      </c>
      <c r="C11" s="99"/>
      <c r="D11" s="100"/>
      <c r="E11" s="199">
        <f>Položky!BC26</f>
        <v>0</v>
      </c>
      <c r="F11" s="200">
        <f>Položky!BD26</f>
        <v>0</v>
      </c>
      <c r="G11" s="200">
        <f>Položky!BE26</f>
        <v>0</v>
      </c>
      <c r="H11" s="200">
        <f>Položky!BF26</f>
        <v>0</v>
      </c>
      <c r="I11" s="201">
        <f>Položky!BG26</f>
        <v>0</v>
      </c>
    </row>
    <row r="12" spans="1:9" s="32" customFormat="1" ht="12">
      <c r="A12" s="198" t="str">
        <f>Položky!B27</f>
        <v>96</v>
      </c>
      <c r="B12" s="98" t="str">
        <f>Položky!C27</f>
        <v>Bourání konstrukcí</v>
      </c>
      <c r="C12" s="99"/>
      <c r="D12" s="100"/>
      <c r="E12" s="199">
        <f>Položky!BC40</f>
        <v>0</v>
      </c>
      <c r="F12" s="200">
        <f>Položky!BD40</f>
        <v>0</v>
      </c>
      <c r="G12" s="200">
        <f>Položky!BE40</f>
        <v>0</v>
      </c>
      <c r="H12" s="200">
        <f>Položky!BF40</f>
        <v>0</v>
      </c>
      <c r="I12" s="201">
        <f>Položky!BG40</f>
        <v>0</v>
      </c>
    </row>
    <row r="13" spans="1:9" s="32" customFormat="1" ht="12">
      <c r="A13" s="198" t="str">
        <f>Položky!B41</f>
        <v>97</v>
      </c>
      <c r="B13" s="98" t="str">
        <f>Položky!C41</f>
        <v>Prorážení otvorů - odvoz suti</v>
      </c>
      <c r="C13" s="99"/>
      <c r="D13" s="100"/>
      <c r="E13" s="199">
        <f>Položky!BC49</f>
        <v>0</v>
      </c>
      <c r="F13" s="200">
        <f>Položky!BD49</f>
        <v>0</v>
      </c>
      <c r="G13" s="200">
        <f>Položky!BE49</f>
        <v>0</v>
      </c>
      <c r="H13" s="200">
        <f>Položky!BF49</f>
        <v>0</v>
      </c>
      <c r="I13" s="201">
        <f>Položky!BG49</f>
        <v>0</v>
      </c>
    </row>
    <row r="14" spans="1:9" s="32" customFormat="1" ht="12">
      <c r="A14" s="198" t="str">
        <f>Položky!B50</f>
        <v>99</v>
      </c>
      <c r="B14" s="98" t="str">
        <f>Položky!C50</f>
        <v>Staveništní přesun hmot</v>
      </c>
      <c r="C14" s="99"/>
      <c r="D14" s="100"/>
      <c r="E14" s="199">
        <f>Položky!BC53</f>
        <v>0</v>
      </c>
      <c r="F14" s="200">
        <f>Položky!BD53</f>
        <v>0</v>
      </c>
      <c r="G14" s="200">
        <f>Položky!BE53</f>
        <v>0</v>
      </c>
      <c r="H14" s="200">
        <f>Položky!BF53</f>
        <v>0</v>
      </c>
      <c r="I14" s="201">
        <f>Položky!BG53</f>
        <v>0</v>
      </c>
    </row>
    <row r="15" spans="1:9" s="32" customFormat="1" ht="12">
      <c r="A15" s="198" t="str">
        <f>Položky!B54</f>
        <v>725</v>
      </c>
      <c r="B15" s="98" t="str">
        <f>Položky!C54</f>
        <v>Zařizovací předměty</v>
      </c>
      <c r="C15" s="99"/>
      <c r="D15" s="100"/>
      <c r="E15" s="199">
        <f>Položky!BC60</f>
        <v>0</v>
      </c>
      <c r="F15" s="200">
        <f>Položky!BD60</f>
        <v>0</v>
      </c>
      <c r="G15" s="200">
        <f>Položky!BE60</f>
        <v>0</v>
      </c>
      <c r="H15" s="200">
        <f>Položky!BF60</f>
        <v>0</v>
      </c>
      <c r="I15" s="201">
        <f>Položky!BG60</f>
        <v>0</v>
      </c>
    </row>
    <row r="16" spans="1:9" s="32" customFormat="1" ht="12">
      <c r="A16" s="198" t="str">
        <f>Položky!B61</f>
        <v>733</v>
      </c>
      <c r="B16" s="98" t="str">
        <f>Položky!C61</f>
        <v>Rozvod potrubí</v>
      </c>
      <c r="C16" s="99"/>
      <c r="D16" s="100"/>
      <c r="E16" s="199">
        <f>Položky!BC67</f>
        <v>0</v>
      </c>
      <c r="F16" s="200">
        <f>Položky!BD67</f>
        <v>0</v>
      </c>
      <c r="G16" s="200">
        <f>Položky!BE67</f>
        <v>0</v>
      </c>
      <c r="H16" s="200">
        <f>Položky!BF67</f>
        <v>0</v>
      </c>
      <c r="I16" s="201">
        <f>Položky!BG67</f>
        <v>0</v>
      </c>
    </row>
    <row r="17" spans="1:9" s="32" customFormat="1" ht="12">
      <c r="A17" s="198" t="str">
        <f>Položky!B68</f>
        <v>735</v>
      </c>
      <c r="B17" s="98" t="str">
        <f>Položky!C68</f>
        <v>Otopná tělesa</v>
      </c>
      <c r="C17" s="99"/>
      <c r="D17" s="100"/>
      <c r="E17" s="199">
        <f>Položky!BC71</f>
        <v>0</v>
      </c>
      <c r="F17" s="200">
        <f>Položky!BD71</f>
        <v>0</v>
      </c>
      <c r="G17" s="200">
        <f>Položky!BE71</f>
        <v>0</v>
      </c>
      <c r="H17" s="200">
        <f>Položky!BF71</f>
        <v>0</v>
      </c>
      <c r="I17" s="201">
        <f>Položky!BG71</f>
        <v>0</v>
      </c>
    </row>
    <row r="18" spans="1:9" s="32" customFormat="1" ht="12">
      <c r="A18" s="198" t="str">
        <f>Položky!B72</f>
        <v>771</v>
      </c>
      <c r="B18" s="98" t="str">
        <f>Položky!C72</f>
        <v>Podlahy z dlaždic a obklady</v>
      </c>
      <c r="C18" s="99"/>
      <c r="D18" s="100"/>
      <c r="E18" s="199">
        <f>Položky!BC76</f>
        <v>0</v>
      </c>
      <c r="F18" s="200">
        <f>Položky!BD76</f>
        <v>0</v>
      </c>
      <c r="G18" s="200">
        <f>Položky!BE76</f>
        <v>0</v>
      </c>
      <c r="H18" s="200">
        <f>Položky!BF76</f>
        <v>0</v>
      </c>
      <c r="I18" s="201">
        <f>Položky!BG76</f>
        <v>0</v>
      </c>
    </row>
    <row r="19" spans="1:9" s="32" customFormat="1" ht="12">
      <c r="A19" s="198" t="str">
        <f>Položky!B77</f>
        <v>781</v>
      </c>
      <c r="B19" s="98" t="str">
        <f>Položky!C77</f>
        <v>Obklady keramické</v>
      </c>
      <c r="C19" s="99"/>
      <c r="D19" s="100"/>
      <c r="E19" s="199">
        <f>Položky!BC85</f>
        <v>0</v>
      </c>
      <c r="F19" s="200">
        <f>Položky!BD85</f>
        <v>0</v>
      </c>
      <c r="G19" s="200">
        <f>Položky!BE85</f>
        <v>0</v>
      </c>
      <c r="H19" s="200">
        <f>Položky!BF85</f>
        <v>0</v>
      </c>
      <c r="I19" s="201">
        <f>Položky!BG85</f>
        <v>0</v>
      </c>
    </row>
    <row r="20" spans="1:9" s="32" customFormat="1" ht="12">
      <c r="A20" s="198" t="str">
        <f>Položky!B86</f>
        <v>784</v>
      </c>
      <c r="B20" s="98" t="str">
        <f>Položky!C86</f>
        <v>Malby</v>
      </c>
      <c r="C20" s="99"/>
      <c r="D20" s="100"/>
      <c r="E20" s="199">
        <f>Položky!BC88</f>
        <v>0</v>
      </c>
      <c r="F20" s="200">
        <f>Položky!BD88</f>
        <v>0</v>
      </c>
      <c r="G20" s="200">
        <f>Položky!BE88</f>
        <v>0</v>
      </c>
      <c r="H20" s="200">
        <f>Položky!BF88</f>
        <v>0</v>
      </c>
      <c r="I20" s="201">
        <f>Položky!BG88</f>
        <v>0</v>
      </c>
    </row>
    <row r="21" spans="1:9" s="32" customFormat="1" ht="12.75" thickBot="1">
      <c r="A21" s="198" t="str">
        <f>Položky!B89</f>
        <v>M21</v>
      </c>
      <c r="B21" s="98" t="str">
        <f>Položky!C89</f>
        <v>Elektromontáže</v>
      </c>
      <c r="C21" s="99"/>
      <c r="D21" s="100"/>
      <c r="E21" s="199">
        <f>Položky!BC96</f>
        <v>0</v>
      </c>
      <c r="F21" s="200">
        <f>Položky!BD96</f>
        <v>0</v>
      </c>
      <c r="G21" s="200">
        <f>Položky!BE96</f>
        <v>0</v>
      </c>
      <c r="H21" s="200">
        <f>Položky!BF96</f>
        <v>0</v>
      </c>
      <c r="I21" s="201">
        <f>Položky!BG96</f>
        <v>0</v>
      </c>
    </row>
    <row r="22" spans="1:9" s="106" customFormat="1" ht="13.5" thickBot="1">
      <c r="A22" s="101"/>
      <c r="B22" s="93" t="s">
        <v>50</v>
      </c>
      <c r="C22" s="93"/>
      <c r="D22" s="102"/>
      <c r="E22" s="103">
        <f>SUM(E7:E21)</f>
        <v>0</v>
      </c>
      <c r="F22" s="104">
        <f>SUM(F7:F21)</f>
        <v>0</v>
      </c>
      <c r="G22" s="104">
        <f>SUM(G7:G21)</f>
        <v>0</v>
      </c>
      <c r="H22" s="104">
        <f>SUM(H7:H21)</f>
        <v>0</v>
      </c>
      <c r="I22" s="105">
        <f>SUM(I7:I21)</f>
        <v>0</v>
      </c>
    </row>
    <row r="23" spans="1:9" ht="12">
      <c r="A23" s="99"/>
      <c r="B23" s="99"/>
      <c r="C23" s="99"/>
      <c r="D23" s="99"/>
      <c r="E23" s="99"/>
      <c r="F23" s="99"/>
      <c r="G23" s="99"/>
      <c r="H23" s="99"/>
      <c r="I23" s="99"/>
    </row>
    <row r="24" spans="1:57" ht="19.5" customHeight="1">
      <c r="A24" s="107" t="s">
        <v>51</v>
      </c>
      <c r="B24" s="107"/>
      <c r="C24" s="107"/>
      <c r="D24" s="107"/>
      <c r="E24" s="107"/>
      <c r="F24" s="107"/>
      <c r="G24" s="108"/>
      <c r="H24" s="107"/>
      <c r="I24" s="107"/>
      <c r="BA24" s="33"/>
      <c r="BB24" s="33"/>
      <c r="BC24" s="33"/>
      <c r="BD24" s="33"/>
      <c r="BE24" s="33"/>
    </row>
    <row r="25" spans="1:9" ht="12.75" thickBot="1">
      <c r="A25" s="109"/>
      <c r="B25" s="109"/>
      <c r="C25" s="109"/>
      <c r="D25" s="109"/>
      <c r="E25" s="109"/>
      <c r="F25" s="109"/>
      <c r="G25" s="109"/>
      <c r="H25" s="109"/>
      <c r="I25" s="109"/>
    </row>
    <row r="26" spans="1:9" ht="12.75">
      <c r="A26" s="110" t="s">
        <v>52</v>
      </c>
      <c r="B26" s="111"/>
      <c r="C26" s="111"/>
      <c r="D26" s="112"/>
      <c r="E26" s="113" t="s">
        <v>53</v>
      </c>
      <c r="F26" s="114" t="s">
        <v>54</v>
      </c>
      <c r="G26" s="115" t="s">
        <v>55</v>
      </c>
      <c r="H26" s="116"/>
      <c r="I26" s="117" t="s">
        <v>53</v>
      </c>
    </row>
    <row r="27" spans="1:53" ht="12">
      <c r="A27" s="118"/>
      <c r="B27" s="119"/>
      <c r="C27" s="119"/>
      <c r="D27" s="120"/>
      <c r="E27" s="121"/>
      <c r="F27" s="122"/>
      <c r="G27" s="123">
        <f>CHOOSE(BA27+1,HSV+PSV,HSV+PSV+Mont,HSV+PSV+Dodavka+Mont,HSV,PSV,Mont,Dodavka,Mont+Dodavka,0)</f>
        <v>0</v>
      </c>
      <c r="H27" s="124"/>
      <c r="I27" s="125">
        <f>E27+F27*G27/100</f>
        <v>0</v>
      </c>
      <c r="BA27">
        <v>8</v>
      </c>
    </row>
    <row r="28" spans="1:9" ht="13.5" thickBot="1">
      <c r="A28" s="126"/>
      <c r="B28" s="127" t="s">
        <v>56</v>
      </c>
      <c r="C28" s="128"/>
      <c r="D28" s="129"/>
      <c r="E28" s="130"/>
      <c r="F28" s="131"/>
      <c r="G28" s="131"/>
      <c r="H28" s="132">
        <f>SUM(H27:H27)</f>
        <v>0</v>
      </c>
      <c r="I28" s="133"/>
    </row>
    <row r="30" spans="2:9" ht="12.75">
      <c r="B30" s="106"/>
      <c r="F30" s="134"/>
      <c r="G30" s="135"/>
      <c r="H30" s="135"/>
      <c r="I30" s="136"/>
    </row>
    <row r="31" spans="6:9" ht="12">
      <c r="F31" s="134"/>
      <c r="G31" s="135"/>
      <c r="H31" s="135"/>
      <c r="I31" s="136"/>
    </row>
    <row r="32" spans="6:9" ht="12">
      <c r="F32" s="134"/>
      <c r="G32" s="135"/>
      <c r="H32" s="135"/>
      <c r="I32" s="136"/>
    </row>
    <row r="33" spans="6:9" ht="12">
      <c r="F33" s="134"/>
      <c r="G33" s="135"/>
      <c r="H33" s="135"/>
      <c r="I33" s="136"/>
    </row>
    <row r="34" spans="6:9" ht="12">
      <c r="F34" s="134"/>
      <c r="G34" s="135"/>
      <c r="H34" s="135"/>
      <c r="I34" s="136"/>
    </row>
    <row r="35" spans="6:9" ht="12">
      <c r="F35" s="134"/>
      <c r="G35" s="135"/>
      <c r="H35" s="135"/>
      <c r="I35" s="136"/>
    </row>
    <row r="36" spans="6:9" ht="12">
      <c r="F36" s="134"/>
      <c r="G36" s="135"/>
      <c r="H36" s="135"/>
      <c r="I36" s="136"/>
    </row>
    <row r="37" spans="6:9" ht="12">
      <c r="F37" s="134"/>
      <c r="G37" s="135"/>
      <c r="H37" s="135"/>
      <c r="I37" s="136"/>
    </row>
    <row r="38" spans="6:9" ht="12">
      <c r="F38" s="134"/>
      <c r="G38" s="135"/>
      <c r="H38" s="135"/>
      <c r="I38" s="136"/>
    </row>
    <row r="39" spans="6:9" ht="12">
      <c r="F39" s="134"/>
      <c r="G39" s="135"/>
      <c r="H39" s="135"/>
      <c r="I39" s="136"/>
    </row>
    <row r="40" spans="6:9" ht="12">
      <c r="F40" s="134"/>
      <c r="G40" s="135"/>
      <c r="H40" s="135"/>
      <c r="I40" s="136"/>
    </row>
    <row r="41" spans="6:9" ht="12">
      <c r="F41" s="134"/>
      <c r="G41" s="135"/>
      <c r="H41" s="135"/>
      <c r="I41" s="136"/>
    </row>
    <row r="42" spans="6:9" ht="12">
      <c r="F42" s="134"/>
      <c r="G42" s="135"/>
      <c r="H42" s="135"/>
      <c r="I42" s="136"/>
    </row>
    <row r="43" spans="6:9" ht="12">
      <c r="F43" s="134"/>
      <c r="G43" s="135"/>
      <c r="H43" s="135"/>
      <c r="I43" s="136"/>
    </row>
    <row r="44" spans="6:9" ht="12">
      <c r="F44" s="134"/>
      <c r="G44" s="135"/>
      <c r="H44" s="135"/>
      <c r="I44" s="136"/>
    </row>
    <row r="45" spans="6:9" ht="12">
      <c r="F45" s="134"/>
      <c r="G45" s="135"/>
      <c r="H45" s="135"/>
      <c r="I45" s="136"/>
    </row>
    <row r="46" spans="6:9" ht="12">
      <c r="F46" s="134"/>
      <c r="G46" s="135"/>
      <c r="H46" s="135"/>
      <c r="I46" s="136"/>
    </row>
    <row r="47" spans="6:9" ht="12">
      <c r="F47" s="134"/>
      <c r="G47" s="135"/>
      <c r="H47" s="135"/>
      <c r="I47" s="136"/>
    </row>
    <row r="48" spans="6:9" ht="12">
      <c r="F48" s="134"/>
      <c r="G48" s="135"/>
      <c r="H48" s="135"/>
      <c r="I48" s="136"/>
    </row>
    <row r="49" spans="6:9" ht="12">
      <c r="F49" s="134"/>
      <c r="G49" s="135"/>
      <c r="H49" s="135"/>
      <c r="I49" s="136"/>
    </row>
    <row r="50" spans="6:9" ht="12">
      <c r="F50" s="134"/>
      <c r="G50" s="135"/>
      <c r="H50" s="135"/>
      <c r="I50" s="136"/>
    </row>
    <row r="51" spans="6:9" ht="12">
      <c r="F51" s="134"/>
      <c r="G51" s="135"/>
      <c r="H51" s="135"/>
      <c r="I51" s="136"/>
    </row>
    <row r="52" spans="6:9" ht="12">
      <c r="F52" s="134"/>
      <c r="G52" s="135"/>
      <c r="H52" s="135"/>
      <c r="I52" s="136"/>
    </row>
    <row r="53" spans="6:9" ht="12">
      <c r="F53" s="134"/>
      <c r="G53" s="135"/>
      <c r="H53" s="135"/>
      <c r="I53" s="136"/>
    </row>
    <row r="54" spans="6:9" ht="12">
      <c r="F54" s="134"/>
      <c r="G54" s="135"/>
      <c r="H54" s="135"/>
      <c r="I54" s="136"/>
    </row>
    <row r="55" spans="6:9" ht="12">
      <c r="F55" s="134"/>
      <c r="G55" s="135"/>
      <c r="H55" s="135"/>
      <c r="I55" s="136"/>
    </row>
    <row r="56" spans="6:9" ht="12">
      <c r="F56" s="134"/>
      <c r="G56" s="135"/>
      <c r="H56" s="135"/>
      <c r="I56" s="136"/>
    </row>
    <row r="57" spans="6:9" ht="12">
      <c r="F57" s="134"/>
      <c r="G57" s="135"/>
      <c r="H57" s="135"/>
      <c r="I57" s="136"/>
    </row>
    <row r="58" spans="6:9" ht="12">
      <c r="F58" s="134"/>
      <c r="G58" s="135"/>
      <c r="H58" s="135"/>
      <c r="I58" s="136"/>
    </row>
    <row r="59" spans="6:9" ht="12">
      <c r="F59" s="134"/>
      <c r="G59" s="135"/>
      <c r="H59" s="135"/>
      <c r="I59" s="136"/>
    </row>
    <row r="60" spans="6:9" ht="12">
      <c r="F60" s="134"/>
      <c r="G60" s="135"/>
      <c r="H60" s="135"/>
      <c r="I60" s="136"/>
    </row>
    <row r="61" spans="6:9" ht="12">
      <c r="F61" s="134"/>
      <c r="G61" s="135"/>
      <c r="H61" s="135"/>
      <c r="I61" s="136"/>
    </row>
    <row r="62" spans="6:9" ht="12">
      <c r="F62" s="134"/>
      <c r="G62" s="135"/>
      <c r="H62" s="135"/>
      <c r="I62" s="136"/>
    </row>
    <row r="63" spans="6:9" ht="12">
      <c r="F63" s="134"/>
      <c r="G63" s="135"/>
      <c r="H63" s="135"/>
      <c r="I63" s="136"/>
    </row>
    <row r="64" spans="6:9" ht="12">
      <c r="F64" s="134"/>
      <c r="G64" s="135"/>
      <c r="H64" s="135"/>
      <c r="I64" s="136"/>
    </row>
    <row r="65" spans="6:9" ht="12">
      <c r="F65" s="134"/>
      <c r="G65" s="135"/>
      <c r="H65" s="135"/>
      <c r="I65" s="136"/>
    </row>
    <row r="66" spans="6:9" ht="12">
      <c r="F66" s="134"/>
      <c r="G66" s="135"/>
      <c r="H66" s="135"/>
      <c r="I66" s="136"/>
    </row>
    <row r="67" spans="6:9" ht="12">
      <c r="F67" s="134"/>
      <c r="G67" s="135"/>
      <c r="H67" s="135"/>
      <c r="I67" s="136"/>
    </row>
    <row r="68" spans="6:9" ht="12">
      <c r="F68" s="134"/>
      <c r="G68" s="135"/>
      <c r="H68" s="135"/>
      <c r="I68" s="136"/>
    </row>
    <row r="69" spans="6:9" ht="12">
      <c r="F69" s="134"/>
      <c r="G69" s="135"/>
      <c r="H69" s="135"/>
      <c r="I69" s="136"/>
    </row>
    <row r="70" spans="6:9" ht="12">
      <c r="F70" s="134"/>
      <c r="G70" s="135"/>
      <c r="H70" s="135"/>
      <c r="I70" s="136"/>
    </row>
    <row r="71" spans="6:9" ht="12">
      <c r="F71" s="134"/>
      <c r="G71" s="135"/>
      <c r="H71" s="135"/>
      <c r="I71" s="136"/>
    </row>
    <row r="72" spans="6:9" ht="12">
      <c r="F72" s="134"/>
      <c r="G72" s="135"/>
      <c r="H72" s="135"/>
      <c r="I72" s="136"/>
    </row>
    <row r="73" spans="6:9" ht="12">
      <c r="F73" s="134"/>
      <c r="G73" s="135"/>
      <c r="H73" s="135"/>
      <c r="I73" s="136"/>
    </row>
    <row r="74" spans="6:9" ht="12">
      <c r="F74" s="134"/>
      <c r="G74" s="135"/>
      <c r="H74" s="135"/>
      <c r="I74" s="136"/>
    </row>
    <row r="75" spans="6:9" ht="12">
      <c r="F75" s="134"/>
      <c r="G75" s="135"/>
      <c r="H75" s="135"/>
      <c r="I75" s="136"/>
    </row>
    <row r="76" spans="6:9" ht="12">
      <c r="F76" s="134"/>
      <c r="G76" s="135"/>
      <c r="H76" s="135"/>
      <c r="I76" s="136"/>
    </row>
    <row r="77" spans="6:9" ht="12">
      <c r="F77" s="134"/>
      <c r="G77" s="135"/>
      <c r="H77" s="135"/>
      <c r="I77" s="136"/>
    </row>
    <row r="78" spans="6:9" ht="12">
      <c r="F78" s="134"/>
      <c r="G78" s="135"/>
      <c r="H78" s="135"/>
      <c r="I78" s="136"/>
    </row>
    <row r="79" spans="6:9" ht="12">
      <c r="F79" s="134"/>
      <c r="G79" s="135"/>
      <c r="H79" s="135"/>
      <c r="I79" s="136"/>
    </row>
  </sheetData>
  <sheetProtection/>
  <mergeCells count="4">
    <mergeCell ref="A1:B1"/>
    <mergeCell ref="A2:B2"/>
    <mergeCell ref="G2:I2"/>
    <mergeCell ref="H28:I28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BG163"/>
  <sheetViews>
    <sheetView showGridLines="0" showZeros="0" zoomScale="80" zoomScaleNormal="80" zoomScalePageLayoutView="0" workbookViewId="0" topLeftCell="A1">
      <selection activeCell="A96" sqref="A96:IV98"/>
    </sheetView>
  </sheetViews>
  <sheetFormatPr defaultColWidth="9.125" defaultRowHeight="12.75"/>
  <cols>
    <col min="1" max="1" width="4.50390625" style="138" customWidth="1"/>
    <col min="2" max="2" width="14.125" style="138" customWidth="1"/>
    <col min="3" max="3" width="47.50390625" style="138" customWidth="1"/>
    <col min="4" max="4" width="5.50390625" style="138" customWidth="1"/>
    <col min="5" max="5" width="10.00390625" style="192" customWidth="1"/>
    <col min="6" max="6" width="11.25390625" style="138" customWidth="1"/>
    <col min="7" max="7" width="16.125" style="138" customWidth="1"/>
    <col min="8" max="8" width="13.125" style="138" customWidth="1"/>
    <col min="9" max="9" width="14.50390625" style="138" customWidth="1"/>
    <col min="10" max="10" width="13.125" style="138" customWidth="1"/>
    <col min="11" max="11" width="13.50390625" style="138" customWidth="1"/>
    <col min="12" max="16384" width="9.125" style="138" customWidth="1"/>
  </cols>
  <sheetData>
    <row r="1" spans="1:9" ht="15">
      <c r="A1" s="137" t="s">
        <v>57</v>
      </c>
      <c r="B1" s="137"/>
      <c r="C1" s="137"/>
      <c r="D1" s="137"/>
      <c r="E1" s="137"/>
      <c r="F1" s="137"/>
      <c r="G1" s="137"/>
      <c r="H1" s="137"/>
      <c r="I1" s="137"/>
    </row>
    <row r="2" spans="2:7" ht="13.5" thickBot="1">
      <c r="B2" s="139"/>
      <c r="C2" s="140"/>
      <c r="D2" s="140"/>
      <c r="E2" s="141"/>
      <c r="F2" s="140"/>
      <c r="G2" s="140"/>
    </row>
    <row r="3" spans="1:9" ht="13.5" thickTop="1">
      <c r="A3" s="76" t="s">
        <v>5</v>
      </c>
      <c r="B3" s="77"/>
      <c r="C3" s="78" t="str">
        <f>CONCATENATE(cislostavby," ",nazevstavby)</f>
        <v> TO-16-10-ZZSMSK Ka</v>
      </c>
      <c r="D3" s="79"/>
      <c r="E3" s="80"/>
      <c r="F3" s="79"/>
      <c r="G3" s="142"/>
      <c r="H3" s="143">
        <f>Rekapitulace!H1</f>
        <v>0</v>
      </c>
      <c r="I3" s="144"/>
    </row>
    <row r="4" spans="1:9" ht="13.5" thickBot="1">
      <c r="A4" s="145" t="s">
        <v>1</v>
      </c>
      <c r="B4" s="85"/>
      <c r="C4" s="86" t="str">
        <f>CONCATENATE(cisloobjektu," ",nazevobjektu)</f>
        <v> WC - ženy</v>
      </c>
      <c r="D4" s="87"/>
      <c r="E4" s="88"/>
      <c r="F4" s="87"/>
      <c r="G4" s="146"/>
      <c r="H4" s="146"/>
      <c r="I4" s="147"/>
    </row>
    <row r="5" spans="1:9" ht="12.75" thickTop="1">
      <c r="A5" s="148"/>
      <c r="B5" s="149"/>
      <c r="C5" s="149"/>
      <c r="D5" s="150"/>
      <c r="E5" s="151"/>
      <c r="F5" s="150"/>
      <c r="G5" s="152"/>
      <c r="H5" s="150"/>
      <c r="I5" s="150"/>
    </row>
    <row r="6" spans="1:11" ht="12">
      <c r="A6" s="153" t="s">
        <v>58</v>
      </c>
      <c r="B6" s="154" t="s">
        <v>59</v>
      </c>
      <c r="C6" s="154" t="s">
        <v>60</v>
      </c>
      <c r="D6" s="154" t="s">
        <v>61</v>
      </c>
      <c r="E6" s="155" t="s">
        <v>62</v>
      </c>
      <c r="F6" s="154" t="s">
        <v>63</v>
      </c>
      <c r="G6" s="156" t="s">
        <v>64</v>
      </c>
      <c r="H6" s="157" t="s">
        <v>65</v>
      </c>
      <c r="I6" s="157" t="s">
        <v>66</v>
      </c>
      <c r="J6" s="157" t="s">
        <v>67</v>
      </c>
      <c r="K6" s="157" t="s">
        <v>68</v>
      </c>
    </row>
    <row r="7" spans="1:17" ht="12.75">
      <c r="A7" s="158" t="s">
        <v>69</v>
      </c>
      <c r="B7" s="159" t="s">
        <v>74</v>
      </c>
      <c r="C7" s="160" t="s">
        <v>75</v>
      </c>
      <c r="D7" s="161"/>
      <c r="E7" s="162"/>
      <c r="F7" s="162"/>
      <c r="G7" s="163"/>
      <c r="H7" s="164"/>
      <c r="I7" s="164"/>
      <c r="J7" s="164"/>
      <c r="K7" s="164"/>
      <c r="Q7" s="165">
        <v>1</v>
      </c>
    </row>
    <row r="8" spans="1:59" ht="12">
      <c r="A8" s="166">
        <v>1</v>
      </c>
      <c r="B8" s="167" t="s">
        <v>76</v>
      </c>
      <c r="C8" s="168" t="s">
        <v>77</v>
      </c>
      <c r="D8" s="169" t="s">
        <v>78</v>
      </c>
      <c r="E8" s="170">
        <v>5</v>
      </c>
      <c r="F8" s="170">
        <v>0</v>
      </c>
      <c r="G8" s="171">
        <f>E8*F8</f>
        <v>0</v>
      </c>
      <c r="H8" s="172">
        <v>0.012</v>
      </c>
      <c r="I8" s="172">
        <f>E8*H8</f>
        <v>0.06</v>
      </c>
      <c r="J8" s="172">
        <v>0</v>
      </c>
      <c r="K8" s="172">
        <f>E8*J8</f>
        <v>0</v>
      </c>
      <c r="Q8" s="165">
        <v>2</v>
      </c>
      <c r="AA8" s="138">
        <v>12</v>
      </c>
      <c r="AB8" s="138">
        <v>0</v>
      </c>
      <c r="AC8" s="138">
        <v>1</v>
      </c>
      <c r="BB8" s="138">
        <v>1</v>
      </c>
      <c r="BC8" s="138">
        <f>IF(BB8=1,G8,0)</f>
        <v>0</v>
      </c>
      <c r="BD8" s="138">
        <f>IF(BB8=2,G8,0)</f>
        <v>0</v>
      </c>
      <c r="BE8" s="138">
        <f>IF(BB8=3,G8,0)</f>
        <v>0</v>
      </c>
      <c r="BF8" s="138">
        <f>IF(BB8=4,G8,0)</f>
        <v>0</v>
      </c>
      <c r="BG8" s="138">
        <f>IF(BB8=5,G8,0)</f>
        <v>0</v>
      </c>
    </row>
    <row r="9" spans="1:59" ht="12">
      <c r="A9" s="166">
        <v>2</v>
      </c>
      <c r="B9" s="167" t="s">
        <v>79</v>
      </c>
      <c r="C9" s="168" t="s">
        <v>80</v>
      </c>
      <c r="D9" s="169" t="s">
        <v>81</v>
      </c>
      <c r="E9" s="170">
        <v>1</v>
      </c>
      <c r="F9" s="170">
        <v>0</v>
      </c>
      <c r="G9" s="171">
        <f>E9*F9</f>
        <v>0</v>
      </c>
      <c r="H9" s="172">
        <v>0.00024</v>
      </c>
      <c r="I9" s="172">
        <f>E9*H9</f>
        <v>0.00024</v>
      </c>
      <c r="J9" s="172">
        <v>0</v>
      </c>
      <c r="K9" s="172">
        <f>E9*J9</f>
        <v>0</v>
      </c>
      <c r="Q9" s="165">
        <v>2</v>
      </c>
      <c r="AA9" s="138">
        <v>12</v>
      </c>
      <c r="AB9" s="138">
        <v>0</v>
      </c>
      <c r="AC9" s="138">
        <v>2</v>
      </c>
      <c r="BB9" s="138">
        <v>1</v>
      </c>
      <c r="BC9" s="138">
        <f>IF(BB9=1,G9,0)</f>
        <v>0</v>
      </c>
      <c r="BD9" s="138">
        <f>IF(BB9=2,G9,0)</f>
        <v>0</v>
      </c>
      <c r="BE9" s="138">
        <f>IF(BB9=3,G9,0)</f>
        <v>0</v>
      </c>
      <c r="BF9" s="138">
        <f>IF(BB9=4,G9,0)</f>
        <v>0</v>
      </c>
      <c r="BG9" s="138">
        <f>IF(BB9=5,G9,0)</f>
        <v>0</v>
      </c>
    </row>
    <row r="10" spans="1:59" ht="24.75">
      <c r="A10" s="166">
        <v>3</v>
      </c>
      <c r="B10" s="167" t="s">
        <v>82</v>
      </c>
      <c r="C10" s="168" t="s">
        <v>83</v>
      </c>
      <c r="D10" s="169" t="s">
        <v>81</v>
      </c>
      <c r="E10" s="170">
        <v>1</v>
      </c>
      <c r="F10" s="170">
        <v>0</v>
      </c>
      <c r="G10" s="171">
        <f>E10*F10</f>
        <v>0</v>
      </c>
      <c r="H10" s="172">
        <v>0.01148</v>
      </c>
      <c r="I10" s="172">
        <f>E10*H10</f>
        <v>0.01148</v>
      </c>
      <c r="J10" s="172">
        <v>0</v>
      </c>
      <c r="K10" s="172">
        <f>E10*J10</f>
        <v>0</v>
      </c>
      <c r="Q10" s="165">
        <v>2</v>
      </c>
      <c r="AA10" s="138">
        <v>12</v>
      </c>
      <c r="AB10" s="138">
        <v>0</v>
      </c>
      <c r="AC10" s="138">
        <v>3</v>
      </c>
      <c r="BB10" s="138">
        <v>1</v>
      </c>
      <c r="BC10" s="138">
        <f>IF(BB10=1,G10,0)</f>
        <v>0</v>
      </c>
      <c r="BD10" s="138">
        <f>IF(BB10=2,G10,0)</f>
        <v>0</v>
      </c>
      <c r="BE10" s="138">
        <f>IF(BB10=3,G10,0)</f>
        <v>0</v>
      </c>
      <c r="BF10" s="138">
        <f>IF(BB10=4,G10,0)</f>
        <v>0</v>
      </c>
      <c r="BG10" s="138">
        <f>IF(BB10=5,G10,0)</f>
        <v>0</v>
      </c>
    </row>
    <row r="11" spans="1:59" ht="12.75">
      <c r="A11" s="182"/>
      <c r="B11" s="183" t="s">
        <v>71</v>
      </c>
      <c r="C11" s="184" t="str">
        <f>CONCATENATE(B7," ",C7)</f>
        <v>3 Svislé a kompletní konstrukce</v>
      </c>
      <c r="D11" s="182"/>
      <c r="E11" s="185"/>
      <c r="F11" s="185"/>
      <c r="G11" s="186">
        <f>SUM(G7:G10)</f>
        <v>0</v>
      </c>
      <c r="H11" s="187"/>
      <c r="I11" s="188">
        <f>SUM(I7:I10)</f>
        <v>0.07171999999999999</v>
      </c>
      <c r="J11" s="187"/>
      <c r="K11" s="188">
        <f>SUM(K7:K10)</f>
        <v>0</v>
      </c>
      <c r="Q11" s="165">
        <v>4</v>
      </c>
      <c r="BC11" s="189">
        <f>SUM(BC7:BC10)</f>
        <v>0</v>
      </c>
      <c r="BD11" s="189">
        <f>SUM(BD7:BD10)</f>
        <v>0</v>
      </c>
      <c r="BE11" s="189">
        <f>SUM(BE7:BE10)</f>
        <v>0</v>
      </c>
      <c r="BF11" s="189">
        <f>SUM(BF7:BF10)</f>
        <v>0</v>
      </c>
      <c r="BG11" s="189">
        <f>SUM(BG7:BG10)</f>
        <v>0</v>
      </c>
    </row>
    <row r="12" spans="1:17" ht="12.75">
      <c r="A12" s="158" t="s">
        <v>69</v>
      </c>
      <c r="B12" s="159" t="s">
        <v>84</v>
      </c>
      <c r="C12" s="160" t="s">
        <v>85</v>
      </c>
      <c r="D12" s="161"/>
      <c r="E12" s="162"/>
      <c r="F12" s="162"/>
      <c r="G12" s="163"/>
      <c r="H12" s="164"/>
      <c r="I12" s="164"/>
      <c r="J12" s="164"/>
      <c r="K12" s="164"/>
      <c r="Q12" s="165">
        <v>1</v>
      </c>
    </row>
    <row r="13" spans="1:59" ht="12">
      <c r="A13" s="166">
        <v>4</v>
      </c>
      <c r="B13" s="167" t="s">
        <v>86</v>
      </c>
      <c r="C13" s="168" t="s">
        <v>87</v>
      </c>
      <c r="D13" s="169" t="s">
        <v>78</v>
      </c>
      <c r="E13" s="170">
        <v>10</v>
      </c>
      <c r="F13" s="170">
        <v>0</v>
      </c>
      <c r="G13" s="171">
        <f>E13*F13</f>
        <v>0</v>
      </c>
      <c r="H13" s="172">
        <v>0.0357</v>
      </c>
      <c r="I13" s="172">
        <f>E13*H13</f>
        <v>0.35700000000000004</v>
      </c>
      <c r="J13" s="172">
        <v>0</v>
      </c>
      <c r="K13" s="172">
        <f>E13*J13</f>
        <v>0</v>
      </c>
      <c r="Q13" s="165">
        <v>2</v>
      </c>
      <c r="AA13" s="138">
        <v>12</v>
      </c>
      <c r="AB13" s="138">
        <v>0</v>
      </c>
      <c r="AC13" s="138">
        <v>4</v>
      </c>
      <c r="BB13" s="138">
        <v>1</v>
      </c>
      <c r="BC13" s="138">
        <f>IF(BB13=1,G13,0)</f>
        <v>0</v>
      </c>
      <c r="BD13" s="138">
        <f>IF(BB13=2,G13,0)</f>
        <v>0</v>
      </c>
      <c r="BE13" s="138">
        <f>IF(BB13=3,G13,0)</f>
        <v>0</v>
      </c>
      <c r="BF13" s="138">
        <f>IF(BB13=4,G13,0)</f>
        <v>0</v>
      </c>
      <c r="BG13" s="138">
        <f>IF(BB13=5,G13,0)</f>
        <v>0</v>
      </c>
    </row>
    <row r="14" spans="1:59" ht="12.75">
      <c r="A14" s="182"/>
      <c r="B14" s="183" t="s">
        <v>71</v>
      </c>
      <c r="C14" s="184" t="str">
        <f>CONCATENATE(B12," ",C12)</f>
        <v>61 Upravy povrchů vnitřní</v>
      </c>
      <c r="D14" s="182"/>
      <c r="E14" s="185"/>
      <c r="F14" s="185"/>
      <c r="G14" s="186">
        <f>SUM(G12:G13)</f>
        <v>0</v>
      </c>
      <c r="H14" s="187"/>
      <c r="I14" s="188">
        <f>SUM(I12:I13)</f>
        <v>0.35700000000000004</v>
      </c>
      <c r="J14" s="187"/>
      <c r="K14" s="188">
        <f>SUM(K12:K13)</f>
        <v>0</v>
      </c>
      <c r="Q14" s="165">
        <v>4</v>
      </c>
      <c r="BC14" s="189">
        <f>SUM(BC12:BC13)</f>
        <v>0</v>
      </c>
      <c r="BD14" s="189">
        <f>SUM(BD12:BD13)</f>
        <v>0</v>
      </c>
      <c r="BE14" s="189">
        <f>SUM(BE12:BE13)</f>
        <v>0</v>
      </c>
      <c r="BF14" s="189">
        <f>SUM(BF12:BF13)</f>
        <v>0</v>
      </c>
      <c r="BG14" s="189">
        <f>SUM(BG12:BG13)</f>
        <v>0</v>
      </c>
    </row>
    <row r="15" spans="1:17" ht="12.75">
      <c r="A15" s="158" t="s">
        <v>69</v>
      </c>
      <c r="B15" s="159" t="s">
        <v>88</v>
      </c>
      <c r="C15" s="160" t="s">
        <v>89</v>
      </c>
      <c r="D15" s="161"/>
      <c r="E15" s="162"/>
      <c r="F15" s="162"/>
      <c r="G15" s="163"/>
      <c r="H15" s="164"/>
      <c r="I15" s="164"/>
      <c r="J15" s="164"/>
      <c r="K15" s="164"/>
      <c r="Q15" s="165">
        <v>1</v>
      </c>
    </row>
    <row r="16" spans="1:59" ht="12">
      <c r="A16" s="166">
        <v>5</v>
      </c>
      <c r="B16" s="167" t="s">
        <v>90</v>
      </c>
      <c r="C16" s="168" t="s">
        <v>91</v>
      </c>
      <c r="D16" s="169" t="s">
        <v>81</v>
      </c>
      <c r="E16" s="170">
        <v>1</v>
      </c>
      <c r="F16" s="170">
        <v>0</v>
      </c>
      <c r="G16" s="171">
        <f>E16*F16</f>
        <v>0</v>
      </c>
      <c r="H16" s="172">
        <v>0.01891</v>
      </c>
      <c r="I16" s="172">
        <f>E16*H16</f>
        <v>0.01891</v>
      </c>
      <c r="J16" s="172">
        <v>0</v>
      </c>
      <c r="K16" s="172">
        <f>E16*J16</f>
        <v>0</v>
      </c>
      <c r="Q16" s="165">
        <v>2</v>
      </c>
      <c r="AA16" s="138">
        <v>12</v>
      </c>
      <c r="AB16" s="138">
        <v>0</v>
      </c>
      <c r="AC16" s="138">
        <v>5</v>
      </c>
      <c r="BB16" s="138">
        <v>1</v>
      </c>
      <c r="BC16" s="138">
        <f>IF(BB16=1,G16,0)</f>
        <v>0</v>
      </c>
      <c r="BD16" s="138">
        <f>IF(BB16=2,G16,0)</f>
        <v>0</v>
      </c>
      <c r="BE16" s="138">
        <f>IF(BB16=3,G16,0)</f>
        <v>0</v>
      </c>
      <c r="BF16" s="138">
        <f>IF(BB16=4,G16,0)</f>
        <v>0</v>
      </c>
      <c r="BG16" s="138">
        <f>IF(BB16=5,G16,0)</f>
        <v>0</v>
      </c>
    </row>
    <row r="17" spans="1:59" ht="12">
      <c r="A17" s="166">
        <v>6</v>
      </c>
      <c r="B17" s="167" t="s">
        <v>92</v>
      </c>
      <c r="C17" s="168" t="s">
        <v>93</v>
      </c>
      <c r="D17" s="169" t="s">
        <v>81</v>
      </c>
      <c r="E17" s="170">
        <v>1</v>
      </c>
      <c r="F17" s="170">
        <v>0</v>
      </c>
      <c r="G17" s="171">
        <f>E17*F17</f>
        <v>0</v>
      </c>
      <c r="H17" s="172">
        <v>0.00994</v>
      </c>
      <c r="I17" s="172">
        <f>E17*H17</f>
        <v>0.00994</v>
      </c>
      <c r="J17" s="172">
        <v>0</v>
      </c>
      <c r="K17" s="172">
        <f>E17*J17</f>
        <v>0</v>
      </c>
      <c r="Q17" s="165">
        <v>2</v>
      </c>
      <c r="AA17" s="138">
        <v>12</v>
      </c>
      <c r="AB17" s="138">
        <v>1</v>
      </c>
      <c r="AC17" s="138">
        <v>6</v>
      </c>
      <c r="BB17" s="138">
        <v>1</v>
      </c>
      <c r="BC17" s="138">
        <f>IF(BB17=1,G17,0)</f>
        <v>0</v>
      </c>
      <c r="BD17" s="138">
        <f>IF(BB17=2,G17,0)</f>
        <v>0</v>
      </c>
      <c r="BE17" s="138">
        <f>IF(BB17=3,G17,0)</f>
        <v>0</v>
      </c>
      <c r="BF17" s="138">
        <f>IF(BB17=4,G17,0)</f>
        <v>0</v>
      </c>
      <c r="BG17" s="138">
        <f>IF(BB17=5,G17,0)</f>
        <v>0</v>
      </c>
    </row>
    <row r="18" spans="1:59" ht="24.75">
      <c r="A18" s="166">
        <v>7</v>
      </c>
      <c r="B18" s="167" t="s">
        <v>94</v>
      </c>
      <c r="C18" s="168" t="s">
        <v>95</v>
      </c>
      <c r="D18" s="169" t="s">
        <v>81</v>
      </c>
      <c r="E18" s="170">
        <v>1</v>
      </c>
      <c r="F18" s="170">
        <v>0</v>
      </c>
      <c r="G18" s="171">
        <f>E18*F18</f>
        <v>0</v>
      </c>
      <c r="H18" s="172">
        <v>0.16045</v>
      </c>
      <c r="I18" s="172">
        <f>E18*H18</f>
        <v>0.16045</v>
      </c>
      <c r="J18" s="172">
        <v>0</v>
      </c>
      <c r="K18" s="172">
        <f>E18*J18</f>
        <v>0</v>
      </c>
      <c r="Q18" s="165">
        <v>2</v>
      </c>
      <c r="AA18" s="138">
        <v>12</v>
      </c>
      <c r="AB18" s="138">
        <v>0</v>
      </c>
      <c r="AC18" s="138">
        <v>7</v>
      </c>
      <c r="BB18" s="138">
        <v>1</v>
      </c>
      <c r="BC18" s="138">
        <f>IF(BB18=1,G18,0)</f>
        <v>0</v>
      </c>
      <c r="BD18" s="138">
        <f>IF(BB18=2,G18,0)</f>
        <v>0</v>
      </c>
      <c r="BE18" s="138">
        <f>IF(BB18=3,G18,0)</f>
        <v>0</v>
      </c>
      <c r="BF18" s="138">
        <f>IF(BB18=4,G18,0)</f>
        <v>0</v>
      </c>
      <c r="BG18" s="138">
        <f>IF(BB18=5,G18,0)</f>
        <v>0</v>
      </c>
    </row>
    <row r="19" spans="1:59" ht="12.75">
      <c r="A19" s="182"/>
      <c r="B19" s="183" t="s">
        <v>71</v>
      </c>
      <c r="C19" s="184" t="str">
        <f>CONCATENATE(B15," ",C15)</f>
        <v>64 Výplně otvorů</v>
      </c>
      <c r="D19" s="182"/>
      <c r="E19" s="185"/>
      <c r="F19" s="185"/>
      <c r="G19" s="186">
        <f>SUM(G15:G18)</f>
        <v>0</v>
      </c>
      <c r="H19" s="187"/>
      <c r="I19" s="188">
        <f>SUM(I15:I18)</f>
        <v>0.18930000000000002</v>
      </c>
      <c r="J19" s="187"/>
      <c r="K19" s="188">
        <f>SUM(K15:K18)</f>
        <v>0</v>
      </c>
      <c r="Q19" s="165">
        <v>4</v>
      </c>
      <c r="BC19" s="189">
        <f>SUM(BC15:BC18)</f>
        <v>0</v>
      </c>
      <c r="BD19" s="189">
        <f>SUM(BD15:BD18)</f>
        <v>0</v>
      </c>
      <c r="BE19" s="189">
        <f>SUM(BE15:BE18)</f>
        <v>0</v>
      </c>
      <c r="BF19" s="189">
        <f>SUM(BF15:BF18)</f>
        <v>0</v>
      </c>
      <c r="BG19" s="189">
        <f>SUM(BG15:BG18)</f>
        <v>0</v>
      </c>
    </row>
    <row r="20" spans="1:17" ht="12.75">
      <c r="A20" s="158" t="s">
        <v>69</v>
      </c>
      <c r="B20" s="159" t="s">
        <v>96</v>
      </c>
      <c r="C20" s="160" t="s">
        <v>97</v>
      </c>
      <c r="D20" s="161"/>
      <c r="E20" s="162"/>
      <c r="F20" s="162"/>
      <c r="G20" s="163"/>
      <c r="H20" s="164"/>
      <c r="I20" s="164"/>
      <c r="J20" s="164"/>
      <c r="K20" s="164"/>
      <c r="Q20" s="165">
        <v>1</v>
      </c>
    </row>
    <row r="21" spans="1:59" ht="12">
      <c r="A21" s="166">
        <v>8</v>
      </c>
      <c r="B21" s="167" t="s">
        <v>98</v>
      </c>
      <c r="C21" s="168" t="s">
        <v>99</v>
      </c>
      <c r="D21" s="169" t="s">
        <v>100</v>
      </c>
      <c r="E21" s="170">
        <v>3</v>
      </c>
      <c r="F21" s="170">
        <v>0</v>
      </c>
      <c r="G21" s="171">
        <f>E21*F21</f>
        <v>0</v>
      </c>
      <c r="H21" s="172">
        <v>0</v>
      </c>
      <c r="I21" s="172">
        <f>E21*H21</f>
        <v>0</v>
      </c>
      <c r="J21" s="172">
        <v>0</v>
      </c>
      <c r="K21" s="172">
        <f>E21*J21</f>
        <v>0</v>
      </c>
      <c r="Q21" s="165">
        <v>2</v>
      </c>
      <c r="AA21" s="138">
        <v>12</v>
      </c>
      <c r="AB21" s="138">
        <v>0</v>
      </c>
      <c r="AC21" s="138">
        <v>8</v>
      </c>
      <c r="BB21" s="138">
        <v>1</v>
      </c>
      <c r="BC21" s="138">
        <f>IF(BB21=1,G21,0)</f>
        <v>0</v>
      </c>
      <c r="BD21" s="138">
        <f>IF(BB21=2,G21,0)</f>
        <v>0</v>
      </c>
      <c r="BE21" s="138">
        <f>IF(BB21=3,G21,0)</f>
        <v>0</v>
      </c>
      <c r="BF21" s="138">
        <f>IF(BB21=4,G21,0)</f>
        <v>0</v>
      </c>
      <c r="BG21" s="138">
        <f>IF(BB21=5,G21,0)</f>
        <v>0</v>
      </c>
    </row>
    <row r="22" spans="1:59" ht="12">
      <c r="A22" s="166">
        <v>9</v>
      </c>
      <c r="B22" s="167" t="s">
        <v>101</v>
      </c>
      <c r="C22" s="168" t="s">
        <v>102</v>
      </c>
      <c r="D22" s="169" t="s">
        <v>81</v>
      </c>
      <c r="E22" s="170">
        <v>2</v>
      </c>
      <c r="F22" s="170">
        <v>0</v>
      </c>
      <c r="G22" s="171">
        <f>E22*F22</f>
        <v>0</v>
      </c>
      <c r="H22" s="172">
        <v>0.0096</v>
      </c>
      <c r="I22" s="172">
        <f>E22*H22</f>
        <v>0.0192</v>
      </c>
      <c r="J22" s="172">
        <v>0</v>
      </c>
      <c r="K22" s="172">
        <f>E22*J22</f>
        <v>0</v>
      </c>
      <c r="Q22" s="165">
        <v>2</v>
      </c>
      <c r="AA22" s="138">
        <v>12</v>
      </c>
      <c r="AB22" s="138">
        <v>1</v>
      </c>
      <c r="AC22" s="138">
        <v>9</v>
      </c>
      <c r="BB22" s="138">
        <v>1</v>
      </c>
      <c r="BC22" s="138">
        <f>IF(BB22=1,G22,0)</f>
        <v>0</v>
      </c>
      <c r="BD22" s="138">
        <f>IF(BB22=2,G22,0)</f>
        <v>0</v>
      </c>
      <c r="BE22" s="138">
        <f>IF(BB22=3,G22,0)</f>
        <v>0</v>
      </c>
      <c r="BF22" s="138">
        <f>IF(BB22=4,G22,0)</f>
        <v>0</v>
      </c>
      <c r="BG22" s="138">
        <f>IF(BB22=5,G22,0)</f>
        <v>0</v>
      </c>
    </row>
    <row r="23" spans="1:59" ht="12.75">
      <c r="A23" s="182"/>
      <c r="B23" s="183" t="s">
        <v>71</v>
      </c>
      <c r="C23" s="184" t="str">
        <f>CONCATENATE(B20," ",C20)</f>
        <v>90 Přípočty</v>
      </c>
      <c r="D23" s="182"/>
      <c r="E23" s="185"/>
      <c r="F23" s="185"/>
      <c r="G23" s="186">
        <f>SUM(G20:G22)</f>
        <v>0</v>
      </c>
      <c r="H23" s="187"/>
      <c r="I23" s="188">
        <f>SUM(I20:I22)</f>
        <v>0.0192</v>
      </c>
      <c r="J23" s="187"/>
      <c r="K23" s="188">
        <f>SUM(K20:K22)</f>
        <v>0</v>
      </c>
      <c r="Q23" s="165">
        <v>4</v>
      </c>
      <c r="BC23" s="189">
        <f>SUM(BC20:BC22)</f>
        <v>0</v>
      </c>
      <c r="BD23" s="189">
        <f>SUM(BD20:BD22)</f>
        <v>0</v>
      </c>
      <c r="BE23" s="189">
        <f>SUM(BE20:BE22)</f>
        <v>0</v>
      </c>
      <c r="BF23" s="189">
        <f>SUM(BF20:BF22)</f>
        <v>0</v>
      </c>
      <c r="BG23" s="189">
        <f>SUM(BG20:BG22)</f>
        <v>0</v>
      </c>
    </row>
    <row r="24" spans="1:17" ht="12.75">
      <c r="A24" s="158" t="s">
        <v>69</v>
      </c>
      <c r="B24" s="159" t="s">
        <v>103</v>
      </c>
      <c r="C24" s="160" t="s">
        <v>104</v>
      </c>
      <c r="D24" s="161"/>
      <c r="E24" s="162"/>
      <c r="F24" s="162"/>
      <c r="G24" s="163"/>
      <c r="H24" s="164"/>
      <c r="I24" s="164"/>
      <c r="J24" s="164"/>
      <c r="K24" s="164"/>
      <c r="Q24" s="165">
        <v>1</v>
      </c>
    </row>
    <row r="25" spans="1:59" ht="12">
      <c r="A25" s="166">
        <v>10</v>
      </c>
      <c r="B25" s="167" t="s">
        <v>105</v>
      </c>
      <c r="C25" s="168" t="s">
        <v>106</v>
      </c>
      <c r="D25" s="169" t="s">
        <v>78</v>
      </c>
      <c r="E25" s="170">
        <v>8</v>
      </c>
      <c r="F25" s="170">
        <v>0</v>
      </c>
      <c r="G25" s="171">
        <f>E25*F25</f>
        <v>0</v>
      </c>
      <c r="H25" s="172">
        <v>0</v>
      </c>
      <c r="I25" s="172">
        <f>E25*H25</f>
        <v>0</v>
      </c>
      <c r="J25" s="172">
        <v>0</v>
      </c>
      <c r="K25" s="172">
        <f>E25*J25</f>
        <v>0</v>
      </c>
      <c r="Q25" s="165">
        <v>2</v>
      </c>
      <c r="AA25" s="138">
        <v>12</v>
      </c>
      <c r="AB25" s="138">
        <v>0</v>
      </c>
      <c r="AC25" s="138">
        <v>10</v>
      </c>
      <c r="BB25" s="138">
        <v>1</v>
      </c>
      <c r="BC25" s="138">
        <f>IF(BB25=1,G25,0)</f>
        <v>0</v>
      </c>
      <c r="BD25" s="138">
        <f>IF(BB25=2,G25,0)</f>
        <v>0</v>
      </c>
      <c r="BE25" s="138">
        <f>IF(BB25=3,G25,0)</f>
        <v>0</v>
      </c>
      <c r="BF25" s="138">
        <f>IF(BB25=4,G25,0)</f>
        <v>0</v>
      </c>
      <c r="BG25" s="138">
        <f>IF(BB25=5,G25,0)</f>
        <v>0</v>
      </c>
    </row>
    <row r="26" spans="1:59" ht="12.75">
      <c r="A26" s="182"/>
      <c r="B26" s="183" t="s">
        <v>71</v>
      </c>
      <c r="C26" s="184" t="str">
        <f>CONCATENATE(B24," ",C24)</f>
        <v>95 Dokončovací kce na pozem.stav.</v>
      </c>
      <c r="D26" s="182"/>
      <c r="E26" s="185"/>
      <c r="F26" s="185"/>
      <c r="G26" s="186">
        <f>SUM(G24:G25)</f>
        <v>0</v>
      </c>
      <c r="H26" s="187"/>
      <c r="I26" s="188">
        <f>SUM(I24:I25)</f>
        <v>0</v>
      </c>
      <c r="J26" s="187"/>
      <c r="K26" s="188">
        <f>SUM(K24:K25)</f>
        <v>0</v>
      </c>
      <c r="Q26" s="165">
        <v>4</v>
      </c>
      <c r="BC26" s="189">
        <f>SUM(BC24:BC25)</f>
        <v>0</v>
      </c>
      <c r="BD26" s="189">
        <f>SUM(BD24:BD25)</f>
        <v>0</v>
      </c>
      <c r="BE26" s="189">
        <f>SUM(BE24:BE25)</f>
        <v>0</v>
      </c>
      <c r="BF26" s="189">
        <f>SUM(BF24:BF25)</f>
        <v>0</v>
      </c>
      <c r="BG26" s="189">
        <f>SUM(BG24:BG25)</f>
        <v>0</v>
      </c>
    </row>
    <row r="27" spans="1:17" ht="12.75">
      <c r="A27" s="158" t="s">
        <v>69</v>
      </c>
      <c r="B27" s="159" t="s">
        <v>107</v>
      </c>
      <c r="C27" s="160" t="s">
        <v>108</v>
      </c>
      <c r="D27" s="161"/>
      <c r="E27" s="162"/>
      <c r="F27" s="162"/>
      <c r="G27" s="163"/>
      <c r="H27" s="164"/>
      <c r="I27" s="164"/>
      <c r="J27" s="164"/>
      <c r="K27" s="164"/>
      <c r="Q27" s="165">
        <v>1</v>
      </c>
    </row>
    <row r="28" spans="1:59" ht="12">
      <c r="A28" s="166">
        <v>11</v>
      </c>
      <c r="B28" s="167" t="s">
        <v>109</v>
      </c>
      <c r="C28" s="168" t="s">
        <v>110</v>
      </c>
      <c r="D28" s="169" t="s">
        <v>78</v>
      </c>
      <c r="E28" s="170">
        <v>1.182</v>
      </c>
      <c r="F28" s="170">
        <v>0</v>
      </c>
      <c r="G28" s="171">
        <f>E28*F28</f>
        <v>0</v>
      </c>
      <c r="H28" s="172">
        <v>0.00117</v>
      </c>
      <c r="I28" s="172">
        <f>E28*H28</f>
        <v>0.00138294</v>
      </c>
      <c r="J28" s="172">
        <v>-0.076</v>
      </c>
      <c r="K28" s="172">
        <f>E28*J28</f>
        <v>-0.089832</v>
      </c>
      <c r="Q28" s="165">
        <v>2</v>
      </c>
      <c r="AA28" s="138">
        <v>12</v>
      </c>
      <c r="AB28" s="138">
        <v>0</v>
      </c>
      <c r="AC28" s="138">
        <v>11</v>
      </c>
      <c r="BB28" s="138">
        <v>1</v>
      </c>
      <c r="BC28" s="138">
        <f>IF(BB28=1,G28,0)</f>
        <v>0</v>
      </c>
      <c r="BD28" s="138">
        <f>IF(BB28=2,G28,0)</f>
        <v>0</v>
      </c>
      <c r="BE28" s="138">
        <f>IF(BB28=3,G28,0)</f>
        <v>0</v>
      </c>
      <c r="BF28" s="138">
        <f>IF(BB28=4,G28,0)</f>
        <v>0</v>
      </c>
      <c r="BG28" s="138">
        <f>IF(BB28=5,G28,0)</f>
        <v>0</v>
      </c>
    </row>
    <row r="29" spans="1:59" ht="12">
      <c r="A29" s="166">
        <v>12</v>
      </c>
      <c r="B29" s="167" t="s">
        <v>111</v>
      </c>
      <c r="C29" s="168" t="s">
        <v>112</v>
      </c>
      <c r="D29" s="169" t="s">
        <v>113</v>
      </c>
      <c r="E29" s="170">
        <v>1</v>
      </c>
      <c r="F29" s="170">
        <v>0</v>
      </c>
      <c r="G29" s="171">
        <f>E29*F29</f>
        <v>0</v>
      </c>
      <c r="H29" s="172">
        <v>0</v>
      </c>
      <c r="I29" s="172">
        <f>E29*H29</f>
        <v>0</v>
      </c>
      <c r="J29" s="172">
        <v>-0.01933</v>
      </c>
      <c r="K29" s="172">
        <f>E29*J29</f>
        <v>-0.01933</v>
      </c>
      <c r="Q29" s="165">
        <v>2</v>
      </c>
      <c r="AA29" s="138">
        <v>12</v>
      </c>
      <c r="AB29" s="138">
        <v>0</v>
      </c>
      <c r="AC29" s="138">
        <v>12</v>
      </c>
      <c r="BB29" s="138">
        <v>1</v>
      </c>
      <c r="BC29" s="138">
        <f>IF(BB29=1,G29,0)</f>
        <v>0</v>
      </c>
      <c r="BD29" s="138">
        <f>IF(BB29=2,G29,0)</f>
        <v>0</v>
      </c>
      <c r="BE29" s="138">
        <f>IF(BB29=3,G29,0)</f>
        <v>0</v>
      </c>
      <c r="BF29" s="138">
        <f>IF(BB29=4,G29,0)</f>
        <v>0</v>
      </c>
      <c r="BG29" s="138">
        <f>IF(BB29=5,G29,0)</f>
        <v>0</v>
      </c>
    </row>
    <row r="30" spans="1:59" ht="12">
      <c r="A30" s="166">
        <v>13</v>
      </c>
      <c r="B30" s="167" t="s">
        <v>114</v>
      </c>
      <c r="C30" s="168" t="s">
        <v>115</v>
      </c>
      <c r="D30" s="169" t="s">
        <v>113</v>
      </c>
      <c r="E30" s="170">
        <v>1</v>
      </c>
      <c r="F30" s="170">
        <v>0</v>
      </c>
      <c r="G30" s="171">
        <f>E30*F30</f>
        <v>0</v>
      </c>
      <c r="H30" s="172">
        <v>0</v>
      </c>
      <c r="I30" s="172">
        <f>E30*H30</f>
        <v>0</v>
      </c>
      <c r="J30" s="172">
        <v>-0.0245</v>
      </c>
      <c r="K30" s="172">
        <f>E30*J30</f>
        <v>-0.0245</v>
      </c>
      <c r="Q30" s="165">
        <v>2</v>
      </c>
      <c r="AA30" s="138">
        <v>12</v>
      </c>
      <c r="AB30" s="138">
        <v>0</v>
      </c>
      <c r="AC30" s="138">
        <v>13</v>
      </c>
      <c r="BB30" s="138">
        <v>1</v>
      </c>
      <c r="BC30" s="138">
        <f>IF(BB30=1,G30,0)</f>
        <v>0</v>
      </c>
      <c r="BD30" s="138">
        <f>IF(BB30=2,G30,0)</f>
        <v>0</v>
      </c>
      <c r="BE30" s="138">
        <f>IF(BB30=3,G30,0)</f>
        <v>0</v>
      </c>
      <c r="BF30" s="138">
        <f>IF(BB30=4,G30,0)</f>
        <v>0</v>
      </c>
      <c r="BG30" s="138">
        <f>IF(BB30=5,G30,0)</f>
        <v>0</v>
      </c>
    </row>
    <row r="31" spans="1:59" ht="24.75">
      <c r="A31" s="166">
        <v>14</v>
      </c>
      <c r="B31" s="167" t="s">
        <v>116</v>
      </c>
      <c r="C31" s="168" t="s">
        <v>117</v>
      </c>
      <c r="D31" s="169" t="s">
        <v>81</v>
      </c>
      <c r="E31" s="170">
        <v>1</v>
      </c>
      <c r="F31" s="170">
        <v>0</v>
      </c>
      <c r="G31" s="171">
        <f>E31*F31</f>
        <v>0</v>
      </c>
      <c r="H31" s="172">
        <v>5E-05</v>
      </c>
      <c r="I31" s="172">
        <f>E31*H31</f>
        <v>5E-05</v>
      </c>
      <c r="J31" s="172">
        <v>-0.01235</v>
      </c>
      <c r="K31" s="172">
        <f>E31*J31</f>
        <v>-0.01235</v>
      </c>
      <c r="Q31" s="165">
        <v>2</v>
      </c>
      <c r="AA31" s="138">
        <v>12</v>
      </c>
      <c r="AB31" s="138">
        <v>0</v>
      </c>
      <c r="AC31" s="138">
        <v>14</v>
      </c>
      <c r="BB31" s="138">
        <v>1</v>
      </c>
      <c r="BC31" s="138">
        <f>IF(BB31=1,G31,0)</f>
        <v>0</v>
      </c>
      <c r="BD31" s="138">
        <f>IF(BB31=2,G31,0)</f>
        <v>0</v>
      </c>
      <c r="BE31" s="138">
        <f>IF(BB31=3,G31,0)</f>
        <v>0</v>
      </c>
      <c r="BF31" s="138">
        <f>IF(BB31=4,G31,0)</f>
        <v>0</v>
      </c>
      <c r="BG31" s="138">
        <f>IF(BB31=5,G31,0)</f>
        <v>0</v>
      </c>
    </row>
    <row r="32" spans="1:59" ht="12">
      <c r="A32" s="166">
        <v>15</v>
      </c>
      <c r="B32" s="167" t="s">
        <v>118</v>
      </c>
      <c r="C32" s="168" t="s">
        <v>119</v>
      </c>
      <c r="D32" s="169" t="s">
        <v>78</v>
      </c>
      <c r="E32" s="170">
        <v>1</v>
      </c>
      <c r="F32" s="170">
        <v>0</v>
      </c>
      <c r="G32" s="171">
        <f>E32*F32</f>
        <v>0</v>
      </c>
      <c r="H32" s="172">
        <v>0.00067</v>
      </c>
      <c r="I32" s="172">
        <f>E32*H32</f>
        <v>0.00067</v>
      </c>
      <c r="J32" s="172">
        <v>-0.131</v>
      </c>
      <c r="K32" s="172">
        <f>E32*J32</f>
        <v>-0.131</v>
      </c>
      <c r="Q32" s="165">
        <v>2</v>
      </c>
      <c r="AA32" s="138">
        <v>12</v>
      </c>
      <c r="AB32" s="138">
        <v>0</v>
      </c>
      <c r="AC32" s="138">
        <v>15</v>
      </c>
      <c r="BB32" s="138">
        <v>1</v>
      </c>
      <c r="BC32" s="138">
        <f>IF(BB32=1,G32,0)</f>
        <v>0</v>
      </c>
      <c r="BD32" s="138">
        <f>IF(BB32=2,G32,0)</f>
        <v>0</v>
      </c>
      <c r="BE32" s="138">
        <f>IF(BB32=3,G32,0)</f>
        <v>0</v>
      </c>
      <c r="BF32" s="138">
        <f>IF(BB32=4,G32,0)</f>
        <v>0</v>
      </c>
      <c r="BG32" s="138">
        <f>IF(BB32=5,G32,0)</f>
        <v>0</v>
      </c>
    </row>
    <row r="33" spans="1:17" ht="12">
      <c r="A33" s="173"/>
      <c r="B33" s="174"/>
      <c r="C33" s="175" t="s">
        <v>120</v>
      </c>
      <c r="D33" s="176"/>
      <c r="E33" s="177">
        <v>1</v>
      </c>
      <c r="F33" s="178"/>
      <c r="G33" s="179"/>
      <c r="H33" s="180"/>
      <c r="I33" s="180"/>
      <c r="J33" s="180"/>
      <c r="K33" s="180"/>
      <c r="M33" s="138" t="s">
        <v>120</v>
      </c>
      <c r="O33" s="181"/>
      <c r="Q33" s="165"/>
    </row>
    <row r="34" spans="1:59" ht="12">
      <c r="A34" s="166">
        <v>16</v>
      </c>
      <c r="B34" s="167" t="s">
        <v>121</v>
      </c>
      <c r="C34" s="168" t="s">
        <v>122</v>
      </c>
      <c r="D34" s="169" t="s">
        <v>78</v>
      </c>
      <c r="E34" s="170">
        <v>4</v>
      </c>
      <c r="F34" s="170">
        <v>0</v>
      </c>
      <c r="G34" s="171">
        <f>E34*F34</f>
        <v>0</v>
      </c>
      <c r="H34" s="172">
        <v>0.00033</v>
      </c>
      <c r="I34" s="172">
        <f>E34*H34</f>
        <v>0.00132</v>
      </c>
      <c r="J34" s="172">
        <v>-0.01223</v>
      </c>
      <c r="K34" s="172">
        <f>E34*J34</f>
        <v>-0.04892</v>
      </c>
      <c r="Q34" s="165">
        <v>2</v>
      </c>
      <c r="AA34" s="138">
        <v>12</v>
      </c>
      <c r="AB34" s="138">
        <v>0</v>
      </c>
      <c r="AC34" s="138">
        <v>16</v>
      </c>
      <c r="BB34" s="138">
        <v>1</v>
      </c>
      <c r="BC34" s="138">
        <f>IF(BB34=1,G34,0)</f>
        <v>0</v>
      </c>
      <c r="BD34" s="138">
        <f>IF(BB34=2,G34,0)</f>
        <v>0</v>
      </c>
      <c r="BE34" s="138">
        <f>IF(BB34=3,G34,0)</f>
        <v>0</v>
      </c>
      <c r="BF34" s="138">
        <f>IF(BB34=4,G34,0)</f>
        <v>0</v>
      </c>
      <c r="BG34" s="138">
        <f>IF(BB34=5,G34,0)</f>
        <v>0</v>
      </c>
    </row>
    <row r="35" spans="1:59" ht="12">
      <c r="A35" s="166">
        <v>17</v>
      </c>
      <c r="B35" s="167" t="s">
        <v>123</v>
      </c>
      <c r="C35" s="168" t="s">
        <v>124</v>
      </c>
      <c r="D35" s="169" t="s">
        <v>81</v>
      </c>
      <c r="E35" s="170">
        <v>1</v>
      </c>
      <c r="F35" s="170">
        <v>0</v>
      </c>
      <c r="G35" s="171">
        <f>E35*F35</f>
        <v>0</v>
      </c>
      <c r="H35" s="172">
        <v>0</v>
      </c>
      <c r="I35" s="172">
        <f>E35*H35</f>
        <v>0</v>
      </c>
      <c r="J35" s="172">
        <v>-0.01933</v>
      </c>
      <c r="K35" s="172">
        <f>E35*J35</f>
        <v>-0.01933</v>
      </c>
      <c r="Q35" s="165">
        <v>2</v>
      </c>
      <c r="AA35" s="138">
        <v>12</v>
      </c>
      <c r="AB35" s="138">
        <v>0</v>
      </c>
      <c r="AC35" s="138">
        <v>17</v>
      </c>
      <c r="BB35" s="138">
        <v>1</v>
      </c>
      <c r="BC35" s="138">
        <f>IF(BB35=1,G35,0)</f>
        <v>0</v>
      </c>
      <c r="BD35" s="138">
        <f>IF(BB35=2,G35,0)</f>
        <v>0</v>
      </c>
      <c r="BE35" s="138">
        <f>IF(BB35=3,G35,0)</f>
        <v>0</v>
      </c>
      <c r="BF35" s="138">
        <f>IF(BB35=4,G35,0)</f>
        <v>0</v>
      </c>
      <c r="BG35" s="138">
        <f>IF(BB35=5,G35,0)</f>
        <v>0</v>
      </c>
    </row>
    <row r="36" spans="1:59" ht="12">
      <c r="A36" s="166">
        <v>18</v>
      </c>
      <c r="B36" s="167" t="s">
        <v>125</v>
      </c>
      <c r="C36" s="168" t="s">
        <v>126</v>
      </c>
      <c r="D36" s="169" t="s">
        <v>78</v>
      </c>
      <c r="E36" s="170">
        <v>8</v>
      </c>
      <c r="F36" s="170">
        <v>0</v>
      </c>
      <c r="G36" s="171">
        <f>E36*F36</f>
        <v>0</v>
      </c>
      <c r="H36" s="172">
        <v>0</v>
      </c>
      <c r="I36" s="172">
        <f>E36*H36</f>
        <v>0</v>
      </c>
      <c r="J36" s="172">
        <v>-0.02</v>
      </c>
      <c r="K36" s="172">
        <f>E36*J36</f>
        <v>-0.16</v>
      </c>
      <c r="Q36" s="165">
        <v>2</v>
      </c>
      <c r="AA36" s="138">
        <v>12</v>
      </c>
      <c r="AB36" s="138">
        <v>0</v>
      </c>
      <c r="AC36" s="138">
        <v>18</v>
      </c>
      <c r="BB36" s="138">
        <v>1</v>
      </c>
      <c r="BC36" s="138">
        <f>IF(BB36=1,G36,0)</f>
        <v>0</v>
      </c>
      <c r="BD36" s="138">
        <f>IF(BB36=2,G36,0)</f>
        <v>0</v>
      </c>
      <c r="BE36" s="138">
        <f>IF(BB36=3,G36,0)</f>
        <v>0</v>
      </c>
      <c r="BF36" s="138">
        <f>IF(BB36=4,G36,0)</f>
        <v>0</v>
      </c>
      <c r="BG36" s="138">
        <f>IF(BB36=5,G36,0)</f>
        <v>0</v>
      </c>
    </row>
    <row r="37" spans="1:59" ht="24.75">
      <c r="A37" s="166">
        <v>19</v>
      </c>
      <c r="B37" s="167" t="s">
        <v>127</v>
      </c>
      <c r="C37" s="168" t="s">
        <v>128</v>
      </c>
      <c r="D37" s="169" t="s">
        <v>81</v>
      </c>
      <c r="E37" s="170">
        <v>3</v>
      </c>
      <c r="F37" s="170">
        <v>0</v>
      </c>
      <c r="G37" s="171">
        <f>E37*F37</f>
        <v>0</v>
      </c>
      <c r="H37" s="172">
        <v>0</v>
      </c>
      <c r="I37" s="172">
        <f>E37*H37</f>
        <v>0</v>
      </c>
      <c r="J37" s="172">
        <v>0</v>
      </c>
      <c r="K37" s="172">
        <f>E37*J37</f>
        <v>0</v>
      </c>
      <c r="Q37" s="165">
        <v>2</v>
      </c>
      <c r="AA37" s="138">
        <v>12</v>
      </c>
      <c r="AB37" s="138">
        <v>0</v>
      </c>
      <c r="AC37" s="138">
        <v>19</v>
      </c>
      <c r="BB37" s="138">
        <v>1</v>
      </c>
      <c r="BC37" s="138">
        <f>IF(BB37=1,G37,0)</f>
        <v>0</v>
      </c>
      <c r="BD37" s="138">
        <f>IF(BB37=2,G37,0)</f>
        <v>0</v>
      </c>
      <c r="BE37" s="138">
        <f>IF(BB37=3,G37,0)</f>
        <v>0</v>
      </c>
      <c r="BF37" s="138">
        <f>IF(BB37=4,G37,0)</f>
        <v>0</v>
      </c>
      <c r="BG37" s="138">
        <f>IF(BB37=5,G37,0)</f>
        <v>0</v>
      </c>
    </row>
    <row r="38" spans="1:59" ht="24.75">
      <c r="A38" s="166">
        <v>20</v>
      </c>
      <c r="B38" s="167" t="s">
        <v>129</v>
      </c>
      <c r="C38" s="168" t="s">
        <v>130</v>
      </c>
      <c r="D38" s="169" t="s">
        <v>81</v>
      </c>
      <c r="E38" s="170">
        <v>3</v>
      </c>
      <c r="F38" s="170">
        <v>0</v>
      </c>
      <c r="G38" s="171">
        <f>E38*F38</f>
        <v>0</v>
      </c>
      <c r="H38" s="172">
        <v>0</v>
      </c>
      <c r="I38" s="172">
        <f>E38*H38</f>
        <v>0</v>
      </c>
      <c r="J38" s="172">
        <v>0</v>
      </c>
      <c r="K38" s="172">
        <f>E38*J38</f>
        <v>0</v>
      </c>
      <c r="Q38" s="165">
        <v>2</v>
      </c>
      <c r="AA38" s="138">
        <v>12</v>
      </c>
      <c r="AB38" s="138">
        <v>0</v>
      </c>
      <c r="AC38" s="138">
        <v>20</v>
      </c>
      <c r="BB38" s="138">
        <v>1</v>
      </c>
      <c r="BC38" s="138">
        <f>IF(BB38=1,G38,0)</f>
        <v>0</v>
      </c>
      <c r="BD38" s="138">
        <f>IF(BB38=2,G38,0)</f>
        <v>0</v>
      </c>
      <c r="BE38" s="138">
        <f>IF(BB38=3,G38,0)</f>
        <v>0</v>
      </c>
      <c r="BF38" s="138">
        <f>IF(BB38=4,G38,0)</f>
        <v>0</v>
      </c>
      <c r="BG38" s="138">
        <f>IF(BB38=5,G38,0)</f>
        <v>0</v>
      </c>
    </row>
    <row r="39" spans="1:59" ht="12">
      <c r="A39" s="166">
        <v>21</v>
      </c>
      <c r="B39" s="167" t="s">
        <v>131</v>
      </c>
      <c r="C39" s="168" t="s">
        <v>132</v>
      </c>
      <c r="D39" s="169" t="s">
        <v>81</v>
      </c>
      <c r="E39" s="170">
        <v>1</v>
      </c>
      <c r="F39" s="170">
        <v>0</v>
      </c>
      <c r="G39" s="171">
        <f>E39*F39</f>
        <v>0</v>
      </c>
      <c r="H39" s="172">
        <v>0</v>
      </c>
      <c r="I39" s="172">
        <f>E39*H39</f>
        <v>0</v>
      </c>
      <c r="J39" s="172">
        <v>0</v>
      </c>
      <c r="K39" s="172">
        <f>E39*J39</f>
        <v>0</v>
      </c>
      <c r="Q39" s="165">
        <v>2</v>
      </c>
      <c r="AA39" s="138">
        <v>12</v>
      </c>
      <c r="AB39" s="138">
        <v>0</v>
      </c>
      <c r="AC39" s="138">
        <v>21</v>
      </c>
      <c r="BB39" s="138">
        <v>1</v>
      </c>
      <c r="BC39" s="138">
        <f>IF(BB39=1,G39,0)</f>
        <v>0</v>
      </c>
      <c r="BD39" s="138">
        <f>IF(BB39=2,G39,0)</f>
        <v>0</v>
      </c>
      <c r="BE39" s="138">
        <f>IF(BB39=3,G39,0)</f>
        <v>0</v>
      </c>
      <c r="BF39" s="138">
        <f>IF(BB39=4,G39,0)</f>
        <v>0</v>
      </c>
      <c r="BG39" s="138">
        <f>IF(BB39=5,G39,0)</f>
        <v>0</v>
      </c>
    </row>
    <row r="40" spans="1:59" ht="12.75">
      <c r="A40" s="182"/>
      <c r="B40" s="183" t="s">
        <v>71</v>
      </c>
      <c r="C40" s="184" t="str">
        <f>CONCATENATE(B27," ",C27)</f>
        <v>96 Bourání konstrukcí</v>
      </c>
      <c r="D40" s="182"/>
      <c r="E40" s="185"/>
      <c r="F40" s="185"/>
      <c r="G40" s="186">
        <f>SUM(G27:G39)</f>
        <v>0</v>
      </c>
      <c r="H40" s="187"/>
      <c r="I40" s="188">
        <f>SUM(I27:I39)</f>
        <v>0.00342294</v>
      </c>
      <c r="J40" s="187"/>
      <c r="K40" s="188">
        <f>SUM(K27:K39)</f>
        <v>-0.5052620000000001</v>
      </c>
      <c r="Q40" s="165">
        <v>4</v>
      </c>
      <c r="BC40" s="189">
        <f>SUM(BC27:BC39)</f>
        <v>0</v>
      </c>
      <c r="BD40" s="189">
        <f>SUM(BD27:BD39)</f>
        <v>0</v>
      </c>
      <c r="BE40" s="189">
        <f>SUM(BE27:BE39)</f>
        <v>0</v>
      </c>
      <c r="BF40" s="189">
        <f>SUM(BF27:BF39)</f>
        <v>0</v>
      </c>
      <c r="BG40" s="189">
        <f>SUM(BG27:BG39)</f>
        <v>0</v>
      </c>
    </row>
    <row r="41" spans="1:17" ht="12.75">
      <c r="A41" s="158" t="s">
        <v>69</v>
      </c>
      <c r="B41" s="159" t="s">
        <v>133</v>
      </c>
      <c r="C41" s="160" t="s">
        <v>134</v>
      </c>
      <c r="D41" s="161"/>
      <c r="E41" s="162"/>
      <c r="F41" s="162"/>
      <c r="G41" s="163"/>
      <c r="H41" s="164"/>
      <c r="I41" s="164"/>
      <c r="J41" s="164"/>
      <c r="K41" s="164"/>
      <c r="Q41" s="165">
        <v>1</v>
      </c>
    </row>
    <row r="42" spans="1:59" ht="12">
      <c r="A42" s="166">
        <v>22</v>
      </c>
      <c r="B42" s="167" t="s">
        <v>135</v>
      </c>
      <c r="C42" s="168" t="s">
        <v>136</v>
      </c>
      <c r="D42" s="169" t="s">
        <v>137</v>
      </c>
      <c r="E42" s="170">
        <v>0.5053</v>
      </c>
      <c r="F42" s="170">
        <v>0</v>
      </c>
      <c r="G42" s="171">
        <f>E42*F42</f>
        <v>0</v>
      </c>
      <c r="H42" s="172">
        <v>0</v>
      </c>
      <c r="I42" s="172">
        <f>E42*H42</f>
        <v>0</v>
      </c>
      <c r="J42" s="172">
        <v>0</v>
      </c>
      <c r="K42" s="172">
        <f>E42*J42</f>
        <v>0</v>
      </c>
      <c r="Q42" s="165">
        <v>2</v>
      </c>
      <c r="AA42" s="138">
        <v>12</v>
      </c>
      <c r="AB42" s="138">
        <v>0</v>
      </c>
      <c r="AC42" s="138">
        <v>22</v>
      </c>
      <c r="BB42" s="138">
        <v>1</v>
      </c>
      <c r="BC42" s="138">
        <f>IF(BB42=1,G42,0)</f>
        <v>0</v>
      </c>
      <c r="BD42" s="138">
        <f>IF(BB42=2,G42,0)</f>
        <v>0</v>
      </c>
      <c r="BE42" s="138">
        <f>IF(BB42=3,G42,0)</f>
        <v>0</v>
      </c>
      <c r="BF42" s="138">
        <f>IF(BB42=4,G42,0)</f>
        <v>0</v>
      </c>
      <c r="BG42" s="138">
        <f>IF(BB42=5,G42,0)</f>
        <v>0</v>
      </c>
    </row>
    <row r="43" spans="1:59" ht="12">
      <c r="A43" s="166">
        <v>23</v>
      </c>
      <c r="B43" s="167" t="s">
        <v>138</v>
      </c>
      <c r="C43" s="168" t="s">
        <v>139</v>
      </c>
      <c r="D43" s="169" t="s">
        <v>137</v>
      </c>
      <c r="E43" s="170">
        <v>1.5158</v>
      </c>
      <c r="F43" s="170">
        <v>0</v>
      </c>
      <c r="G43" s="171">
        <f>E43*F43</f>
        <v>0</v>
      </c>
      <c r="H43" s="172">
        <v>0</v>
      </c>
      <c r="I43" s="172">
        <f>E43*H43</f>
        <v>0</v>
      </c>
      <c r="J43" s="172">
        <v>0</v>
      </c>
      <c r="K43" s="172">
        <f>E43*J43</f>
        <v>0</v>
      </c>
      <c r="Q43" s="165">
        <v>2</v>
      </c>
      <c r="AA43" s="138">
        <v>12</v>
      </c>
      <c r="AB43" s="138">
        <v>0</v>
      </c>
      <c r="AC43" s="138">
        <v>23</v>
      </c>
      <c r="BB43" s="138">
        <v>1</v>
      </c>
      <c r="BC43" s="138">
        <f>IF(BB43=1,G43,0)</f>
        <v>0</v>
      </c>
      <c r="BD43" s="138">
        <f>IF(BB43=2,G43,0)</f>
        <v>0</v>
      </c>
      <c r="BE43" s="138">
        <f>IF(BB43=3,G43,0)</f>
        <v>0</v>
      </c>
      <c r="BF43" s="138">
        <f>IF(BB43=4,G43,0)</f>
        <v>0</v>
      </c>
      <c r="BG43" s="138">
        <f>IF(BB43=5,G43,0)</f>
        <v>0</v>
      </c>
    </row>
    <row r="44" spans="1:17" ht="12">
      <c r="A44" s="173"/>
      <c r="B44" s="174"/>
      <c r="C44" s="175" t="s">
        <v>140</v>
      </c>
      <c r="D44" s="176"/>
      <c r="E44" s="177">
        <v>1.5158</v>
      </c>
      <c r="F44" s="178"/>
      <c r="G44" s="179"/>
      <c r="H44" s="180"/>
      <c r="I44" s="180"/>
      <c r="J44" s="180"/>
      <c r="K44" s="180"/>
      <c r="M44" s="138" t="s">
        <v>140</v>
      </c>
      <c r="O44" s="181"/>
      <c r="Q44" s="165"/>
    </row>
    <row r="45" spans="1:59" ht="12">
      <c r="A45" s="166">
        <v>24</v>
      </c>
      <c r="B45" s="167" t="s">
        <v>141</v>
      </c>
      <c r="C45" s="168" t="s">
        <v>142</v>
      </c>
      <c r="D45" s="169" t="s">
        <v>137</v>
      </c>
      <c r="E45" s="170">
        <v>0.5053</v>
      </c>
      <c r="F45" s="170">
        <v>0</v>
      </c>
      <c r="G45" s="171">
        <f>E45*F45</f>
        <v>0</v>
      </c>
      <c r="H45" s="172">
        <v>0</v>
      </c>
      <c r="I45" s="172">
        <f>E45*H45</f>
        <v>0</v>
      </c>
      <c r="J45" s="172">
        <v>0</v>
      </c>
      <c r="K45" s="172">
        <f>E45*J45</f>
        <v>0</v>
      </c>
      <c r="Q45" s="165">
        <v>2</v>
      </c>
      <c r="AA45" s="138">
        <v>12</v>
      </c>
      <c r="AB45" s="138">
        <v>0</v>
      </c>
      <c r="AC45" s="138">
        <v>24</v>
      </c>
      <c r="BB45" s="138">
        <v>1</v>
      </c>
      <c r="BC45" s="138">
        <f>IF(BB45=1,G45,0)</f>
        <v>0</v>
      </c>
      <c r="BD45" s="138">
        <f>IF(BB45=2,G45,0)</f>
        <v>0</v>
      </c>
      <c r="BE45" s="138">
        <f>IF(BB45=3,G45,0)</f>
        <v>0</v>
      </c>
      <c r="BF45" s="138">
        <f>IF(BB45=4,G45,0)</f>
        <v>0</v>
      </c>
      <c r="BG45" s="138">
        <f>IF(BB45=5,G45,0)</f>
        <v>0</v>
      </c>
    </row>
    <row r="46" spans="1:59" ht="12">
      <c r="A46" s="166">
        <v>25</v>
      </c>
      <c r="B46" s="167" t="s">
        <v>143</v>
      </c>
      <c r="C46" s="168" t="s">
        <v>144</v>
      </c>
      <c r="D46" s="169" t="s">
        <v>137</v>
      </c>
      <c r="E46" s="170">
        <v>5.0526</v>
      </c>
      <c r="F46" s="170">
        <v>0</v>
      </c>
      <c r="G46" s="171">
        <f>E46*F46</f>
        <v>0</v>
      </c>
      <c r="H46" s="172">
        <v>0</v>
      </c>
      <c r="I46" s="172">
        <f>E46*H46</f>
        <v>0</v>
      </c>
      <c r="J46" s="172">
        <v>0</v>
      </c>
      <c r="K46" s="172">
        <f>E46*J46</f>
        <v>0</v>
      </c>
      <c r="Q46" s="165">
        <v>2</v>
      </c>
      <c r="AA46" s="138">
        <v>12</v>
      </c>
      <c r="AB46" s="138">
        <v>0</v>
      </c>
      <c r="AC46" s="138">
        <v>25</v>
      </c>
      <c r="BB46" s="138">
        <v>1</v>
      </c>
      <c r="BC46" s="138">
        <f>IF(BB46=1,G46,0)</f>
        <v>0</v>
      </c>
      <c r="BD46" s="138">
        <f>IF(BB46=2,G46,0)</f>
        <v>0</v>
      </c>
      <c r="BE46" s="138">
        <f>IF(BB46=3,G46,0)</f>
        <v>0</v>
      </c>
      <c r="BF46" s="138">
        <f>IF(BB46=4,G46,0)</f>
        <v>0</v>
      </c>
      <c r="BG46" s="138">
        <f>IF(BB46=5,G46,0)</f>
        <v>0</v>
      </c>
    </row>
    <row r="47" spans="1:17" ht="12">
      <c r="A47" s="173"/>
      <c r="B47" s="174"/>
      <c r="C47" s="175" t="s">
        <v>145</v>
      </c>
      <c r="D47" s="176"/>
      <c r="E47" s="177">
        <v>5.0526</v>
      </c>
      <c r="F47" s="178"/>
      <c r="G47" s="179"/>
      <c r="H47" s="180"/>
      <c r="I47" s="180"/>
      <c r="J47" s="180"/>
      <c r="K47" s="180"/>
      <c r="M47" s="138" t="s">
        <v>145</v>
      </c>
      <c r="O47" s="181"/>
      <c r="Q47" s="165"/>
    </row>
    <row r="48" spans="1:59" ht="12">
      <c r="A48" s="166">
        <v>26</v>
      </c>
      <c r="B48" s="167" t="s">
        <v>146</v>
      </c>
      <c r="C48" s="168" t="s">
        <v>147</v>
      </c>
      <c r="D48" s="169" t="s">
        <v>137</v>
      </c>
      <c r="E48" s="170">
        <v>0.5053</v>
      </c>
      <c r="F48" s="170">
        <v>0</v>
      </c>
      <c r="G48" s="171">
        <f>E48*F48</f>
        <v>0</v>
      </c>
      <c r="H48" s="172">
        <v>1</v>
      </c>
      <c r="I48" s="172">
        <f>E48*H48</f>
        <v>0.5053</v>
      </c>
      <c r="J48" s="172">
        <v>0</v>
      </c>
      <c r="K48" s="172">
        <f>E48*J48</f>
        <v>0</v>
      </c>
      <c r="Q48" s="165">
        <v>2</v>
      </c>
      <c r="AA48" s="138">
        <v>12</v>
      </c>
      <c r="AB48" s="138">
        <v>0</v>
      </c>
      <c r="AC48" s="138">
        <v>26</v>
      </c>
      <c r="BB48" s="138">
        <v>1</v>
      </c>
      <c r="BC48" s="138">
        <f>IF(BB48=1,G48,0)</f>
        <v>0</v>
      </c>
      <c r="BD48" s="138">
        <f>IF(BB48=2,G48,0)</f>
        <v>0</v>
      </c>
      <c r="BE48" s="138">
        <f>IF(BB48=3,G48,0)</f>
        <v>0</v>
      </c>
      <c r="BF48" s="138">
        <f>IF(BB48=4,G48,0)</f>
        <v>0</v>
      </c>
      <c r="BG48" s="138">
        <f>IF(BB48=5,G48,0)</f>
        <v>0</v>
      </c>
    </row>
    <row r="49" spans="1:59" ht="12.75">
      <c r="A49" s="182"/>
      <c r="B49" s="183" t="s">
        <v>71</v>
      </c>
      <c r="C49" s="184" t="str">
        <f>CONCATENATE(B41," ",C41)</f>
        <v>97 Prorážení otvorů - odvoz suti</v>
      </c>
      <c r="D49" s="182"/>
      <c r="E49" s="185"/>
      <c r="F49" s="185"/>
      <c r="G49" s="186">
        <f>SUM(G41:G48)</f>
        <v>0</v>
      </c>
      <c r="H49" s="187"/>
      <c r="I49" s="188">
        <f>SUM(I41:I48)</f>
        <v>0.5053</v>
      </c>
      <c r="J49" s="187"/>
      <c r="K49" s="188">
        <f>SUM(K41:K48)</f>
        <v>0</v>
      </c>
      <c r="Q49" s="165">
        <v>4</v>
      </c>
      <c r="BC49" s="189">
        <f>SUM(BC41:BC48)</f>
        <v>0</v>
      </c>
      <c r="BD49" s="189">
        <f>SUM(BD41:BD48)</f>
        <v>0</v>
      </c>
      <c r="BE49" s="189">
        <f>SUM(BE41:BE48)</f>
        <v>0</v>
      </c>
      <c r="BF49" s="189">
        <f>SUM(BF41:BF48)</f>
        <v>0</v>
      </c>
      <c r="BG49" s="189">
        <f>SUM(BG41:BG48)</f>
        <v>0</v>
      </c>
    </row>
    <row r="50" spans="1:17" ht="12.75">
      <c r="A50" s="158" t="s">
        <v>69</v>
      </c>
      <c r="B50" s="159" t="s">
        <v>148</v>
      </c>
      <c r="C50" s="160" t="s">
        <v>149</v>
      </c>
      <c r="D50" s="161"/>
      <c r="E50" s="162"/>
      <c r="F50" s="162"/>
      <c r="G50" s="163"/>
      <c r="H50" s="164"/>
      <c r="I50" s="164"/>
      <c r="J50" s="164"/>
      <c r="K50" s="164"/>
      <c r="Q50" s="165">
        <v>1</v>
      </c>
    </row>
    <row r="51" spans="1:59" ht="12">
      <c r="A51" s="166">
        <v>27</v>
      </c>
      <c r="B51" s="167" t="s">
        <v>150</v>
      </c>
      <c r="C51" s="168" t="s">
        <v>151</v>
      </c>
      <c r="D51" s="169" t="s">
        <v>137</v>
      </c>
      <c r="E51" s="170">
        <v>0.6372</v>
      </c>
      <c r="F51" s="170">
        <v>0</v>
      </c>
      <c r="G51" s="171">
        <f>E51*F51</f>
        <v>0</v>
      </c>
      <c r="H51" s="172">
        <v>0</v>
      </c>
      <c r="I51" s="172">
        <f>E51*H51</f>
        <v>0</v>
      </c>
      <c r="J51" s="172">
        <v>0</v>
      </c>
      <c r="K51" s="172">
        <f>E51*J51</f>
        <v>0</v>
      </c>
      <c r="Q51" s="165">
        <v>2</v>
      </c>
      <c r="AA51" s="138">
        <v>12</v>
      </c>
      <c r="AB51" s="138">
        <v>0</v>
      </c>
      <c r="AC51" s="138">
        <v>27</v>
      </c>
      <c r="BB51" s="138">
        <v>1</v>
      </c>
      <c r="BC51" s="138">
        <f>IF(BB51=1,G51,0)</f>
        <v>0</v>
      </c>
      <c r="BD51" s="138">
        <f>IF(BB51=2,G51,0)</f>
        <v>0</v>
      </c>
      <c r="BE51" s="138">
        <f>IF(BB51=3,G51,0)</f>
        <v>0</v>
      </c>
      <c r="BF51" s="138">
        <f>IF(BB51=4,G51,0)</f>
        <v>0</v>
      </c>
      <c r="BG51" s="138">
        <f>IF(BB51=5,G51,0)</f>
        <v>0</v>
      </c>
    </row>
    <row r="52" spans="1:17" ht="12">
      <c r="A52" s="173"/>
      <c r="B52" s="174"/>
      <c r="C52" s="175" t="s">
        <v>152</v>
      </c>
      <c r="D52" s="176"/>
      <c r="E52" s="177">
        <v>0.6372</v>
      </c>
      <c r="F52" s="178"/>
      <c r="G52" s="179"/>
      <c r="H52" s="180"/>
      <c r="I52" s="180"/>
      <c r="J52" s="180"/>
      <c r="K52" s="180"/>
      <c r="M52" s="138" t="s">
        <v>152</v>
      </c>
      <c r="O52" s="181"/>
      <c r="Q52" s="165"/>
    </row>
    <row r="53" spans="1:59" ht="12.75">
      <c r="A53" s="182"/>
      <c r="B53" s="183" t="s">
        <v>71</v>
      </c>
      <c r="C53" s="184" t="str">
        <f>CONCATENATE(B50," ",C50)</f>
        <v>99 Staveništní přesun hmot</v>
      </c>
      <c r="D53" s="182"/>
      <c r="E53" s="185"/>
      <c r="F53" s="185"/>
      <c r="G53" s="186">
        <f>SUM(G50:G52)</f>
        <v>0</v>
      </c>
      <c r="H53" s="187"/>
      <c r="I53" s="188">
        <f>SUM(I50:I52)</f>
        <v>0</v>
      </c>
      <c r="J53" s="187"/>
      <c r="K53" s="188">
        <f>SUM(K50:K52)</f>
        <v>0</v>
      </c>
      <c r="Q53" s="165">
        <v>4</v>
      </c>
      <c r="BC53" s="189">
        <f>SUM(BC50:BC52)</f>
        <v>0</v>
      </c>
      <c r="BD53" s="189">
        <f>SUM(BD50:BD52)</f>
        <v>0</v>
      </c>
      <c r="BE53" s="189">
        <f>SUM(BE50:BE52)</f>
        <v>0</v>
      </c>
      <c r="BF53" s="189">
        <f>SUM(BF50:BF52)</f>
        <v>0</v>
      </c>
      <c r="BG53" s="189">
        <f>SUM(BG50:BG52)</f>
        <v>0</v>
      </c>
    </row>
    <row r="54" spans="1:17" ht="12.75">
      <c r="A54" s="158" t="s">
        <v>69</v>
      </c>
      <c r="B54" s="159" t="s">
        <v>153</v>
      </c>
      <c r="C54" s="160" t="s">
        <v>154</v>
      </c>
      <c r="D54" s="161"/>
      <c r="E54" s="162"/>
      <c r="F54" s="162"/>
      <c r="G54" s="163"/>
      <c r="H54" s="164"/>
      <c r="I54" s="164"/>
      <c r="J54" s="164"/>
      <c r="K54" s="164"/>
      <c r="Q54" s="165">
        <v>1</v>
      </c>
    </row>
    <row r="55" spans="1:59" ht="24.75">
      <c r="A55" s="166">
        <v>28</v>
      </c>
      <c r="B55" s="167" t="s">
        <v>155</v>
      </c>
      <c r="C55" s="168" t="s">
        <v>156</v>
      </c>
      <c r="D55" s="169" t="s">
        <v>81</v>
      </c>
      <c r="E55" s="170">
        <v>1</v>
      </c>
      <c r="F55" s="170">
        <v>0</v>
      </c>
      <c r="G55" s="171">
        <f>E55*F55</f>
        <v>0</v>
      </c>
      <c r="H55" s="172">
        <v>0.00115</v>
      </c>
      <c r="I55" s="172">
        <f>E55*H55</f>
        <v>0.00115</v>
      </c>
      <c r="J55" s="172">
        <v>0</v>
      </c>
      <c r="K55" s="172">
        <f>E55*J55</f>
        <v>0</v>
      </c>
      <c r="Q55" s="165">
        <v>2</v>
      </c>
      <c r="AA55" s="138">
        <v>12</v>
      </c>
      <c r="AB55" s="138">
        <v>0</v>
      </c>
      <c r="AC55" s="138">
        <v>28</v>
      </c>
      <c r="BB55" s="138">
        <v>2</v>
      </c>
      <c r="BC55" s="138">
        <f>IF(BB55=1,G55,0)</f>
        <v>0</v>
      </c>
      <c r="BD55" s="138">
        <f>IF(BB55=2,G55,0)</f>
        <v>0</v>
      </c>
      <c r="BE55" s="138">
        <f>IF(BB55=3,G55,0)</f>
        <v>0</v>
      </c>
      <c r="BF55" s="138">
        <f>IF(BB55=4,G55,0)</f>
        <v>0</v>
      </c>
      <c r="BG55" s="138">
        <f>IF(BB55=5,G55,0)</f>
        <v>0</v>
      </c>
    </row>
    <row r="56" spans="1:59" ht="12">
      <c r="A56" s="166">
        <v>29</v>
      </c>
      <c r="B56" s="167" t="s">
        <v>157</v>
      </c>
      <c r="C56" s="168" t="s">
        <v>158</v>
      </c>
      <c r="D56" s="169" t="s">
        <v>113</v>
      </c>
      <c r="E56" s="170">
        <v>1</v>
      </c>
      <c r="F56" s="170">
        <v>0</v>
      </c>
      <c r="G56" s="171">
        <f>E56*F56</f>
        <v>0</v>
      </c>
      <c r="H56" s="172">
        <v>0.0293</v>
      </c>
      <c r="I56" s="172">
        <f>E56*H56</f>
        <v>0.0293</v>
      </c>
      <c r="J56" s="172">
        <v>0</v>
      </c>
      <c r="K56" s="172">
        <f>E56*J56</f>
        <v>0</v>
      </c>
      <c r="Q56" s="165">
        <v>2</v>
      </c>
      <c r="AA56" s="138">
        <v>12</v>
      </c>
      <c r="AB56" s="138">
        <v>0</v>
      </c>
      <c r="AC56" s="138">
        <v>29</v>
      </c>
      <c r="BB56" s="138">
        <v>2</v>
      </c>
      <c r="BC56" s="138">
        <f>IF(BB56=1,G56,0)</f>
        <v>0</v>
      </c>
      <c r="BD56" s="138">
        <f>IF(BB56=2,G56,0)</f>
        <v>0</v>
      </c>
      <c r="BE56" s="138">
        <f>IF(BB56=3,G56,0)</f>
        <v>0</v>
      </c>
      <c r="BF56" s="138">
        <f>IF(BB56=4,G56,0)</f>
        <v>0</v>
      </c>
      <c r="BG56" s="138">
        <f>IF(BB56=5,G56,0)</f>
        <v>0</v>
      </c>
    </row>
    <row r="57" spans="1:59" ht="24.75">
      <c r="A57" s="166">
        <v>30</v>
      </c>
      <c r="B57" s="167" t="s">
        <v>159</v>
      </c>
      <c r="C57" s="168" t="s">
        <v>160</v>
      </c>
      <c r="D57" s="169" t="s">
        <v>113</v>
      </c>
      <c r="E57" s="170">
        <v>1</v>
      </c>
      <c r="F57" s="170">
        <v>0</v>
      </c>
      <c r="G57" s="171">
        <f>E57*F57</f>
        <v>0</v>
      </c>
      <c r="H57" s="172">
        <v>0.0156</v>
      </c>
      <c r="I57" s="172">
        <f>E57*H57</f>
        <v>0.0156</v>
      </c>
      <c r="J57" s="172">
        <v>0</v>
      </c>
      <c r="K57" s="172">
        <f>E57*J57</f>
        <v>0</v>
      </c>
      <c r="Q57" s="165">
        <v>2</v>
      </c>
      <c r="AA57" s="138">
        <v>12</v>
      </c>
      <c r="AB57" s="138">
        <v>0</v>
      </c>
      <c r="AC57" s="138">
        <v>30</v>
      </c>
      <c r="BB57" s="138">
        <v>2</v>
      </c>
      <c r="BC57" s="138">
        <f>IF(BB57=1,G57,0)</f>
        <v>0</v>
      </c>
      <c r="BD57" s="138">
        <f>IF(BB57=2,G57,0)</f>
        <v>0</v>
      </c>
      <c r="BE57" s="138">
        <f>IF(BB57=3,G57,0)</f>
        <v>0</v>
      </c>
      <c r="BF57" s="138">
        <f>IF(BB57=4,G57,0)</f>
        <v>0</v>
      </c>
      <c r="BG57" s="138">
        <f>IF(BB57=5,G57,0)</f>
        <v>0</v>
      </c>
    </row>
    <row r="58" spans="1:59" ht="24.75">
      <c r="A58" s="166">
        <v>31</v>
      </c>
      <c r="B58" s="167" t="s">
        <v>161</v>
      </c>
      <c r="C58" s="168" t="s">
        <v>162</v>
      </c>
      <c r="D58" s="169" t="s">
        <v>81</v>
      </c>
      <c r="E58" s="170">
        <v>1</v>
      </c>
      <c r="F58" s="170">
        <v>0</v>
      </c>
      <c r="G58" s="171">
        <f>E58*F58</f>
        <v>0</v>
      </c>
      <c r="H58" s="172">
        <v>0.06319</v>
      </c>
      <c r="I58" s="172">
        <f>E58*H58</f>
        <v>0.06319</v>
      </c>
      <c r="J58" s="172">
        <v>0</v>
      </c>
      <c r="K58" s="172">
        <f>E58*J58</f>
        <v>0</v>
      </c>
      <c r="Q58" s="165">
        <v>2</v>
      </c>
      <c r="AA58" s="138">
        <v>12</v>
      </c>
      <c r="AB58" s="138">
        <v>0</v>
      </c>
      <c r="AC58" s="138">
        <v>31</v>
      </c>
      <c r="BB58" s="138">
        <v>2</v>
      </c>
      <c r="BC58" s="138">
        <f>IF(BB58=1,G58,0)</f>
        <v>0</v>
      </c>
      <c r="BD58" s="138">
        <f>IF(BB58=2,G58,0)</f>
        <v>0</v>
      </c>
      <c r="BE58" s="138">
        <f>IF(BB58=3,G58,0)</f>
        <v>0</v>
      </c>
      <c r="BF58" s="138">
        <f>IF(BB58=4,G58,0)</f>
        <v>0</v>
      </c>
      <c r="BG58" s="138">
        <f>IF(BB58=5,G58,0)</f>
        <v>0</v>
      </c>
    </row>
    <row r="59" spans="1:59" ht="12">
      <c r="A59" s="166">
        <v>32</v>
      </c>
      <c r="B59" s="167" t="s">
        <v>163</v>
      </c>
      <c r="C59" s="168" t="s">
        <v>164</v>
      </c>
      <c r="D59" s="169" t="s">
        <v>137</v>
      </c>
      <c r="E59" s="170">
        <v>0.1092</v>
      </c>
      <c r="F59" s="170">
        <v>0</v>
      </c>
      <c r="G59" s="171">
        <f>E59*F59</f>
        <v>0</v>
      </c>
      <c r="H59" s="172">
        <v>0</v>
      </c>
      <c r="I59" s="172">
        <f>E59*H59</f>
        <v>0</v>
      </c>
      <c r="J59" s="172">
        <v>0</v>
      </c>
      <c r="K59" s="172">
        <f>E59*J59</f>
        <v>0</v>
      </c>
      <c r="Q59" s="165">
        <v>2</v>
      </c>
      <c r="AA59" s="138">
        <v>12</v>
      </c>
      <c r="AB59" s="138">
        <v>0</v>
      </c>
      <c r="AC59" s="138">
        <v>32</v>
      </c>
      <c r="BB59" s="138">
        <v>2</v>
      </c>
      <c r="BC59" s="138">
        <f>IF(BB59=1,G59,0)</f>
        <v>0</v>
      </c>
      <c r="BD59" s="138">
        <f>IF(BB59=2,G59,0)</f>
        <v>0</v>
      </c>
      <c r="BE59" s="138">
        <f>IF(BB59=3,G59,0)</f>
        <v>0</v>
      </c>
      <c r="BF59" s="138">
        <f>IF(BB59=4,G59,0)</f>
        <v>0</v>
      </c>
      <c r="BG59" s="138">
        <f>IF(BB59=5,G59,0)</f>
        <v>0</v>
      </c>
    </row>
    <row r="60" spans="1:59" ht="12.75">
      <c r="A60" s="182"/>
      <c r="B60" s="183" t="s">
        <v>71</v>
      </c>
      <c r="C60" s="184" t="str">
        <f>CONCATENATE(B54," ",C54)</f>
        <v>725 Zařizovací předměty</v>
      </c>
      <c r="D60" s="182"/>
      <c r="E60" s="185"/>
      <c r="F60" s="185"/>
      <c r="G60" s="186">
        <f>SUM(G54:G59)</f>
        <v>0</v>
      </c>
      <c r="H60" s="187"/>
      <c r="I60" s="188">
        <f>SUM(I54:I59)</f>
        <v>0.10923999999999999</v>
      </c>
      <c r="J60" s="187"/>
      <c r="K60" s="188">
        <f>SUM(K54:K59)</f>
        <v>0</v>
      </c>
      <c r="Q60" s="165">
        <v>4</v>
      </c>
      <c r="BC60" s="189">
        <f>SUM(BC54:BC59)</f>
        <v>0</v>
      </c>
      <c r="BD60" s="189">
        <f>SUM(BD54:BD59)</f>
        <v>0</v>
      </c>
      <c r="BE60" s="189">
        <f>SUM(BE54:BE59)</f>
        <v>0</v>
      </c>
      <c r="BF60" s="189">
        <f>SUM(BF54:BF59)</f>
        <v>0</v>
      </c>
      <c r="BG60" s="189">
        <f>SUM(BG54:BG59)</f>
        <v>0</v>
      </c>
    </row>
    <row r="61" spans="1:17" ht="12.75">
      <c r="A61" s="158" t="s">
        <v>69</v>
      </c>
      <c r="B61" s="159" t="s">
        <v>165</v>
      </c>
      <c r="C61" s="160" t="s">
        <v>166</v>
      </c>
      <c r="D61" s="161"/>
      <c r="E61" s="162"/>
      <c r="F61" s="162"/>
      <c r="G61" s="163"/>
      <c r="H61" s="164"/>
      <c r="I61" s="164"/>
      <c r="J61" s="164"/>
      <c r="K61" s="164"/>
      <c r="Q61" s="165">
        <v>1</v>
      </c>
    </row>
    <row r="62" spans="1:59" ht="24.75">
      <c r="A62" s="166">
        <v>33</v>
      </c>
      <c r="B62" s="167" t="s">
        <v>167</v>
      </c>
      <c r="C62" s="168" t="s">
        <v>168</v>
      </c>
      <c r="D62" s="169" t="s">
        <v>169</v>
      </c>
      <c r="E62" s="170">
        <v>4</v>
      </c>
      <c r="F62" s="170">
        <v>0</v>
      </c>
      <c r="G62" s="171">
        <f>E62*F62</f>
        <v>0</v>
      </c>
      <c r="H62" s="172">
        <v>0.00581</v>
      </c>
      <c r="I62" s="172">
        <f>E62*H62</f>
        <v>0.02324</v>
      </c>
      <c r="J62" s="172">
        <v>0</v>
      </c>
      <c r="K62" s="172">
        <f>E62*J62</f>
        <v>0</v>
      </c>
      <c r="Q62" s="165">
        <v>2</v>
      </c>
      <c r="AA62" s="138">
        <v>12</v>
      </c>
      <c r="AB62" s="138">
        <v>0</v>
      </c>
      <c r="AC62" s="138">
        <v>33</v>
      </c>
      <c r="BB62" s="138">
        <v>2</v>
      </c>
      <c r="BC62" s="138">
        <f>IF(BB62=1,G62,0)</f>
        <v>0</v>
      </c>
      <c r="BD62" s="138">
        <f>IF(BB62=2,G62,0)</f>
        <v>0</v>
      </c>
      <c r="BE62" s="138">
        <f>IF(BB62=3,G62,0)</f>
        <v>0</v>
      </c>
      <c r="BF62" s="138">
        <f>IF(BB62=4,G62,0)</f>
        <v>0</v>
      </c>
      <c r="BG62" s="138">
        <f>IF(BB62=5,G62,0)</f>
        <v>0</v>
      </c>
    </row>
    <row r="63" spans="1:59" ht="12">
      <c r="A63" s="166">
        <v>34</v>
      </c>
      <c r="B63" s="167" t="s">
        <v>170</v>
      </c>
      <c r="C63" s="168" t="s">
        <v>171</v>
      </c>
      <c r="D63" s="169" t="s">
        <v>169</v>
      </c>
      <c r="E63" s="170">
        <v>4</v>
      </c>
      <c r="F63" s="170">
        <v>0</v>
      </c>
      <c r="G63" s="171">
        <f>E63*F63</f>
        <v>0</v>
      </c>
      <c r="H63" s="172">
        <v>0.0006</v>
      </c>
      <c r="I63" s="172">
        <f>E63*H63</f>
        <v>0.0024</v>
      </c>
      <c r="J63" s="172">
        <v>0</v>
      </c>
      <c r="K63" s="172">
        <f>E63*J63</f>
        <v>0</v>
      </c>
      <c r="Q63" s="165">
        <v>2</v>
      </c>
      <c r="AA63" s="138">
        <v>12</v>
      </c>
      <c r="AB63" s="138">
        <v>1</v>
      </c>
      <c r="AC63" s="138">
        <v>34</v>
      </c>
      <c r="BB63" s="138">
        <v>2</v>
      </c>
      <c r="BC63" s="138">
        <f>IF(BB63=1,G63,0)</f>
        <v>0</v>
      </c>
      <c r="BD63" s="138">
        <f>IF(BB63=2,G63,0)</f>
        <v>0</v>
      </c>
      <c r="BE63" s="138">
        <f>IF(BB63=3,G63,0)</f>
        <v>0</v>
      </c>
      <c r="BF63" s="138">
        <f>IF(BB63=4,G63,0)</f>
        <v>0</v>
      </c>
      <c r="BG63" s="138">
        <f>IF(BB63=5,G63,0)</f>
        <v>0</v>
      </c>
    </row>
    <row r="64" spans="1:59" ht="12">
      <c r="A64" s="166">
        <v>35</v>
      </c>
      <c r="B64" s="167" t="s">
        <v>172</v>
      </c>
      <c r="C64" s="168" t="s">
        <v>173</v>
      </c>
      <c r="D64" s="169" t="s">
        <v>81</v>
      </c>
      <c r="E64" s="170">
        <v>2</v>
      </c>
      <c r="F64" s="170">
        <v>0</v>
      </c>
      <c r="G64" s="171">
        <f>E64*F64</f>
        <v>0</v>
      </c>
      <c r="H64" s="172">
        <v>6E-05</v>
      </c>
      <c r="I64" s="172">
        <f>E64*H64</f>
        <v>0.00012</v>
      </c>
      <c r="J64" s="172">
        <v>0</v>
      </c>
      <c r="K64" s="172">
        <f>E64*J64</f>
        <v>0</v>
      </c>
      <c r="Q64" s="165">
        <v>2</v>
      </c>
      <c r="AA64" s="138">
        <v>12</v>
      </c>
      <c r="AB64" s="138">
        <v>0</v>
      </c>
      <c r="AC64" s="138">
        <v>35</v>
      </c>
      <c r="BB64" s="138">
        <v>2</v>
      </c>
      <c r="BC64" s="138">
        <f>IF(BB64=1,G64,0)</f>
        <v>0</v>
      </c>
      <c r="BD64" s="138">
        <f>IF(BB64=2,G64,0)</f>
        <v>0</v>
      </c>
      <c r="BE64" s="138">
        <f>IF(BB64=3,G64,0)</f>
        <v>0</v>
      </c>
      <c r="BF64" s="138">
        <f>IF(BB64=4,G64,0)</f>
        <v>0</v>
      </c>
      <c r="BG64" s="138">
        <f>IF(BB64=5,G64,0)</f>
        <v>0</v>
      </c>
    </row>
    <row r="65" spans="1:59" ht="12">
      <c r="A65" s="166">
        <v>36</v>
      </c>
      <c r="B65" s="167" t="s">
        <v>174</v>
      </c>
      <c r="C65" s="168" t="s">
        <v>175</v>
      </c>
      <c r="D65" s="169" t="s">
        <v>70</v>
      </c>
      <c r="E65" s="170">
        <v>2</v>
      </c>
      <c r="F65" s="170">
        <v>0</v>
      </c>
      <c r="G65" s="171">
        <f>E65*F65</f>
        <v>0</v>
      </c>
      <c r="H65" s="172">
        <v>6E-05</v>
      </c>
      <c r="I65" s="172">
        <f>E65*H65</f>
        <v>0.00012</v>
      </c>
      <c r="J65" s="172">
        <v>0</v>
      </c>
      <c r="K65" s="172">
        <f>E65*J65</f>
        <v>0</v>
      </c>
      <c r="Q65" s="165">
        <v>2</v>
      </c>
      <c r="AA65" s="138">
        <v>12</v>
      </c>
      <c r="AB65" s="138">
        <v>1</v>
      </c>
      <c r="AC65" s="138">
        <v>36</v>
      </c>
      <c r="BB65" s="138">
        <v>2</v>
      </c>
      <c r="BC65" s="138">
        <f>IF(BB65=1,G65,0)</f>
        <v>0</v>
      </c>
      <c r="BD65" s="138">
        <f>IF(BB65=2,G65,0)</f>
        <v>0</v>
      </c>
      <c r="BE65" s="138">
        <f>IF(BB65=3,G65,0)</f>
        <v>0</v>
      </c>
      <c r="BF65" s="138">
        <f>IF(BB65=4,G65,0)</f>
        <v>0</v>
      </c>
      <c r="BG65" s="138">
        <f>IF(BB65=5,G65,0)</f>
        <v>0</v>
      </c>
    </row>
    <row r="66" spans="1:59" ht="12">
      <c r="A66" s="166">
        <v>37</v>
      </c>
      <c r="B66" s="167" t="s">
        <v>176</v>
      </c>
      <c r="C66" s="168" t="s">
        <v>177</v>
      </c>
      <c r="D66" s="169" t="s">
        <v>137</v>
      </c>
      <c r="E66" s="170">
        <v>0.02588</v>
      </c>
      <c r="F66" s="170">
        <v>0</v>
      </c>
      <c r="G66" s="171">
        <f>E66*F66</f>
        <v>0</v>
      </c>
      <c r="H66" s="172">
        <v>0</v>
      </c>
      <c r="I66" s="172">
        <f>E66*H66</f>
        <v>0</v>
      </c>
      <c r="J66" s="172">
        <v>0</v>
      </c>
      <c r="K66" s="172">
        <f>E66*J66</f>
        <v>0</v>
      </c>
      <c r="Q66" s="165">
        <v>2</v>
      </c>
      <c r="AA66" s="138">
        <v>12</v>
      </c>
      <c r="AB66" s="138">
        <v>0</v>
      </c>
      <c r="AC66" s="138">
        <v>37</v>
      </c>
      <c r="BB66" s="138">
        <v>2</v>
      </c>
      <c r="BC66" s="138">
        <f>IF(BB66=1,G66,0)</f>
        <v>0</v>
      </c>
      <c r="BD66" s="138">
        <f>IF(BB66=2,G66,0)</f>
        <v>0</v>
      </c>
      <c r="BE66" s="138">
        <f>IF(BB66=3,G66,0)</f>
        <v>0</v>
      </c>
      <c r="BF66" s="138">
        <f>IF(BB66=4,G66,0)</f>
        <v>0</v>
      </c>
      <c r="BG66" s="138">
        <f>IF(BB66=5,G66,0)</f>
        <v>0</v>
      </c>
    </row>
    <row r="67" spans="1:59" ht="12.75">
      <c r="A67" s="182"/>
      <c r="B67" s="183" t="s">
        <v>71</v>
      </c>
      <c r="C67" s="184" t="str">
        <f>CONCATENATE(B61," ",C61)</f>
        <v>733 Rozvod potrubí</v>
      </c>
      <c r="D67" s="182"/>
      <c r="E67" s="185"/>
      <c r="F67" s="185"/>
      <c r="G67" s="186">
        <f>SUM(G61:G66)</f>
        <v>0</v>
      </c>
      <c r="H67" s="187"/>
      <c r="I67" s="188">
        <f>SUM(I61:I66)</f>
        <v>0.025879999999999997</v>
      </c>
      <c r="J67" s="187"/>
      <c r="K67" s="188">
        <f>SUM(K61:K66)</f>
        <v>0</v>
      </c>
      <c r="Q67" s="165">
        <v>4</v>
      </c>
      <c r="BC67" s="189">
        <f>SUM(BC61:BC66)</f>
        <v>0</v>
      </c>
      <c r="BD67" s="189">
        <f>SUM(BD61:BD66)</f>
        <v>0</v>
      </c>
      <c r="BE67" s="189">
        <f>SUM(BE61:BE66)</f>
        <v>0</v>
      </c>
      <c r="BF67" s="189">
        <f>SUM(BF61:BF66)</f>
        <v>0</v>
      </c>
      <c r="BG67" s="189">
        <f>SUM(BG61:BG66)</f>
        <v>0</v>
      </c>
    </row>
    <row r="68" spans="1:17" ht="12.75">
      <c r="A68" s="158" t="s">
        <v>69</v>
      </c>
      <c r="B68" s="159" t="s">
        <v>178</v>
      </c>
      <c r="C68" s="160" t="s">
        <v>179</v>
      </c>
      <c r="D68" s="161"/>
      <c r="E68" s="162"/>
      <c r="F68" s="162"/>
      <c r="G68" s="163"/>
      <c r="H68" s="164"/>
      <c r="I68" s="164"/>
      <c r="J68" s="164"/>
      <c r="K68" s="164"/>
      <c r="Q68" s="165">
        <v>1</v>
      </c>
    </row>
    <row r="69" spans="1:59" ht="24.75">
      <c r="A69" s="166">
        <v>38</v>
      </c>
      <c r="B69" s="167" t="s">
        <v>180</v>
      </c>
      <c r="C69" s="168" t="s">
        <v>181</v>
      </c>
      <c r="D69" s="169" t="s">
        <v>81</v>
      </c>
      <c r="E69" s="170">
        <v>1</v>
      </c>
      <c r="F69" s="170">
        <v>0</v>
      </c>
      <c r="G69" s="171">
        <f>E69*F69</f>
        <v>0</v>
      </c>
      <c r="H69" s="172">
        <v>0</v>
      </c>
      <c r="I69" s="172">
        <f>E69*H69</f>
        <v>0</v>
      </c>
      <c r="J69" s="172">
        <v>0</v>
      </c>
      <c r="K69" s="172">
        <f>E69*J69</f>
        <v>0</v>
      </c>
      <c r="Q69" s="165">
        <v>2</v>
      </c>
      <c r="AA69" s="138">
        <v>12</v>
      </c>
      <c r="AB69" s="138">
        <v>0</v>
      </c>
      <c r="AC69" s="138">
        <v>38</v>
      </c>
      <c r="BB69" s="138">
        <v>2</v>
      </c>
      <c r="BC69" s="138">
        <f>IF(BB69=1,G69,0)</f>
        <v>0</v>
      </c>
      <c r="BD69" s="138">
        <f>IF(BB69=2,G69,0)</f>
        <v>0</v>
      </c>
      <c r="BE69" s="138">
        <f>IF(BB69=3,G69,0)</f>
        <v>0</v>
      </c>
      <c r="BF69" s="138">
        <f>IF(BB69=4,G69,0)</f>
        <v>0</v>
      </c>
      <c r="BG69" s="138">
        <f>IF(BB69=5,G69,0)</f>
        <v>0</v>
      </c>
    </row>
    <row r="70" spans="1:59" ht="12">
      <c r="A70" s="166">
        <v>39</v>
      </c>
      <c r="B70" s="167" t="s">
        <v>182</v>
      </c>
      <c r="C70" s="168" t="s">
        <v>183</v>
      </c>
      <c r="D70" s="169" t="s">
        <v>81</v>
      </c>
      <c r="E70" s="170">
        <v>1</v>
      </c>
      <c r="F70" s="170">
        <v>0</v>
      </c>
      <c r="G70" s="171">
        <f>E70*F70</f>
        <v>0</v>
      </c>
      <c r="H70" s="172">
        <v>0</v>
      </c>
      <c r="I70" s="172">
        <f>E70*H70</f>
        <v>0</v>
      </c>
      <c r="J70" s="172">
        <v>0</v>
      </c>
      <c r="K70" s="172">
        <f>E70*J70</f>
        <v>0</v>
      </c>
      <c r="Q70" s="165">
        <v>2</v>
      </c>
      <c r="AA70" s="138">
        <v>12</v>
      </c>
      <c r="AB70" s="138">
        <v>0</v>
      </c>
      <c r="AC70" s="138">
        <v>39</v>
      </c>
      <c r="BB70" s="138">
        <v>2</v>
      </c>
      <c r="BC70" s="138">
        <f>IF(BB70=1,G70,0)</f>
        <v>0</v>
      </c>
      <c r="BD70" s="138">
        <f>IF(BB70=2,G70,0)</f>
        <v>0</v>
      </c>
      <c r="BE70" s="138">
        <f>IF(BB70=3,G70,0)</f>
        <v>0</v>
      </c>
      <c r="BF70" s="138">
        <f>IF(BB70=4,G70,0)</f>
        <v>0</v>
      </c>
      <c r="BG70" s="138">
        <f>IF(BB70=5,G70,0)</f>
        <v>0</v>
      </c>
    </row>
    <row r="71" spans="1:59" ht="12.75">
      <c r="A71" s="182"/>
      <c r="B71" s="183" t="s">
        <v>71</v>
      </c>
      <c r="C71" s="184" t="str">
        <f>CONCATENATE(B68," ",C68)</f>
        <v>735 Otopná tělesa</v>
      </c>
      <c r="D71" s="182"/>
      <c r="E71" s="185"/>
      <c r="F71" s="185"/>
      <c r="G71" s="186">
        <f>SUM(G68:G70)</f>
        <v>0</v>
      </c>
      <c r="H71" s="187"/>
      <c r="I71" s="188">
        <f>SUM(I68:I70)</f>
        <v>0</v>
      </c>
      <c r="J71" s="187"/>
      <c r="K71" s="188">
        <f>SUM(K68:K70)</f>
        <v>0</v>
      </c>
      <c r="Q71" s="165">
        <v>4</v>
      </c>
      <c r="BC71" s="189">
        <f>SUM(BC68:BC70)</f>
        <v>0</v>
      </c>
      <c r="BD71" s="189">
        <f>SUM(BD68:BD70)</f>
        <v>0</v>
      </c>
      <c r="BE71" s="189">
        <f>SUM(BE68:BE70)</f>
        <v>0</v>
      </c>
      <c r="BF71" s="189">
        <f>SUM(BF68:BF70)</f>
        <v>0</v>
      </c>
      <c r="BG71" s="189">
        <f>SUM(BG68:BG70)</f>
        <v>0</v>
      </c>
    </row>
    <row r="72" spans="1:17" ht="12.75">
      <c r="A72" s="158" t="s">
        <v>69</v>
      </c>
      <c r="B72" s="159" t="s">
        <v>184</v>
      </c>
      <c r="C72" s="160" t="s">
        <v>185</v>
      </c>
      <c r="D72" s="161"/>
      <c r="E72" s="162"/>
      <c r="F72" s="162"/>
      <c r="G72" s="163"/>
      <c r="H72" s="164"/>
      <c r="I72" s="164"/>
      <c r="J72" s="164"/>
      <c r="K72" s="164"/>
      <c r="Q72" s="165">
        <v>1</v>
      </c>
    </row>
    <row r="73" spans="1:59" ht="12">
      <c r="A73" s="166">
        <v>40</v>
      </c>
      <c r="B73" s="167" t="s">
        <v>186</v>
      </c>
      <c r="C73" s="168" t="s">
        <v>187</v>
      </c>
      <c r="D73" s="169" t="s">
        <v>78</v>
      </c>
      <c r="E73" s="170">
        <v>8</v>
      </c>
      <c r="F73" s="170">
        <v>0</v>
      </c>
      <c r="G73" s="171">
        <f>E73*F73</f>
        <v>0</v>
      </c>
      <c r="H73" s="172">
        <v>0.02197</v>
      </c>
      <c r="I73" s="172">
        <f>E73*H73</f>
        <v>0.17576</v>
      </c>
      <c r="J73" s="172">
        <v>0</v>
      </c>
      <c r="K73" s="172">
        <f>E73*J73</f>
        <v>0</v>
      </c>
      <c r="Q73" s="165">
        <v>2</v>
      </c>
      <c r="AA73" s="138">
        <v>12</v>
      </c>
      <c r="AB73" s="138">
        <v>0</v>
      </c>
      <c r="AC73" s="138">
        <v>40</v>
      </c>
      <c r="BB73" s="138">
        <v>2</v>
      </c>
      <c r="BC73" s="138">
        <f>IF(BB73=1,G73,0)</f>
        <v>0</v>
      </c>
      <c r="BD73" s="138">
        <f>IF(BB73=2,G73,0)</f>
        <v>0</v>
      </c>
      <c r="BE73" s="138">
        <f>IF(BB73=3,G73,0)</f>
        <v>0</v>
      </c>
      <c r="BF73" s="138">
        <f>IF(BB73=4,G73,0)</f>
        <v>0</v>
      </c>
      <c r="BG73" s="138">
        <f>IF(BB73=5,G73,0)</f>
        <v>0</v>
      </c>
    </row>
    <row r="74" spans="1:59" ht="12">
      <c r="A74" s="166">
        <v>41</v>
      </c>
      <c r="B74" s="167" t="s">
        <v>188</v>
      </c>
      <c r="C74" s="168" t="s">
        <v>189</v>
      </c>
      <c r="D74" s="169" t="s">
        <v>78</v>
      </c>
      <c r="E74" s="170">
        <v>8.16</v>
      </c>
      <c r="F74" s="170">
        <v>0</v>
      </c>
      <c r="G74" s="171">
        <f>E74*F74</f>
        <v>0</v>
      </c>
      <c r="H74" s="172">
        <v>0.018</v>
      </c>
      <c r="I74" s="172">
        <f>E74*H74</f>
        <v>0.14687999999999998</v>
      </c>
      <c r="J74" s="172">
        <v>0</v>
      </c>
      <c r="K74" s="172">
        <f>E74*J74</f>
        <v>0</v>
      </c>
      <c r="Q74" s="165">
        <v>2</v>
      </c>
      <c r="AA74" s="138">
        <v>12</v>
      </c>
      <c r="AB74" s="138">
        <v>1</v>
      </c>
      <c r="AC74" s="138">
        <v>41</v>
      </c>
      <c r="BB74" s="138">
        <v>2</v>
      </c>
      <c r="BC74" s="138">
        <f>IF(BB74=1,G74,0)</f>
        <v>0</v>
      </c>
      <c r="BD74" s="138">
        <f>IF(BB74=2,G74,0)</f>
        <v>0</v>
      </c>
      <c r="BE74" s="138">
        <f>IF(BB74=3,G74,0)</f>
        <v>0</v>
      </c>
      <c r="BF74" s="138">
        <f>IF(BB74=4,G74,0)</f>
        <v>0</v>
      </c>
      <c r="BG74" s="138">
        <f>IF(BB74=5,G74,0)</f>
        <v>0</v>
      </c>
    </row>
    <row r="75" spans="1:59" ht="12">
      <c r="A75" s="166">
        <v>42</v>
      </c>
      <c r="B75" s="167" t="s">
        <v>190</v>
      </c>
      <c r="C75" s="168" t="s">
        <v>191</v>
      </c>
      <c r="D75" s="169" t="s">
        <v>137</v>
      </c>
      <c r="E75" s="170">
        <v>0.3226</v>
      </c>
      <c r="F75" s="170">
        <v>0</v>
      </c>
      <c r="G75" s="171">
        <f>E75*F75</f>
        <v>0</v>
      </c>
      <c r="H75" s="172">
        <v>0</v>
      </c>
      <c r="I75" s="172">
        <f>E75*H75</f>
        <v>0</v>
      </c>
      <c r="J75" s="172">
        <v>0</v>
      </c>
      <c r="K75" s="172">
        <f>E75*J75</f>
        <v>0</v>
      </c>
      <c r="Q75" s="165">
        <v>2</v>
      </c>
      <c r="AA75" s="138">
        <v>12</v>
      </c>
      <c r="AB75" s="138">
        <v>0</v>
      </c>
      <c r="AC75" s="138">
        <v>42</v>
      </c>
      <c r="BB75" s="138">
        <v>2</v>
      </c>
      <c r="BC75" s="138">
        <f>IF(BB75=1,G75,0)</f>
        <v>0</v>
      </c>
      <c r="BD75" s="138">
        <f>IF(BB75=2,G75,0)</f>
        <v>0</v>
      </c>
      <c r="BE75" s="138">
        <f>IF(BB75=3,G75,0)</f>
        <v>0</v>
      </c>
      <c r="BF75" s="138">
        <f>IF(BB75=4,G75,0)</f>
        <v>0</v>
      </c>
      <c r="BG75" s="138">
        <f>IF(BB75=5,G75,0)</f>
        <v>0</v>
      </c>
    </row>
    <row r="76" spans="1:59" ht="12.75">
      <c r="A76" s="182"/>
      <c r="B76" s="183" t="s">
        <v>71</v>
      </c>
      <c r="C76" s="184" t="str">
        <f>CONCATENATE(B72," ",C72)</f>
        <v>771 Podlahy z dlaždic a obklady</v>
      </c>
      <c r="D76" s="182"/>
      <c r="E76" s="185"/>
      <c r="F76" s="185"/>
      <c r="G76" s="186">
        <f>SUM(G72:G75)</f>
        <v>0</v>
      </c>
      <c r="H76" s="187"/>
      <c r="I76" s="188">
        <f>SUM(I72:I75)</f>
        <v>0.32264</v>
      </c>
      <c r="J76" s="187"/>
      <c r="K76" s="188">
        <f>SUM(K72:K75)</f>
        <v>0</v>
      </c>
      <c r="Q76" s="165">
        <v>4</v>
      </c>
      <c r="BC76" s="189">
        <f>SUM(BC72:BC75)</f>
        <v>0</v>
      </c>
      <c r="BD76" s="189">
        <f>SUM(BD72:BD75)</f>
        <v>0</v>
      </c>
      <c r="BE76" s="189">
        <f>SUM(BE72:BE75)</f>
        <v>0</v>
      </c>
      <c r="BF76" s="189">
        <f>SUM(BF72:BF75)</f>
        <v>0</v>
      </c>
      <c r="BG76" s="189">
        <f>SUM(BG72:BG75)</f>
        <v>0</v>
      </c>
    </row>
    <row r="77" spans="1:17" ht="12.75">
      <c r="A77" s="158" t="s">
        <v>69</v>
      </c>
      <c r="B77" s="159" t="s">
        <v>192</v>
      </c>
      <c r="C77" s="160" t="s">
        <v>193</v>
      </c>
      <c r="D77" s="161"/>
      <c r="E77" s="162"/>
      <c r="F77" s="162"/>
      <c r="G77" s="163"/>
      <c r="H77" s="164"/>
      <c r="I77" s="164"/>
      <c r="J77" s="164"/>
      <c r="K77" s="164"/>
      <c r="Q77" s="165">
        <v>1</v>
      </c>
    </row>
    <row r="78" spans="1:59" ht="12">
      <c r="A78" s="166">
        <v>43</v>
      </c>
      <c r="B78" s="167" t="s">
        <v>194</v>
      </c>
      <c r="C78" s="168" t="s">
        <v>195</v>
      </c>
      <c r="D78" s="169" t="s">
        <v>78</v>
      </c>
      <c r="E78" s="170">
        <v>26</v>
      </c>
      <c r="F78" s="170">
        <v>0</v>
      </c>
      <c r="G78" s="171">
        <f>E78*F78</f>
        <v>0</v>
      </c>
      <c r="H78" s="172">
        <v>0.008</v>
      </c>
      <c r="I78" s="172">
        <f>E78*H78</f>
        <v>0.20800000000000002</v>
      </c>
      <c r="J78" s="172">
        <v>0</v>
      </c>
      <c r="K78" s="172">
        <f>E78*J78</f>
        <v>0</v>
      </c>
      <c r="Q78" s="165">
        <v>2</v>
      </c>
      <c r="AA78" s="138">
        <v>12</v>
      </c>
      <c r="AB78" s="138">
        <v>0</v>
      </c>
      <c r="AC78" s="138">
        <v>43</v>
      </c>
      <c r="BB78" s="138">
        <v>2</v>
      </c>
      <c r="BC78" s="138">
        <f>IF(BB78=1,G78,0)</f>
        <v>0</v>
      </c>
      <c r="BD78" s="138">
        <f>IF(BB78=2,G78,0)</f>
        <v>0</v>
      </c>
      <c r="BE78" s="138">
        <f>IF(BB78=3,G78,0)</f>
        <v>0</v>
      </c>
      <c r="BF78" s="138">
        <f>IF(BB78=4,G78,0)</f>
        <v>0</v>
      </c>
      <c r="BG78" s="138">
        <f>IF(BB78=5,G78,0)</f>
        <v>0</v>
      </c>
    </row>
    <row r="79" spans="1:59" ht="12">
      <c r="A79" s="166">
        <v>44</v>
      </c>
      <c r="B79" s="167" t="s">
        <v>196</v>
      </c>
      <c r="C79" s="168" t="s">
        <v>197</v>
      </c>
      <c r="D79" s="169" t="s">
        <v>78</v>
      </c>
      <c r="E79" s="170">
        <v>26</v>
      </c>
      <c r="F79" s="170">
        <v>0</v>
      </c>
      <c r="G79" s="171">
        <f>E79*F79</f>
        <v>0</v>
      </c>
      <c r="H79" s="172">
        <v>0.00034</v>
      </c>
      <c r="I79" s="172">
        <f>E79*H79</f>
        <v>0.00884</v>
      </c>
      <c r="J79" s="172">
        <v>0</v>
      </c>
      <c r="K79" s="172">
        <f>E79*J79</f>
        <v>0</v>
      </c>
      <c r="Q79" s="165">
        <v>2</v>
      </c>
      <c r="AA79" s="138">
        <v>12</v>
      </c>
      <c r="AB79" s="138">
        <v>0</v>
      </c>
      <c r="AC79" s="138">
        <v>44</v>
      </c>
      <c r="BB79" s="138">
        <v>2</v>
      </c>
      <c r="BC79" s="138">
        <f>IF(BB79=1,G79,0)</f>
        <v>0</v>
      </c>
      <c r="BD79" s="138">
        <f>IF(BB79=2,G79,0)</f>
        <v>0</v>
      </c>
      <c r="BE79" s="138">
        <f>IF(BB79=3,G79,0)</f>
        <v>0</v>
      </c>
      <c r="BF79" s="138">
        <f>IF(BB79=4,G79,0)</f>
        <v>0</v>
      </c>
      <c r="BG79" s="138">
        <f>IF(BB79=5,G79,0)</f>
        <v>0</v>
      </c>
    </row>
    <row r="80" spans="1:59" ht="12">
      <c r="A80" s="166">
        <v>45</v>
      </c>
      <c r="B80" s="167" t="s">
        <v>198</v>
      </c>
      <c r="C80" s="168" t="s">
        <v>199</v>
      </c>
      <c r="D80" s="169" t="s">
        <v>78</v>
      </c>
      <c r="E80" s="170">
        <v>26</v>
      </c>
      <c r="F80" s="170">
        <v>0</v>
      </c>
      <c r="G80" s="171">
        <f>E80*F80</f>
        <v>0</v>
      </c>
      <c r="H80" s="172">
        <v>0</v>
      </c>
      <c r="I80" s="172">
        <f>E80*H80</f>
        <v>0</v>
      </c>
      <c r="J80" s="172">
        <v>0</v>
      </c>
      <c r="K80" s="172">
        <f>E80*J80</f>
        <v>0</v>
      </c>
      <c r="Q80" s="165">
        <v>2</v>
      </c>
      <c r="AA80" s="138">
        <v>12</v>
      </c>
      <c r="AB80" s="138">
        <v>0</v>
      </c>
      <c r="AC80" s="138">
        <v>45</v>
      </c>
      <c r="BB80" s="138">
        <v>2</v>
      </c>
      <c r="BC80" s="138">
        <f>IF(BB80=1,G80,0)</f>
        <v>0</v>
      </c>
      <c r="BD80" s="138">
        <f>IF(BB80=2,G80,0)</f>
        <v>0</v>
      </c>
      <c r="BE80" s="138">
        <f>IF(BB80=3,G80,0)</f>
        <v>0</v>
      </c>
      <c r="BF80" s="138">
        <f>IF(BB80=4,G80,0)</f>
        <v>0</v>
      </c>
      <c r="BG80" s="138">
        <f>IF(BB80=5,G80,0)</f>
        <v>0</v>
      </c>
    </row>
    <row r="81" spans="1:59" ht="12">
      <c r="A81" s="166">
        <v>46</v>
      </c>
      <c r="B81" s="167" t="s">
        <v>200</v>
      </c>
      <c r="C81" s="168" t="s">
        <v>201</v>
      </c>
      <c r="D81" s="169" t="s">
        <v>78</v>
      </c>
      <c r="E81" s="170">
        <v>26.52</v>
      </c>
      <c r="F81" s="170">
        <v>0</v>
      </c>
      <c r="G81" s="171">
        <f>E81*F81</f>
        <v>0</v>
      </c>
      <c r="H81" s="172">
        <v>0.0176</v>
      </c>
      <c r="I81" s="172">
        <f>E81*H81</f>
        <v>0.466752</v>
      </c>
      <c r="J81" s="172">
        <v>0</v>
      </c>
      <c r="K81" s="172">
        <f>E81*J81</f>
        <v>0</v>
      </c>
      <c r="Q81" s="165">
        <v>2</v>
      </c>
      <c r="AA81" s="138">
        <v>12</v>
      </c>
      <c r="AB81" s="138">
        <v>1</v>
      </c>
      <c r="AC81" s="138">
        <v>46</v>
      </c>
      <c r="BB81" s="138">
        <v>2</v>
      </c>
      <c r="BC81" s="138">
        <f>IF(BB81=1,G81,0)</f>
        <v>0</v>
      </c>
      <c r="BD81" s="138">
        <f>IF(BB81=2,G81,0)</f>
        <v>0</v>
      </c>
      <c r="BE81" s="138">
        <f>IF(BB81=3,G81,0)</f>
        <v>0</v>
      </c>
      <c r="BF81" s="138">
        <f>IF(BB81=4,G81,0)</f>
        <v>0</v>
      </c>
      <c r="BG81" s="138">
        <f>IF(BB81=5,G81,0)</f>
        <v>0</v>
      </c>
    </row>
    <row r="82" spans="1:59" ht="12">
      <c r="A82" s="166">
        <v>47</v>
      </c>
      <c r="B82" s="167" t="s">
        <v>202</v>
      </c>
      <c r="C82" s="168" t="s">
        <v>203</v>
      </c>
      <c r="D82" s="169" t="s">
        <v>169</v>
      </c>
      <c r="E82" s="170">
        <v>17.8</v>
      </c>
      <c r="F82" s="170">
        <v>0</v>
      </c>
      <c r="G82" s="171">
        <f>E82*F82</f>
        <v>0</v>
      </c>
      <c r="H82" s="172">
        <v>0</v>
      </c>
      <c r="I82" s="172">
        <f>E82*H82</f>
        <v>0</v>
      </c>
      <c r="J82" s="172">
        <v>0</v>
      </c>
      <c r="K82" s="172">
        <f>E82*J82</f>
        <v>0</v>
      </c>
      <c r="Q82" s="165">
        <v>2</v>
      </c>
      <c r="AA82" s="138">
        <v>12</v>
      </c>
      <c r="AB82" s="138">
        <v>0</v>
      </c>
      <c r="AC82" s="138">
        <v>47</v>
      </c>
      <c r="BB82" s="138">
        <v>2</v>
      </c>
      <c r="BC82" s="138">
        <f>IF(BB82=1,G82,0)</f>
        <v>0</v>
      </c>
      <c r="BD82" s="138">
        <f>IF(BB82=2,G82,0)</f>
        <v>0</v>
      </c>
      <c r="BE82" s="138">
        <f>IF(BB82=3,G82,0)</f>
        <v>0</v>
      </c>
      <c r="BF82" s="138">
        <f>IF(BB82=4,G82,0)</f>
        <v>0</v>
      </c>
      <c r="BG82" s="138">
        <f>IF(BB82=5,G82,0)</f>
        <v>0</v>
      </c>
    </row>
    <row r="83" spans="1:59" ht="12">
      <c r="A83" s="166">
        <v>48</v>
      </c>
      <c r="B83" s="167" t="s">
        <v>204</v>
      </c>
      <c r="C83" s="168" t="s">
        <v>205</v>
      </c>
      <c r="D83" s="169" t="s">
        <v>81</v>
      </c>
      <c r="E83" s="170">
        <v>8</v>
      </c>
      <c r="F83" s="170">
        <v>0</v>
      </c>
      <c r="G83" s="171">
        <f>E83*F83</f>
        <v>0</v>
      </c>
      <c r="H83" s="172">
        <v>0.0009</v>
      </c>
      <c r="I83" s="172">
        <f>E83*H83</f>
        <v>0.0072</v>
      </c>
      <c r="J83" s="172">
        <v>0</v>
      </c>
      <c r="K83" s="172">
        <f>E83*J83</f>
        <v>0</v>
      </c>
      <c r="Q83" s="165">
        <v>2</v>
      </c>
      <c r="AA83" s="138">
        <v>12</v>
      </c>
      <c r="AB83" s="138">
        <v>1</v>
      </c>
      <c r="AC83" s="138">
        <v>48</v>
      </c>
      <c r="BB83" s="138">
        <v>2</v>
      </c>
      <c r="BC83" s="138">
        <f>IF(BB83=1,G83,0)</f>
        <v>0</v>
      </c>
      <c r="BD83" s="138">
        <f>IF(BB83=2,G83,0)</f>
        <v>0</v>
      </c>
      <c r="BE83" s="138">
        <f>IF(BB83=3,G83,0)</f>
        <v>0</v>
      </c>
      <c r="BF83" s="138">
        <f>IF(BB83=4,G83,0)</f>
        <v>0</v>
      </c>
      <c r="BG83" s="138">
        <f>IF(BB83=5,G83,0)</f>
        <v>0</v>
      </c>
    </row>
    <row r="84" spans="1:59" ht="12">
      <c r="A84" s="166">
        <v>49</v>
      </c>
      <c r="B84" s="167" t="s">
        <v>206</v>
      </c>
      <c r="C84" s="168" t="s">
        <v>207</v>
      </c>
      <c r="D84" s="169" t="s">
        <v>137</v>
      </c>
      <c r="E84" s="170">
        <v>0.6908</v>
      </c>
      <c r="F84" s="170">
        <v>0</v>
      </c>
      <c r="G84" s="171">
        <f>E84*F84</f>
        <v>0</v>
      </c>
      <c r="H84" s="172">
        <v>0</v>
      </c>
      <c r="I84" s="172">
        <f>E84*H84</f>
        <v>0</v>
      </c>
      <c r="J84" s="172">
        <v>0</v>
      </c>
      <c r="K84" s="172">
        <f>E84*J84</f>
        <v>0</v>
      </c>
      <c r="Q84" s="165">
        <v>2</v>
      </c>
      <c r="AA84" s="138">
        <v>12</v>
      </c>
      <c r="AB84" s="138">
        <v>0</v>
      </c>
      <c r="AC84" s="138">
        <v>49</v>
      </c>
      <c r="BB84" s="138">
        <v>2</v>
      </c>
      <c r="BC84" s="138">
        <f>IF(BB84=1,G84,0)</f>
        <v>0</v>
      </c>
      <c r="BD84" s="138">
        <f>IF(BB84=2,G84,0)</f>
        <v>0</v>
      </c>
      <c r="BE84" s="138">
        <f>IF(BB84=3,G84,0)</f>
        <v>0</v>
      </c>
      <c r="BF84" s="138">
        <f>IF(BB84=4,G84,0)</f>
        <v>0</v>
      </c>
      <c r="BG84" s="138">
        <f>IF(BB84=5,G84,0)</f>
        <v>0</v>
      </c>
    </row>
    <row r="85" spans="1:59" ht="12.75">
      <c r="A85" s="182"/>
      <c r="B85" s="183" t="s">
        <v>71</v>
      </c>
      <c r="C85" s="184" t="str">
        <f>CONCATENATE(B77," ",C77)</f>
        <v>781 Obklady keramické</v>
      </c>
      <c r="D85" s="182"/>
      <c r="E85" s="185"/>
      <c r="F85" s="185"/>
      <c r="G85" s="186">
        <f>SUM(G77:G84)</f>
        <v>0</v>
      </c>
      <c r="H85" s="187"/>
      <c r="I85" s="188">
        <f>SUM(I77:I84)</f>
        <v>0.690792</v>
      </c>
      <c r="J85" s="187"/>
      <c r="K85" s="188">
        <f>SUM(K77:K84)</f>
        <v>0</v>
      </c>
      <c r="Q85" s="165">
        <v>4</v>
      </c>
      <c r="BC85" s="189">
        <f>SUM(BC77:BC84)</f>
        <v>0</v>
      </c>
      <c r="BD85" s="189">
        <f>SUM(BD77:BD84)</f>
        <v>0</v>
      </c>
      <c r="BE85" s="189">
        <f>SUM(BE77:BE84)</f>
        <v>0</v>
      </c>
      <c r="BF85" s="189">
        <f>SUM(BF77:BF84)</f>
        <v>0</v>
      </c>
      <c r="BG85" s="189">
        <f>SUM(BG77:BG84)</f>
        <v>0</v>
      </c>
    </row>
    <row r="86" spans="1:17" ht="12.75">
      <c r="A86" s="158" t="s">
        <v>69</v>
      </c>
      <c r="B86" s="159" t="s">
        <v>208</v>
      </c>
      <c r="C86" s="160" t="s">
        <v>209</v>
      </c>
      <c r="D86" s="161"/>
      <c r="E86" s="162"/>
      <c r="F86" s="162"/>
      <c r="G86" s="163"/>
      <c r="H86" s="164"/>
      <c r="I86" s="164"/>
      <c r="J86" s="164"/>
      <c r="K86" s="164"/>
      <c r="Q86" s="165">
        <v>1</v>
      </c>
    </row>
    <row r="87" spans="1:59" ht="12">
      <c r="A87" s="166">
        <v>50</v>
      </c>
      <c r="B87" s="167" t="s">
        <v>210</v>
      </c>
      <c r="C87" s="168" t="s">
        <v>211</v>
      </c>
      <c r="D87" s="169" t="s">
        <v>78</v>
      </c>
      <c r="E87" s="170">
        <v>28</v>
      </c>
      <c r="F87" s="170">
        <v>0</v>
      </c>
      <c r="G87" s="171">
        <f>E87*F87</f>
        <v>0</v>
      </c>
      <c r="H87" s="172">
        <v>0.00015</v>
      </c>
      <c r="I87" s="172">
        <f>E87*H87</f>
        <v>0.0042</v>
      </c>
      <c r="J87" s="172">
        <v>0</v>
      </c>
      <c r="K87" s="172">
        <f>E87*J87</f>
        <v>0</v>
      </c>
      <c r="Q87" s="165">
        <v>2</v>
      </c>
      <c r="AA87" s="138">
        <v>12</v>
      </c>
      <c r="AB87" s="138">
        <v>0</v>
      </c>
      <c r="AC87" s="138">
        <v>50</v>
      </c>
      <c r="BB87" s="138">
        <v>2</v>
      </c>
      <c r="BC87" s="138">
        <f>IF(BB87=1,G87,0)</f>
        <v>0</v>
      </c>
      <c r="BD87" s="138">
        <f>IF(BB87=2,G87,0)</f>
        <v>0</v>
      </c>
      <c r="BE87" s="138">
        <f>IF(BB87=3,G87,0)</f>
        <v>0</v>
      </c>
      <c r="BF87" s="138">
        <f>IF(BB87=4,G87,0)</f>
        <v>0</v>
      </c>
      <c r="BG87" s="138">
        <f>IF(BB87=5,G87,0)</f>
        <v>0</v>
      </c>
    </row>
    <row r="88" spans="1:59" ht="12.75">
      <c r="A88" s="182"/>
      <c r="B88" s="183" t="s">
        <v>71</v>
      </c>
      <c r="C88" s="184" t="str">
        <f>CONCATENATE(B86," ",C86)</f>
        <v>784 Malby</v>
      </c>
      <c r="D88" s="182"/>
      <c r="E88" s="185"/>
      <c r="F88" s="185"/>
      <c r="G88" s="186">
        <f>SUM(G86:G87)</f>
        <v>0</v>
      </c>
      <c r="H88" s="187"/>
      <c r="I88" s="188">
        <f>SUM(I86:I87)</f>
        <v>0.0042</v>
      </c>
      <c r="J88" s="187"/>
      <c r="K88" s="188">
        <f>SUM(K86:K87)</f>
        <v>0</v>
      </c>
      <c r="Q88" s="165">
        <v>4</v>
      </c>
      <c r="BC88" s="189">
        <f>SUM(BC86:BC87)</f>
        <v>0</v>
      </c>
      <c r="BD88" s="189">
        <f>SUM(BD86:BD87)</f>
        <v>0</v>
      </c>
      <c r="BE88" s="189">
        <f>SUM(BE86:BE87)</f>
        <v>0</v>
      </c>
      <c r="BF88" s="189">
        <f>SUM(BF86:BF87)</f>
        <v>0</v>
      </c>
      <c r="BG88" s="189">
        <f>SUM(BG86:BG87)</f>
        <v>0</v>
      </c>
    </row>
    <row r="89" spans="1:17" ht="12.75">
      <c r="A89" s="158" t="s">
        <v>69</v>
      </c>
      <c r="B89" s="159" t="s">
        <v>212</v>
      </c>
      <c r="C89" s="160" t="s">
        <v>213</v>
      </c>
      <c r="D89" s="161"/>
      <c r="E89" s="162"/>
      <c r="F89" s="162"/>
      <c r="G89" s="163"/>
      <c r="H89" s="164"/>
      <c r="I89" s="164"/>
      <c r="J89" s="164"/>
      <c r="K89" s="164"/>
      <c r="Q89" s="165">
        <v>1</v>
      </c>
    </row>
    <row r="90" spans="1:59" ht="24.75">
      <c r="A90" s="166">
        <v>51</v>
      </c>
      <c r="B90" s="167" t="s">
        <v>214</v>
      </c>
      <c r="C90" s="168" t="s">
        <v>215</v>
      </c>
      <c r="D90" s="169" t="s">
        <v>81</v>
      </c>
      <c r="E90" s="170">
        <v>3</v>
      </c>
      <c r="F90" s="170">
        <v>0</v>
      </c>
      <c r="G90" s="171">
        <f>E90*F90</f>
        <v>0</v>
      </c>
      <c r="H90" s="172">
        <v>1E-05</v>
      </c>
      <c r="I90" s="172">
        <f>E90*H90</f>
        <v>3.0000000000000004E-05</v>
      </c>
      <c r="J90" s="172">
        <v>0</v>
      </c>
      <c r="K90" s="172">
        <f>E90*J90</f>
        <v>0</v>
      </c>
      <c r="Q90" s="165">
        <v>2</v>
      </c>
      <c r="AA90" s="138">
        <v>12</v>
      </c>
      <c r="AB90" s="138">
        <v>0</v>
      </c>
      <c r="AC90" s="138">
        <v>51</v>
      </c>
      <c r="BB90" s="138">
        <v>4</v>
      </c>
      <c r="BC90" s="138">
        <f>IF(BB90=1,G90,0)</f>
        <v>0</v>
      </c>
      <c r="BD90" s="138">
        <f>IF(BB90=2,G90,0)</f>
        <v>0</v>
      </c>
      <c r="BE90" s="138">
        <f>IF(BB90=3,G90,0)</f>
        <v>0</v>
      </c>
      <c r="BF90" s="138">
        <f>IF(BB90=4,G90,0)</f>
        <v>0</v>
      </c>
      <c r="BG90" s="138">
        <f>IF(BB90=5,G90,0)</f>
        <v>0</v>
      </c>
    </row>
    <row r="91" spans="1:59" ht="12">
      <c r="A91" s="166">
        <v>52</v>
      </c>
      <c r="B91" s="167" t="s">
        <v>216</v>
      </c>
      <c r="C91" s="168" t="s">
        <v>217</v>
      </c>
      <c r="D91" s="169" t="s">
        <v>81</v>
      </c>
      <c r="E91" s="170">
        <v>3</v>
      </c>
      <c r="F91" s="170">
        <v>0</v>
      </c>
      <c r="G91" s="171">
        <f>E91*F91</f>
        <v>0</v>
      </c>
      <c r="H91" s="172">
        <v>0</v>
      </c>
      <c r="I91" s="172">
        <f>E91*H91</f>
        <v>0</v>
      </c>
      <c r="J91" s="172">
        <v>0</v>
      </c>
      <c r="K91" s="172">
        <f>E91*J91</f>
        <v>0</v>
      </c>
      <c r="Q91" s="165">
        <v>2</v>
      </c>
      <c r="AA91" s="138">
        <v>12</v>
      </c>
      <c r="AB91" s="138">
        <v>0</v>
      </c>
      <c r="AC91" s="138">
        <v>52</v>
      </c>
      <c r="BB91" s="138">
        <v>4</v>
      </c>
      <c r="BC91" s="138">
        <f>IF(BB91=1,G91,0)</f>
        <v>0</v>
      </c>
      <c r="BD91" s="138">
        <f>IF(BB91=2,G91,0)</f>
        <v>0</v>
      </c>
      <c r="BE91" s="138">
        <f>IF(BB91=3,G91,0)</f>
        <v>0</v>
      </c>
      <c r="BF91" s="138">
        <f>IF(BB91=4,G91,0)</f>
        <v>0</v>
      </c>
      <c r="BG91" s="138">
        <f>IF(BB91=5,G91,0)</f>
        <v>0</v>
      </c>
    </row>
    <row r="92" spans="1:59" ht="12">
      <c r="A92" s="166">
        <v>53</v>
      </c>
      <c r="B92" s="167" t="s">
        <v>218</v>
      </c>
      <c r="C92" s="168" t="s">
        <v>219</v>
      </c>
      <c r="D92" s="169" t="s">
        <v>81</v>
      </c>
      <c r="E92" s="170">
        <v>3</v>
      </c>
      <c r="F92" s="170">
        <v>0</v>
      </c>
      <c r="G92" s="171">
        <f>E92*F92</f>
        <v>0</v>
      </c>
      <c r="H92" s="172">
        <v>0</v>
      </c>
      <c r="I92" s="172">
        <f>E92*H92</f>
        <v>0</v>
      </c>
      <c r="J92" s="172">
        <v>0</v>
      </c>
      <c r="K92" s="172">
        <f>E92*J92</f>
        <v>0</v>
      </c>
      <c r="Q92" s="165">
        <v>2</v>
      </c>
      <c r="AA92" s="138">
        <v>12</v>
      </c>
      <c r="AB92" s="138">
        <v>1</v>
      </c>
      <c r="AC92" s="138">
        <v>53</v>
      </c>
      <c r="BB92" s="138">
        <v>4</v>
      </c>
      <c r="BC92" s="138">
        <f>IF(BB92=1,G92,0)</f>
        <v>0</v>
      </c>
      <c r="BD92" s="138">
        <f>IF(BB92=2,G92,0)</f>
        <v>0</v>
      </c>
      <c r="BE92" s="138">
        <f>IF(BB92=3,G92,0)</f>
        <v>0</v>
      </c>
      <c r="BF92" s="138">
        <f>IF(BB92=4,G92,0)</f>
        <v>0</v>
      </c>
      <c r="BG92" s="138">
        <f>IF(BB92=5,G92,0)</f>
        <v>0</v>
      </c>
    </row>
    <row r="93" spans="1:59" ht="12">
      <c r="A93" s="166">
        <v>54</v>
      </c>
      <c r="B93" s="167" t="s">
        <v>220</v>
      </c>
      <c r="C93" s="168" t="s">
        <v>221</v>
      </c>
      <c r="D93" s="169" t="s">
        <v>81</v>
      </c>
      <c r="E93" s="170">
        <v>3</v>
      </c>
      <c r="F93" s="170">
        <v>0</v>
      </c>
      <c r="G93" s="171">
        <f>E93*F93</f>
        <v>0</v>
      </c>
      <c r="H93" s="172">
        <v>0</v>
      </c>
      <c r="I93" s="172">
        <f>E93*H93</f>
        <v>0</v>
      </c>
      <c r="J93" s="172">
        <v>0</v>
      </c>
      <c r="K93" s="172">
        <f>E93*J93</f>
        <v>0</v>
      </c>
      <c r="Q93" s="165">
        <v>2</v>
      </c>
      <c r="AA93" s="138">
        <v>12</v>
      </c>
      <c r="AB93" s="138">
        <v>1</v>
      </c>
      <c r="AC93" s="138">
        <v>54</v>
      </c>
      <c r="BB93" s="138">
        <v>4</v>
      </c>
      <c r="BC93" s="138">
        <f>IF(BB93=1,G93,0)</f>
        <v>0</v>
      </c>
      <c r="BD93" s="138">
        <f>IF(BB93=2,G93,0)</f>
        <v>0</v>
      </c>
      <c r="BE93" s="138">
        <f>IF(BB93=3,G93,0)</f>
        <v>0</v>
      </c>
      <c r="BF93" s="138">
        <f>IF(BB93=4,G93,0)</f>
        <v>0</v>
      </c>
      <c r="BG93" s="138">
        <f>IF(BB93=5,G93,0)</f>
        <v>0</v>
      </c>
    </row>
    <row r="94" spans="1:59" ht="12">
      <c r="A94" s="166">
        <v>55</v>
      </c>
      <c r="B94" s="167" t="s">
        <v>222</v>
      </c>
      <c r="C94" s="168" t="s">
        <v>223</v>
      </c>
      <c r="D94" s="169" t="s">
        <v>81</v>
      </c>
      <c r="E94" s="170">
        <v>1</v>
      </c>
      <c r="F94" s="170">
        <v>0</v>
      </c>
      <c r="G94" s="171">
        <f>E94*F94</f>
        <v>0</v>
      </c>
      <c r="H94" s="172">
        <v>0</v>
      </c>
      <c r="I94" s="172">
        <f>E94*H94</f>
        <v>0</v>
      </c>
      <c r="J94" s="172">
        <v>0</v>
      </c>
      <c r="K94" s="172">
        <f>E94*J94</f>
        <v>0</v>
      </c>
      <c r="Q94" s="165">
        <v>2</v>
      </c>
      <c r="AA94" s="138">
        <v>12</v>
      </c>
      <c r="AB94" s="138">
        <v>0</v>
      </c>
      <c r="AC94" s="138">
        <v>55</v>
      </c>
      <c r="BB94" s="138">
        <v>4</v>
      </c>
      <c r="BC94" s="138">
        <f>IF(BB94=1,G94,0)</f>
        <v>0</v>
      </c>
      <c r="BD94" s="138">
        <f>IF(BB94=2,G94,0)</f>
        <v>0</v>
      </c>
      <c r="BE94" s="138">
        <f>IF(BB94=3,G94,0)</f>
        <v>0</v>
      </c>
      <c r="BF94" s="138">
        <f>IF(BB94=4,G94,0)</f>
        <v>0</v>
      </c>
      <c r="BG94" s="138">
        <f>IF(BB94=5,G94,0)</f>
        <v>0</v>
      </c>
    </row>
    <row r="95" spans="1:59" ht="12">
      <c r="A95" s="166">
        <v>56</v>
      </c>
      <c r="B95" s="167" t="s">
        <v>224</v>
      </c>
      <c r="C95" s="168" t="s">
        <v>225</v>
      </c>
      <c r="D95" s="169" t="s">
        <v>100</v>
      </c>
      <c r="E95" s="170">
        <v>1</v>
      </c>
      <c r="F95" s="170">
        <v>0</v>
      </c>
      <c r="G95" s="171">
        <f>E95*F95</f>
        <v>0</v>
      </c>
      <c r="H95" s="172">
        <v>0</v>
      </c>
      <c r="I95" s="172">
        <f>E95*H95</f>
        <v>0</v>
      </c>
      <c r="J95" s="172">
        <v>0</v>
      </c>
      <c r="K95" s="172">
        <f>E95*J95</f>
        <v>0</v>
      </c>
      <c r="Q95" s="165">
        <v>2</v>
      </c>
      <c r="AA95" s="138">
        <v>12</v>
      </c>
      <c r="AB95" s="138">
        <v>0</v>
      </c>
      <c r="AC95" s="138">
        <v>56</v>
      </c>
      <c r="BB95" s="138">
        <v>4</v>
      </c>
      <c r="BC95" s="138">
        <f>IF(BB95=1,G95,0)</f>
        <v>0</v>
      </c>
      <c r="BD95" s="138">
        <f>IF(BB95=2,G95,0)</f>
        <v>0</v>
      </c>
      <c r="BE95" s="138">
        <f>IF(BB95=3,G95,0)</f>
        <v>0</v>
      </c>
      <c r="BF95" s="138">
        <f>IF(BB95=4,G95,0)</f>
        <v>0</v>
      </c>
      <c r="BG95" s="138">
        <f>IF(BB95=5,G95,0)</f>
        <v>0</v>
      </c>
    </row>
    <row r="96" spans="1:59" ht="12.75">
      <c r="A96" s="182"/>
      <c r="B96" s="183" t="s">
        <v>71</v>
      </c>
      <c r="C96" s="184" t="str">
        <f>CONCATENATE(B89," ",C89)</f>
        <v>M21 Elektromontáže</v>
      </c>
      <c r="D96" s="182"/>
      <c r="E96" s="185"/>
      <c r="F96" s="185"/>
      <c r="G96" s="186">
        <f>SUM(G89:G95)</f>
        <v>0</v>
      </c>
      <c r="H96" s="187"/>
      <c r="I96" s="188">
        <f>SUM(I89:I95)</f>
        <v>3.0000000000000004E-05</v>
      </c>
      <c r="J96" s="187"/>
      <c r="K96" s="188">
        <f>SUM(K89:K95)</f>
        <v>0</v>
      </c>
      <c r="Q96" s="165">
        <v>4</v>
      </c>
      <c r="BC96" s="189">
        <f>SUM(BC89:BC95)</f>
        <v>0</v>
      </c>
      <c r="BD96" s="189">
        <f>SUM(BD89:BD95)</f>
        <v>0</v>
      </c>
      <c r="BE96" s="189">
        <f>SUM(BE89:BE95)</f>
        <v>0</v>
      </c>
      <c r="BF96" s="189">
        <f>SUM(BF89:BF95)</f>
        <v>0</v>
      </c>
      <c r="BG96" s="189">
        <f>SUM(BG89:BG95)</f>
        <v>0</v>
      </c>
    </row>
    <row r="97" ht="12">
      <c r="E97" s="138"/>
    </row>
    <row r="98" ht="12">
      <c r="E98" s="138"/>
    </row>
    <row r="99" ht="12">
      <c r="E99" s="138"/>
    </row>
    <row r="100" ht="12">
      <c r="E100" s="138"/>
    </row>
    <row r="101" ht="12">
      <c r="E101" s="138"/>
    </row>
    <row r="102" ht="12">
      <c r="E102" s="138"/>
    </row>
    <row r="103" ht="12">
      <c r="E103" s="138"/>
    </row>
    <row r="104" ht="12">
      <c r="E104" s="138"/>
    </row>
    <row r="105" ht="12">
      <c r="E105" s="138"/>
    </row>
    <row r="106" ht="12">
      <c r="E106" s="138"/>
    </row>
    <row r="107" ht="12">
      <c r="E107" s="138"/>
    </row>
    <row r="108" ht="12">
      <c r="E108" s="138"/>
    </row>
    <row r="109" ht="12">
      <c r="E109" s="138"/>
    </row>
    <row r="110" ht="12">
      <c r="E110" s="138"/>
    </row>
    <row r="111" ht="12">
      <c r="E111" s="138"/>
    </row>
    <row r="112" ht="12">
      <c r="E112" s="138"/>
    </row>
    <row r="113" ht="12">
      <c r="E113" s="138"/>
    </row>
    <row r="114" ht="12">
      <c r="E114" s="138"/>
    </row>
    <row r="115" ht="12">
      <c r="E115" s="138"/>
    </row>
    <row r="116" ht="12">
      <c r="E116" s="138"/>
    </row>
    <row r="117" ht="12">
      <c r="E117" s="138"/>
    </row>
    <row r="118" ht="12">
      <c r="E118" s="138"/>
    </row>
    <row r="119" ht="12">
      <c r="E119" s="138"/>
    </row>
    <row r="120" spans="1:7" ht="12">
      <c r="A120" s="190"/>
      <c r="B120" s="190"/>
      <c r="C120" s="190"/>
      <c r="D120" s="190"/>
      <c r="E120" s="190"/>
      <c r="F120" s="190"/>
      <c r="G120" s="190"/>
    </row>
    <row r="121" spans="1:7" ht="12">
      <c r="A121" s="190"/>
      <c r="B121" s="190"/>
      <c r="C121" s="190"/>
      <c r="D121" s="190"/>
      <c r="E121" s="190"/>
      <c r="F121" s="190"/>
      <c r="G121" s="190"/>
    </row>
    <row r="122" spans="1:7" ht="12">
      <c r="A122" s="190"/>
      <c r="B122" s="190"/>
      <c r="C122" s="190"/>
      <c r="D122" s="190"/>
      <c r="E122" s="190"/>
      <c r="F122" s="190"/>
      <c r="G122" s="190"/>
    </row>
    <row r="123" spans="1:7" ht="12">
      <c r="A123" s="190"/>
      <c r="B123" s="190"/>
      <c r="C123" s="190"/>
      <c r="D123" s="190"/>
      <c r="E123" s="190"/>
      <c r="F123" s="190"/>
      <c r="G123" s="190"/>
    </row>
    <row r="124" ht="12">
      <c r="E124" s="138"/>
    </row>
    <row r="125" ht="12">
      <c r="E125" s="138"/>
    </row>
    <row r="126" ht="12">
      <c r="E126" s="138"/>
    </row>
    <row r="127" ht="12">
      <c r="E127" s="138"/>
    </row>
    <row r="128" ht="12">
      <c r="E128" s="138"/>
    </row>
    <row r="129" ht="12">
      <c r="E129" s="138"/>
    </row>
    <row r="130" ht="12">
      <c r="E130" s="138"/>
    </row>
    <row r="131" ht="12">
      <c r="E131" s="138"/>
    </row>
    <row r="132" ht="12">
      <c r="E132" s="138"/>
    </row>
    <row r="133" ht="12">
      <c r="E133" s="138"/>
    </row>
    <row r="134" ht="12">
      <c r="E134" s="138"/>
    </row>
    <row r="135" ht="12">
      <c r="E135" s="138"/>
    </row>
    <row r="136" ht="12">
      <c r="E136" s="138"/>
    </row>
    <row r="137" ht="12">
      <c r="E137" s="138"/>
    </row>
    <row r="138" ht="12">
      <c r="E138" s="138"/>
    </row>
    <row r="139" ht="12">
      <c r="E139" s="138"/>
    </row>
    <row r="140" ht="12">
      <c r="E140" s="138"/>
    </row>
    <row r="141" ht="12">
      <c r="E141" s="138"/>
    </row>
    <row r="142" ht="12">
      <c r="E142" s="138"/>
    </row>
    <row r="143" ht="12">
      <c r="E143" s="138"/>
    </row>
    <row r="144" ht="12">
      <c r="E144" s="138"/>
    </row>
    <row r="145" ht="12">
      <c r="E145" s="138"/>
    </row>
    <row r="146" ht="12">
      <c r="E146" s="138"/>
    </row>
    <row r="147" ht="12">
      <c r="E147" s="138"/>
    </row>
    <row r="148" ht="12">
      <c r="E148" s="138"/>
    </row>
    <row r="149" spans="1:2" ht="12">
      <c r="A149" s="191"/>
      <c r="B149" s="191"/>
    </row>
    <row r="150" spans="1:7" ht="12.75">
      <c r="A150" s="190"/>
      <c r="B150" s="190"/>
      <c r="C150" s="193"/>
      <c r="D150" s="193"/>
      <c r="E150" s="194"/>
      <c r="F150" s="193"/>
      <c r="G150" s="195"/>
    </row>
    <row r="151" spans="1:7" ht="12">
      <c r="A151" s="196"/>
      <c r="B151" s="196"/>
      <c r="C151" s="190"/>
      <c r="D151" s="190"/>
      <c r="E151" s="197"/>
      <c r="F151" s="190"/>
      <c r="G151" s="190"/>
    </row>
    <row r="152" spans="1:7" ht="12">
      <c r="A152" s="190"/>
      <c r="B152" s="190"/>
      <c r="C152" s="190"/>
      <c r="D152" s="190"/>
      <c r="E152" s="197"/>
      <c r="F152" s="190"/>
      <c r="G152" s="190"/>
    </row>
    <row r="153" spans="1:7" ht="12">
      <c r="A153" s="190"/>
      <c r="B153" s="190"/>
      <c r="C153" s="190"/>
      <c r="D153" s="190"/>
      <c r="E153" s="197"/>
      <c r="F153" s="190"/>
      <c r="G153" s="190"/>
    </row>
    <row r="154" spans="1:7" ht="12">
      <c r="A154" s="190"/>
      <c r="B154" s="190"/>
      <c r="C154" s="190"/>
      <c r="D154" s="190"/>
      <c r="E154" s="197"/>
      <c r="F154" s="190"/>
      <c r="G154" s="190"/>
    </row>
    <row r="155" spans="1:7" ht="12">
      <c r="A155" s="190"/>
      <c r="B155" s="190"/>
      <c r="C155" s="190"/>
      <c r="D155" s="190"/>
      <c r="E155" s="197"/>
      <c r="F155" s="190"/>
      <c r="G155" s="190"/>
    </row>
    <row r="156" spans="1:7" ht="12">
      <c r="A156" s="190"/>
      <c r="B156" s="190"/>
      <c r="C156" s="190"/>
      <c r="D156" s="190"/>
      <c r="E156" s="197"/>
      <c r="F156" s="190"/>
      <c r="G156" s="190"/>
    </row>
    <row r="157" spans="1:7" ht="12">
      <c r="A157" s="190"/>
      <c r="B157" s="190"/>
      <c r="C157" s="190"/>
      <c r="D157" s="190"/>
      <c r="E157" s="197"/>
      <c r="F157" s="190"/>
      <c r="G157" s="190"/>
    </row>
    <row r="158" spans="1:7" ht="12">
      <c r="A158" s="190"/>
      <c r="B158" s="190"/>
      <c r="C158" s="190"/>
      <c r="D158" s="190"/>
      <c r="E158" s="197"/>
      <c r="F158" s="190"/>
      <c r="G158" s="190"/>
    </row>
    <row r="159" spans="1:7" ht="12">
      <c r="A159" s="190"/>
      <c r="B159" s="190"/>
      <c r="C159" s="190"/>
      <c r="D159" s="190"/>
      <c r="E159" s="197"/>
      <c r="F159" s="190"/>
      <c r="G159" s="190"/>
    </row>
    <row r="160" spans="1:7" ht="12">
      <c r="A160" s="190"/>
      <c r="B160" s="190"/>
      <c r="C160" s="190"/>
      <c r="D160" s="190"/>
      <c r="E160" s="197"/>
      <c r="F160" s="190"/>
      <c r="G160" s="190"/>
    </row>
    <row r="161" spans="1:7" ht="12">
      <c r="A161" s="190"/>
      <c r="B161" s="190"/>
      <c r="C161" s="190"/>
      <c r="D161" s="190"/>
      <c r="E161" s="197"/>
      <c r="F161" s="190"/>
      <c r="G161" s="190"/>
    </row>
    <row r="162" spans="1:7" ht="12">
      <c r="A162" s="190"/>
      <c r="B162" s="190"/>
      <c r="C162" s="190"/>
      <c r="D162" s="190"/>
      <c r="E162" s="197"/>
      <c r="F162" s="190"/>
      <c r="G162" s="190"/>
    </row>
    <row r="163" spans="1:7" ht="12">
      <c r="A163" s="190"/>
      <c r="B163" s="190"/>
      <c r="C163" s="190"/>
      <c r="D163" s="190"/>
      <c r="E163" s="197"/>
      <c r="F163" s="190"/>
      <c r="G163" s="190"/>
    </row>
  </sheetData>
  <sheetProtection/>
  <mergeCells count="8">
    <mergeCell ref="C44:D44"/>
    <mergeCell ref="C47:D47"/>
    <mergeCell ref="C52:D52"/>
    <mergeCell ref="C33:D33"/>
    <mergeCell ref="A1:I1"/>
    <mergeCell ref="A3:B3"/>
    <mergeCell ref="A4:B4"/>
    <mergeCell ref="G4:I4"/>
  </mergeCells>
  <printOptions/>
  <pageMargins left="0.5905511811023623" right="0.3937007874015748" top="0.7874015748031497" bottom="0.7874015748031497" header="0.31496062992125984" footer="0.31496062992125984"/>
  <pageSetup horizontalDpi="300" verticalDpi="300" orientation="landscape" paperSize="9" scale="8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</dc:creator>
  <cp:keywords/>
  <dc:description/>
  <cp:lastModifiedBy>Vladimír</cp:lastModifiedBy>
  <dcterms:created xsi:type="dcterms:W3CDTF">2016-10-06T12:17:53Z</dcterms:created>
  <dcterms:modified xsi:type="dcterms:W3CDTF">2016-10-06T12:19:20Z</dcterms:modified>
  <cp:category/>
  <cp:version/>
  <cp:contentType/>
  <cp:contentStatus/>
</cp:coreProperties>
</file>