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" windowHeight="1185" activeTab="1"/>
  </bookViews>
  <sheets>
    <sheet name="Rekapitulace stavby" sheetId="1" r:id="rId1"/>
    <sheet name="ZTI - STAVEBNÍ ÚPRAVY 1.P..." sheetId="2" r:id="rId2"/>
    <sheet name="Pokyny pro vyplnění" sheetId="3" r:id="rId3"/>
  </sheets>
  <definedNames>
    <definedName name="_xlnm._FilterDatabase" localSheetId="1" hidden="1">'ZTI - STAVEBNÍ ÚPRAVY 1.P...'!$C$80:$K$80</definedName>
    <definedName name="_xlnm.Print_Titles" localSheetId="0">'Rekapitulace stavby'!$49:$49</definedName>
    <definedName name="_xlnm.Print_Titles" localSheetId="1">'ZTI - STAVEBNÍ ÚPRAVY 1.P...'!$80:$80</definedName>
    <definedName name="_xlnm.Print_Area" localSheetId="2">'Pokyny pro vyplnění'!$B$2:$K$69,'Pokyny pro vyplnění'!$B$72:$K$116,'Pokyny pro vyplnění'!$B$119:$K$188,'Pokyny pro vyplnění'!$B$192:$K$212</definedName>
    <definedName name="_xlnm.Print_Area" localSheetId="0">'Rekapitulace stavby'!$D$4:$AO$33,'Rekapitulace stavby'!$C$39:$AQ$53</definedName>
    <definedName name="_xlnm.Print_Area" localSheetId="1">'ZTI - STAVEBNÍ ÚPRAVY 1.P...'!$C$4:$J$34,'ZTI - STAVEBNÍ ÚPRAVY 1.P...'!$C$40:$J$64,'ZTI - STAVEBNÍ ÚPRAVY 1.P...'!$C$70:$K$159</definedName>
  </definedNames>
  <calcPr calcId="125725" fullCalcOnLoad="1"/>
</workbook>
</file>

<file path=xl/calcChain.xml><?xml version="1.0" encoding="utf-8"?>
<calcChain xmlns="http://schemas.openxmlformats.org/spreadsheetml/2006/main">
  <c r="L41" i="1"/>
  <c r="L42"/>
  <c r="L44"/>
  <c r="AM44"/>
  <c r="L46"/>
  <c r="AM46"/>
  <c r="L47"/>
  <c r="AS51"/>
  <c r="AX52"/>
  <c r="AY52"/>
  <c r="J10" i="2"/>
  <c r="J75" s="1"/>
  <c r="J12"/>
  <c r="E13"/>
  <c r="F77" s="1"/>
  <c r="J13"/>
  <c r="J15"/>
  <c r="E16"/>
  <c r="F78"/>
  <c r="J16"/>
  <c r="J18"/>
  <c r="E19"/>
  <c r="J77" s="1"/>
  <c r="J19"/>
  <c r="E43"/>
  <c r="F45"/>
  <c r="J45"/>
  <c r="J47"/>
  <c r="E73"/>
  <c r="F75"/>
  <c r="P83"/>
  <c r="R83"/>
  <c r="J84"/>
  <c r="P84"/>
  <c r="R84"/>
  <c r="T84"/>
  <c r="T83"/>
  <c r="BE84"/>
  <c r="BF84"/>
  <c r="BG84"/>
  <c r="BH84"/>
  <c r="F31"/>
  <c r="BC52" i="1"/>
  <c r="BC51" s="1"/>
  <c r="BI84" i="2"/>
  <c r="F32"/>
  <c r="BD52" i="1"/>
  <c r="BD51"/>
  <c r="W30" s="1"/>
  <c r="BK84" i="2"/>
  <c r="BK83"/>
  <c r="P85"/>
  <c r="J86"/>
  <c r="P86"/>
  <c r="R86"/>
  <c r="T86"/>
  <c r="BE86"/>
  <c r="BF86"/>
  <c r="J29"/>
  <c r="AW52" i="1"/>
  <c r="BG86" i="2"/>
  <c r="F30"/>
  <c r="BB52" i="1"/>
  <c r="BB51"/>
  <c r="W28" s="1"/>
  <c r="BH86" i="2"/>
  <c r="BI86"/>
  <c r="BK86"/>
  <c r="BK85"/>
  <c r="J85"/>
  <c r="J55"/>
  <c r="J87"/>
  <c r="P87"/>
  <c r="R87"/>
  <c r="R85"/>
  <c r="T87"/>
  <c r="T85"/>
  <c r="BE87"/>
  <c r="BF87"/>
  <c r="BG87"/>
  <c r="BH87"/>
  <c r="BI87"/>
  <c r="BK87"/>
  <c r="J89"/>
  <c r="P89"/>
  <c r="R89"/>
  <c r="T89"/>
  <c r="T88"/>
  <c r="BE89"/>
  <c r="BF89"/>
  <c r="BG89"/>
  <c r="BH89"/>
  <c r="BI89"/>
  <c r="BK89"/>
  <c r="BK88"/>
  <c r="J88"/>
  <c r="J56"/>
  <c r="J90"/>
  <c r="P90"/>
  <c r="P88"/>
  <c r="R90"/>
  <c r="R88"/>
  <c r="T90"/>
  <c r="BE90"/>
  <c r="BF90"/>
  <c r="BG90"/>
  <c r="BH90"/>
  <c r="BI90"/>
  <c r="BK90"/>
  <c r="J92"/>
  <c r="P92"/>
  <c r="R92"/>
  <c r="R91"/>
  <c r="T92"/>
  <c r="T91"/>
  <c r="BE92"/>
  <c r="BF92"/>
  <c r="BG92"/>
  <c r="BH92"/>
  <c r="BI92"/>
  <c r="BK92"/>
  <c r="J93"/>
  <c r="BE93"/>
  <c r="P93"/>
  <c r="P91"/>
  <c r="R93"/>
  <c r="T93"/>
  <c r="BF93"/>
  <c r="BG93"/>
  <c r="BH93"/>
  <c r="BI93"/>
  <c r="BK93"/>
  <c r="BK91"/>
  <c r="J91"/>
  <c r="J57"/>
  <c r="J94"/>
  <c r="BE94"/>
  <c r="P94"/>
  <c r="R94"/>
  <c r="T94"/>
  <c r="BF94"/>
  <c r="BG94"/>
  <c r="BH94"/>
  <c r="BI94"/>
  <c r="BK94"/>
  <c r="J96"/>
  <c r="J59"/>
  <c r="P96"/>
  <c r="BK96"/>
  <c r="J97"/>
  <c r="P97"/>
  <c r="R97"/>
  <c r="R96"/>
  <c r="T97"/>
  <c r="T96"/>
  <c r="BE97"/>
  <c r="BF97"/>
  <c r="BG97"/>
  <c r="BH97"/>
  <c r="BI97"/>
  <c r="BK97"/>
  <c r="J99"/>
  <c r="P99"/>
  <c r="R99"/>
  <c r="T99"/>
  <c r="T98"/>
  <c r="BE99"/>
  <c r="BF99"/>
  <c r="BG99"/>
  <c r="BH99"/>
  <c r="BI99"/>
  <c r="BK99"/>
  <c r="BK98"/>
  <c r="J100"/>
  <c r="P100"/>
  <c r="P98"/>
  <c r="R100"/>
  <c r="R98"/>
  <c r="T100"/>
  <c r="BE100"/>
  <c r="BF100"/>
  <c r="BG100"/>
  <c r="BH100"/>
  <c r="BI100"/>
  <c r="BK100"/>
  <c r="J101"/>
  <c r="BE101"/>
  <c r="P101"/>
  <c r="R101"/>
  <c r="T101"/>
  <c r="BF101"/>
  <c r="BG101"/>
  <c r="BH101"/>
  <c r="BI101"/>
  <c r="BK101"/>
  <c r="J102"/>
  <c r="P102"/>
  <c r="R102"/>
  <c r="T102"/>
  <c r="BE102"/>
  <c r="BF102"/>
  <c r="F29"/>
  <c r="BA52" i="1"/>
  <c r="BA51"/>
  <c r="BG102" i="2"/>
  <c r="BH102"/>
  <c r="BI102"/>
  <c r="BK102"/>
  <c r="J103"/>
  <c r="P103"/>
  <c r="R103"/>
  <c r="T103"/>
  <c r="BE103"/>
  <c r="BF103"/>
  <c r="BG103"/>
  <c r="BH103"/>
  <c r="BI103"/>
  <c r="BK103"/>
  <c r="J104"/>
  <c r="P104"/>
  <c r="R104"/>
  <c r="T104"/>
  <c r="BE104"/>
  <c r="BF104"/>
  <c r="BG104"/>
  <c r="BH104"/>
  <c r="BI104"/>
  <c r="BK104"/>
  <c r="J105"/>
  <c r="BE105"/>
  <c r="P105"/>
  <c r="R105"/>
  <c r="T105"/>
  <c r="BF105"/>
  <c r="BG105"/>
  <c r="BH105"/>
  <c r="BI105"/>
  <c r="BK105"/>
  <c r="J106"/>
  <c r="P106"/>
  <c r="R106"/>
  <c r="T106"/>
  <c r="BE106"/>
  <c r="BF106"/>
  <c r="BG106"/>
  <c r="BH106"/>
  <c r="BI106"/>
  <c r="BK106"/>
  <c r="J107"/>
  <c r="P107"/>
  <c r="R107"/>
  <c r="T107"/>
  <c r="BE107"/>
  <c r="BF107"/>
  <c r="BG107"/>
  <c r="BH107"/>
  <c r="BI107"/>
  <c r="BK107"/>
  <c r="J108"/>
  <c r="P108"/>
  <c r="R108"/>
  <c r="T108"/>
  <c r="BE108"/>
  <c r="BF108"/>
  <c r="BG108"/>
  <c r="BH108"/>
  <c r="BI108"/>
  <c r="BK108"/>
  <c r="J109"/>
  <c r="BE109"/>
  <c r="P109"/>
  <c r="R109"/>
  <c r="T109"/>
  <c r="BF109"/>
  <c r="BG109"/>
  <c r="BH109"/>
  <c r="BI109"/>
  <c r="BK109"/>
  <c r="J110"/>
  <c r="P110"/>
  <c r="R110"/>
  <c r="T110"/>
  <c r="BE110"/>
  <c r="BF110"/>
  <c r="BG110"/>
  <c r="BH110"/>
  <c r="BI110"/>
  <c r="BK110"/>
  <c r="J111"/>
  <c r="P111"/>
  <c r="R111"/>
  <c r="T111"/>
  <c r="BE111"/>
  <c r="BF111"/>
  <c r="BG111"/>
  <c r="BH111"/>
  <c r="BI111"/>
  <c r="BK111"/>
  <c r="J112"/>
  <c r="P112"/>
  <c r="R112"/>
  <c r="T112"/>
  <c r="BE112"/>
  <c r="BF112"/>
  <c r="BG112"/>
  <c r="BH112"/>
  <c r="BI112"/>
  <c r="BK112"/>
  <c r="J113"/>
  <c r="BE113"/>
  <c r="P113"/>
  <c r="R113"/>
  <c r="T113"/>
  <c r="BF113"/>
  <c r="BG113"/>
  <c r="BH113"/>
  <c r="BI113"/>
  <c r="BK113"/>
  <c r="J114"/>
  <c r="P114"/>
  <c r="R114"/>
  <c r="T114"/>
  <c r="BE114"/>
  <c r="BF114"/>
  <c r="BG114"/>
  <c r="BH114"/>
  <c r="BI114"/>
  <c r="BK114"/>
  <c r="J115"/>
  <c r="P115"/>
  <c r="R115"/>
  <c r="T115"/>
  <c r="BE115"/>
  <c r="BF115"/>
  <c r="BG115"/>
  <c r="BH115"/>
  <c r="BI115"/>
  <c r="BK115"/>
  <c r="J116"/>
  <c r="P116"/>
  <c r="R116"/>
  <c r="T116"/>
  <c r="BE116"/>
  <c r="BF116"/>
  <c r="BG116"/>
  <c r="BH116"/>
  <c r="BI116"/>
  <c r="BK116"/>
  <c r="J117"/>
  <c r="BE117"/>
  <c r="P117"/>
  <c r="R117"/>
  <c r="T117"/>
  <c r="BF117"/>
  <c r="BG117"/>
  <c r="BH117"/>
  <c r="BI117"/>
  <c r="BK117"/>
  <c r="J119"/>
  <c r="BE119"/>
  <c r="P119"/>
  <c r="P118"/>
  <c r="R119"/>
  <c r="R118"/>
  <c r="T119"/>
  <c r="T118"/>
  <c r="BF119"/>
  <c r="BG119"/>
  <c r="BH119"/>
  <c r="BI119"/>
  <c r="BK119"/>
  <c r="BK118"/>
  <c r="J118"/>
  <c r="J61"/>
  <c r="J120"/>
  <c r="BE120"/>
  <c r="P120"/>
  <c r="R120"/>
  <c r="T120"/>
  <c r="BF120"/>
  <c r="BG120"/>
  <c r="BH120"/>
  <c r="BI120"/>
  <c r="BK120"/>
  <c r="J121"/>
  <c r="P121"/>
  <c r="R121"/>
  <c r="T121"/>
  <c r="BE121"/>
  <c r="BF121"/>
  <c r="BG121"/>
  <c r="BH121"/>
  <c r="BI121"/>
  <c r="BK121"/>
  <c r="J122"/>
  <c r="P122"/>
  <c r="R122"/>
  <c r="T122"/>
  <c r="BE122"/>
  <c r="BF122"/>
  <c r="BG122"/>
  <c r="BH122"/>
  <c r="BI122"/>
  <c r="BK122"/>
  <c r="J123"/>
  <c r="BE123"/>
  <c r="P123"/>
  <c r="R123"/>
  <c r="T123"/>
  <c r="BF123"/>
  <c r="BG123"/>
  <c r="BH123"/>
  <c r="BI123"/>
  <c r="BK123"/>
  <c r="J124"/>
  <c r="BE124"/>
  <c r="P124"/>
  <c r="R124"/>
  <c r="T124"/>
  <c r="BF124"/>
  <c r="BG124"/>
  <c r="BH124"/>
  <c r="BI124"/>
  <c r="BK124"/>
  <c r="J125"/>
  <c r="P125"/>
  <c r="R125"/>
  <c r="T125"/>
  <c r="BE125"/>
  <c r="BF125"/>
  <c r="BG125"/>
  <c r="BH125"/>
  <c r="BI125"/>
  <c r="BK125"/>
  <c r="J126"/>
  <c r="P126"/>
  <c r="R126"/>
  <c r="T126"/>
  <c r="BE126"/>
  <c r="BF126"/>
  <c r="BG126"/>
  <c r="BH126"/>
  <c r="BI126"/>
  <c r="BK126"/>
  <c r="J127"/>
  <c r="BE127"/>
  <c r="P127"/>
  <c r="R127"/>
  <c r="T127"/>
  <c r="BF127"/>
  <c r="BG127"/>
  <c r="BH127"/>
  <c r="BI127"/>
  <c r="BK127"/>
  <c r="J128"/>
  <c r="BE128"/>
  <c r="P128"/>
  <c r="R128"/>
  <c r="T128"/>
  <c r="BF128"/>
  <c r="BG128"/>
  <c r="BH128"/>
  <c r="BI128"/>
  <c r="BK128"/>
  <c r="J129"/>
  <c r="P129"/>
  <c r="R129"/>
  <c r="T129"/>
  <c r="BE129"/>
  <c r="BF129"/>
  <c r="BG129"/>
  <c r="BH129"/>
  <c r="BI129"/>
  <c r="BK129"/>
  <c r="J130"/>
  <c r="P130"/>
  <c r="R130"/>
  <c r="T130"/>
  <c r="BE130"/>
  <c r="BF130"/>
  <c r="BG130"/>
  <c r="BH130"/>
  <c r="BI130"/>
  <c r="BK130"/>
  <c r="J131"/>
  <c r="BE131"/>
  <c r="P131"/>
  <c r="R131"/>
  <c r="T131"/>
  <c r="BF131"/>
  <c r="BG131"/>
  <c r="BH131"/>
  <c r="BI131"/>
  <c r="BK131"/>
  <c r="J132"/>
  <c r="BE132"/>
  <c r="P132"/>
  <c r="R132"/>
  <c r="T132"/>
  <c r="BF132"/>
  <c r="BG132"/>
  <c r="BH132"/>
  <c r="BI132"/>
  <c r="BK132"/>
  <c r="J133"/>
  <c r="P133"/>
  <c r="R133"/>
  <c r="T133"/>
  <c r="BE133"/>
  <c r="BF133"/>
  <c r="BG133"/>
  <c r="BH133"/>
  <c r="BI133"/>
  <c r="BK133"/>
  <c r="J134"/>
  <c r="P134"/>
  <c r="R134"/>
  <c r="T134"/>
  <c r="BE134"/>
  <c r="BF134"/>
  <c r="BG134"/>
  <c r="BH134"/>
  <c r="BI134"/>
  <c r="BK134"/>
  <c r="J135"/>
  <c r="BE135"/>
  <c r="P135"/>
  <c r="R135"/>
  <c r="T135"/>
  <c r="BF135"/>
  <c r="BG135"/>
  <c r="BH135"/>
  <c r="BI135"/>
  <c r="BK135"/>
  <c r="J136"/>
  <c r="BE136"/>
  <c r="P136"/>
  <c r="R136"/>
  <c r="T136"/>
  <c r="BF136"/>
  <c r="BG136"/>
  <c r="BH136"/>
  <c r="BI136"/>
  <c r="BK136"/>
  <c r="J138"/>
  <c r="BE138"/>
  <c r="P138"/>
  <c r="P137"/>
  <c r="R138"/>
  <c r="T138"/>
  <c r="T137"/>
  <c r="BF138"/>
  <c r="BG138"/>
  <c r="BH138"/>
  <c r="BI138"/>
  <c r="BK138"/>
  <c r="J139"/>
  <c r="P139"/>
  <c r="R139"/>
  <c r="R137"/>
  <c r="T139"/>
  <c r="BE139"/>
  <c r="BF139"/>
  <c r="BG139"/>
  <c r="BH139"/>
  <c r="BI139"/>
  <c r="BK139"/>
  <c r="J140"/>
  <c r="P140"/>
  <c r="R140"/>
  <c r="T140"/>
  <c r="BE140"/>
  <c r="BF140"/>
  <c r="BG140"/>
  <c r="BH140"/>
  <c r="BI140"/>
  <c r="BK140"/>
  <c r="J141"/>
  <c r="BE141"/>
  <c r="P141"/>
  <c r="R141"/>
  <c r="T141"/>
  <c r="BF141"/>
  <c r="BG141"/>
  <c r="BH141"/>
  <c r="BI141"/>
  <c r="BK141"/>
  <c r="BK137"/>
  <c r="J137"/>
  <c r="J62"/>
  <c r="J142"/>
  <c r="BE142"/>
  <c r="P142"/>
  <c r="R142"/>
  <c r="T142"/>
  <c r="BF142"/>
  <c r="BG142"/>
  <c r="BH142"/>
  <c r="BI142"/>
  <c r="BK142"/>
  <c r="J143"/>
  <c r="P143"/>
  <c r="R143"/>
  <c r="T143"/>
  <c r="BE143"/>
  <c r="BF143"/>
  <c r="BG143"/>
  <c r="BH143"/>
  <c r="BI143"/>
  <c r="BK143"/>
  <c r="J144"/>
  <c r="P144"/>
  <c r="R144"/>
  <c r="T144"/>
  <c r="BE144"/>
  <c r="BF144"/>
  <c r="BG144"/>
  <c r="BH144"/>
  <c r="BI144"/>
  <c r="BK144"/>
  <c r="J145"/>
  <c r="P145"/>
  <c r="R145"/>
  <c r="T145"/>
  <c r="BE145"/>
  <c r="BF145"/>
  <c r="BG145"/>
  <c r="BH145"/>
  <c r="BI145"/>
  <c r="BK145"/>
  <c r="J146"/>
  <c r="BE146"/>
  <c r="P146"/>
  <c r="R146"/>
  <c r="T146"/>
  <c r="BF146"/>
  <c r="BG146"/>
  <c r="BH146"/>
  <c r="BI146"/>
  <c r="BK146"/>
  <c r="J147"/>
  <c r="P147"/>
  <c r="R147"/>
  <c r="T147"/>
  <c r="BE147"/>
  <c r="BF147"/>
  <c r="BG147"/>
  <c r="BH147"/>
  <c r="BI147"/>
  <c r="BK147"/>
  <c r="J148"/>
  <c r="P148"/>
  <c r="R148"/>
  <c r="T148"/>
  <c r="BE148"/>
  <c r="BF148"/>
  <c r="BG148"/>
  <c r="BH148"/>
  <c r="BI148"/>
  <c r="BK148"/>
  <c r="J149"/>
  <c r="P149"/>
  <c r="R149"/>
  <c r="T149"/>
  <c r="BE149"/>
  <c r="BF149"/>
  <c r="BG149"/>
  <c r="BH149"/>
  <c r="BI149"/>
  <c r="BK149"/>
  <c r="J150"/>
  <c r="BE150"/>
  <c r="P150"/>
  <c r="R150"/>
  <c r="T150"/>
  <c r="BF150"/>
  <c r="BG150"/>
  <c r="BH150"/>
  <c r="BI150"/>
  <c r="BK150"/>
  <c r="J151"/>
  <c r="P151"/>
  <c r="R151"/>
  <c r="T151"/>
  <c r="BE151"/>
  <c r="BF151"/>
  <c r="BG151"/>
  <c r="BH151"/>
  <c r="BI151"/>
  <c r="BK151"/>
  <c r="J152"/>
  <c r="P152"/>
  <c r="R152"/>
  <c r="T152"/>
  <c r="BE152"/>
  <c r="BF152"/>
  <c r="BG152"/>
  <c r="BH152"/>
  <c r="BI152"/>
  <c r="BK152"/>
  <c r="J153"/>
  <c r="P153"/>
  <c r="R153"/>
  <c r="T153"/>
  <c r="BE153"/>
  <c r="BF153"/>
  <c r="BG153"/>
  <c r="BH153"/>
  <c r="BI153"/>
  <c r="BK153"/>
  <c r="J154"/>
  <c r="BE154"/>
  <c r="P154"/>
  <c r="R154"/>
  <c r="T154"/>
  <c r="BF154"/>
  <c r="BG154"/>
  <c r="BH154"/>
  <c r="BI154"/>
  <c r="BK154"/>
  <c r="J155"/>
  <c r="P155"/>
  <c r="R155"/>
  <c r="T155"/>
  <c r="BE155"/>
  <c r="BF155"/>
  <c r="BG155"/>
  <c r="BH155"/>
  <c r="BI155"/>
  <c r="BK155"/>
  <c r="J156"/>
  <c r="P156"/>
  <c r="R156"/>
  <c r="T156"/>
  <c r="BE156"/>
  <c r="BF156"/>
  <c r="BG156"/>
  <c r="BH156"/>
  <c r="BI156"/>
  <c r="BK156"/>
  <c r="J157"/>
  <c r="BE157"/>
  <c r="P157"/>
  <c r="R157"/>
  <c r="T157"/>
  <c r="BF157"/>
  <c r="BG157"/>
  <c r="BH157"/>
  <c r="BI157"/>
  <c r="BK157"/>
  <c r="J158"/>
  <c r="J63"/>
  <c r="P158"/>
  <c r="BK158"/>
  <c r="J159"/>
  <c r="P159"/>
  <c r="R159"/>
  <c r="R158"/>
  <c r="T159"/>
  <c r="T158"/>
  <c r="BE159"/>
  <c r="BF159"/>
  <c r="BG159"/>
  <c r="BH159"/>
  <c r="BI159"/>
  <c r="BK159"/>
  <c r="BK82"/>
  <c r="J83"/>
  <c r="J54"/>
  <c r="T82"/>
  <c r="R95"/>
  <c r="J28"/>
  <c r="AV52" i="1"/>
  <c r="AT52"/>
  <c r="J98" i="2"/>
  <c r="J60"/>
  <c r="BK95"/>
  <c r="J95"/>
  <c r="J58"/>
  <c r="T95"/>
  <c r="AW51" i="1"/>
  <c r="AK27"/>
  <c r="W27"/>
  <c r="P82" i="2"/>
  <c r="R82"/>
  <c r="R81"/>
  <c r="P95"/>
  <c r="F48"/>
  <c r="F28"/>
  <c r="AZ52" i="1"/>
  <c r="AZ51"/>
  <c r="W26" s="1"/>
  <c r="J82" i="2"/>
  <c r="J53"/>
  <c r="BK81"/>
  <c r="J81"/>
  <c r="T81"/>
  <c r="P81"/>
  <c r="AU52" i="1"/>
  <c r="AU51"/>
  <c r="J25" i="2"/>
  <c r="J52"/>
  <c r="AG52" i="1"/>
  <c r="AG51" s="1"/>
  <c r="J34" i="2"/>
  <c r="AN52" i="1"/>
  <c r="AK23" l="1"/>
  <c r="W29"/>
  <c r="AY51"/>
  <c r="F47" i="2"/>
  <c r="AX51" i="1"/>
  <c r="AV51"/>
  <c r="AK26" l="1"/>
  <c r="AK32" s="1"/>
  <c r="AT51"/>
  <c r="AN51" s="1"/>
</calcChain>
</file>

<file path=xl/sharedStrings.xml><?xml version="1.0" encoding="utf-8"?>
<sst xmlns="http://schemas.openxmlformats.org/spreadsheetml/2006/main" count="1771" uniqueCount="585">
  <si>
    <t>Export VZ</t>
  </si>
  <si>
    <t>List obsahuje:</t>
  </si>
  <si>
    <t>3.0</t>
  </si>
  <si>
    <t/>
  </si>
  <si>
    <t>False</t>
  </si>
  <si>
    <t>{cededd48-f294-4afb-9f50-99ef9399db41}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</si>
  <si>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</si>
  <si>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</si>
  <si>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</si>
  <si>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</si>
  <si>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</si>
  <si>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</si>
  <si>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</si>
  <si>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</si>
  <si>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</si>
  <si>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ZTI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</si>
  <si>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</si>
  <si>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</si>
  <si>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1.PP, SANATORIUM JABLUNKOV a.s.-ZDRAVOINSTALACE_oprava</t>
  </si>
  <si>
    <t>0,1</t>
  </si>
  <si>
    <t>KSO:</t>
  </si>
  <si>
    <t>CC-CZ:</t>
  </si>
  <si>
    <t>1</t>
  </si>
  <si>
    <t>Místo:</t>
  </si>
  <si>
    <t>Jablunkov</t>
  </si>
  <si>
    <t>Datum:</t>
  </si>
  <si>
    <t>6.12.2016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</si>
  <si>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</si>
  <si>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</si>
  <si>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</si>
  <si>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</si>
  <si>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</si>
  <si>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</si>
  <si>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</si>
  <si>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</si>
  <si>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</si>
  <si>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</si>
  <si>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</si>
  <si>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</si>
  <si>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</si>
  <si>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</si>
  <si>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</si>
  <si>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</si>
  <si>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</si>
  <si>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</si>
  <si>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</si>
  <si>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</si>
  <si>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</si>
  <si>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</si>
  <si>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</si>
  <si>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</si>
  <si>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</si>
  <si>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</si>
  <si>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</si>
  <si>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</si>
  <si>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</si>
  <si>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</si>
  <si>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</si>
  <si>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</si>
  <si>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</si>
  <si>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</si>
  <si>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</si>
  <si>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</si>
  <si>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</si>
  <si>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</si>
  <si>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</si>
  <si>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</si>
  <si>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</si>
  <si>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</si>
  <si>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</si>
  <si>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</si>
  <si>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</si>
  <si>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</si>
  <si>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</si>
  <si>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</si>
  <si>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</si>
  <si>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</si>
  <si>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</si>
  <si>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</si>
  <si>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</si>
  <si>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</si>
  <si>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</si>
  <si>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</si>
  <si>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</si>
  <si>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</si>
  <si>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</si>
  <si>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</si>
  <si>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</si>
  <si>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</si>
  <si>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</si>
  <si>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</si>
  <si>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</si>
  <si>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</si>
  <si>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</si>
  <si>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</si>
  <si>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</si>
  <si>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</si>
  <si>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</si>
  <si>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</si>
  <si>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</si>
  <si>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</si>
  <si>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</si>
  <si>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</si>
  <si>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</si>
  <si>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</si>
  <si>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</si>
  <si>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</si>
  <si>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</si>
  <si>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</si>
  <si>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</si>
  <si>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</si>
  <si>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</si>
  <si>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</si>
  <si>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</si>
  <si>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</si>
  <si>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</si>
  <si>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</si>
  <si>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</si>
  <si>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CS ÚRS 2016 01</t>
  </si>
  <si>
    <t>4</t>
  </si>
  <si>
    <t>-30831279</t>
  </si>
  <si>
    <t>6</t>
  </si>
  <si>
    <t>Úpravy povrchů, podlahy a osazování výplní</t>
  </si>
  <si>
    <t>611325101</t>
  </si>
  <si>
    <t>Vápenocementová hrubá omítka rýh ve stropech šířky do 150 mm</t>
  </si>
  <si>
    <t>m2</t>
  </si>
  <si>
    <t>2125084029</t>
  </si>
  <si>
    <t>3</t>
  </si>
  <si>
    <t>612135101</t>
  </si>
  <si>
    <t>Hrubá výplň rýh ve stěnách maltou jakékoli šířky rýhy</t>
  </si>
  <si>
    <t>154899509</t>
  </si>
  <si>
    <t>9</t>
  </si>
  <si>
    <t>Ostatní konstrukce a práce, bourání</t>
  </si>
  <si>
    <t>974031153</t>
  </si>
  <si>
    <t>Vysekání rýh ve zdivu cihelném hl do 100 mm š do 100 mm</t>
  </si>
  <si>
    <t>m</t>
  </si>
  <si>
    <t>2015013161</t>
  </si>
  <si>
    <t>5</t>
  </si>
  <si>
    <t>974031164</t>
  </si>
  <si>
    <t>Vysekání rýh ve zdivu cihelném hl do 150 mm š do 150 mm</t>
  </si>
  <si>
    <t>29677598</t>
  </si>
  <si>
    <t>997</t>
  </si>
  <si>
    <t>Přesun sutě</t>
  </si>
  <si>
    <t>997013501</t>
  </si>
  <si>
    <t>Odvoz suti a vybouraných hmot na skládku nebo meziskládku do 1 km se složením</t>
  </si>
  <si>
    <t>t</t>
  </si>
  <si>
    <t>-1334250136</t>
  </si>
  <si>
    <t>7</t>
  </si>
  <si>
    <t>997013509</t>
  </si>
  <si>
    <t>Příplatek k odvozu suti a vybouraných hmot na skládku ZKD 1 km přes 1 km</t>
  </si>
  <si>
    <t>-1528521493</t>
  </si>
  <si>
    <t>8</t>
  </si>
  <si>
    <t>997013831</t>
  </si>
  <si>
    <t>Poplatek za uložení stavebního směsného odpadu na skládce (skládkovné)</t>
  </si>
  <si>
    <t>-310198056</t>
  </si>
  <si>
    <t>PSV</t>
  </si>
  <si>
    <t>Práce a dodávky PSV</t>
  </si>
  <si>
    <t>713</t>
  </si>
  <si>
    <t>Izolace tepelné</t>
  </si>
  <si>
    <t>713461833</t>
  </si>
  <si>
    <t>Odstanění izolace tepelné potrubí potrubními pouzdry uchycenými sponami tl přes 100 mm</t>
  </si>
  <si>
    <t>16</t>
  </si>
  <si>
    <t>256224492</t>
  </si>
  <si>
    <t>721</t>
  </si>
  <si>
    <t>Zdravotechnika - vnitřní kanalizace</t>
  </si>
  <si>
    <t>7211108p.c.</t>
  </si>
  <si>
    <t>Demontáž potrubí ležaté kanalizace do DN 150</t>
  </si>
  <si>
    <t>-288500543</t>
  </si>
  <si>
    <t>11</t>
  </si>
  <si>
    <t>721171808</t>
  </si>
  <si>
    <t>Demontáž potrubí z PVC do D 114</t>
  </si>
  <si>
    <t>-1620395243</t>
  </si>
  <si>
    <t>12</t>
  </si>
  <si>
    <t>721173401</t>
  </si>
  <si>
    <t>Potrubí kanalizační plastové svodné systém KG DN 100</t>
  </si>
  <si>
    <t>270473379</t>
  </si>
  <si>
    <t>13</t>
  </si>
  <si>
    <t>721174025</t>
  </si>
  <si>
    <t>Potrubí kanalizační z PP odpadní systém HT DN 100</t>
  </si>
  <si>
    <t>-2078225871</t>
  </si>
  <si>
    <t>14</t>
  </si>
  <si>
    <t>721174042</t>
  </si>
  <si>
    <t>Potrubí kanalizační z PP připojovací systém HT DN 40</t>
  </si>
  <si>
    <t>1811407637</t>
  </si>
  <si>
    <t>721174043</t>
  </si>
  <si>
    <t>Potrubí kanalizační z PP připojovací systém HT DN 50</t>
  </si>
  <si>
    <t>1912506357</t>
  </si>
  <si>
    <t>721194104</t>
  </si>
  <si>
    <t>Vyvedení a upevnění odpadních výpustek DN 40</t>
  </si>
  <si>
    <t>kus</t>
  </si>
  <si>
    <t>-2115098928</t>
  </si>
  <si>
    <t>17</t>
  </si>
  <si>
    <t>721194105</t>
  </si>
  <si>
    <t>Vyvedení a upevnění odpadních výpustek DN 50</t>
  </si>
  <si>
    <t>2100001597</t>
  </si>
  <si>
    <t>18</t>
  </si>
  <si>
    <t>721194109</t>
  </si>
  <si>
    <t>Vyvedení a upevnění odpadních výpustek DN 100</t>
  </si>
  <si>
    <t>-1276945521</t>
  </si>
  <si>
    <t>19</t>
  </si>
  <si>
    <t>721219114</t>
  </si>
  <si>
    <t>Montáž odtokového sprchového žlabu délky do 1000 mm</t>
  </si>
  <si>
    <t>649843933</t>
  </si>
  <si>
    <t>20</t>
  </si>
  <si>
    <t>M</t>
  </si>
  <si>
    <t>5523310p.c.</t>
  </si>
  <si>
    <t>koupelnový nerez žlábek ke stěně s mřížkou  š. 105mm dl. 750mm s odtok. zápach. uzávěrem DN 43mm uprostřed, průtok 42 l/min, vč. stavitel. šroubů a háčku pro vyjmutí roštu</t>
  </si>
  <si>
    <t>32</t>
  </si>
  <si>
    <t>-1048148462</t>
  </si>
  <si>
    <t>721290111</t>
  </si>
  <si>
    <t>Zkouška těsnosti potrubí kanalizace vodou do DN 125</t>
  </si>
  <si>
    <t>-1111277977</t>
  </si>
  <si>
    <t>22</t>
  </si>
  <si>
    <t>721290123</t>
  </si>
  <si>
    <t>Zkouška těsnosti potrubí kanalizace kouřem do DN 300</t>
  </si>
  <si>
    <t>-715313088</t>
  </si>
  <si>
    <t>23</t>
  </si>
  <si>
    <t>721290821</t>
  </si>
  <si>
    <t>Přemístění vnitrostaveništní demontovaných hmot vnitřní kanalizace v objektech výšky do 6 m</t>
  </si>
  <si>
    <t>-1274168368</t>
  </si>
  <si>
    <t>24</t>
  </si>
  <si>
    <t>7212991p.c.</t>
  </si>
  <si>
    <t>Napojení na stáv. ležatou kanalizaci</t>
  </si>
  <si>
    <t>1754328850</t>
  </si>
  <si>
    <t>25</t>
  </si>
  <si>
    <t>7212992p.c.</t>
  </si>
  <si>
    <t>Úprava stáv. ležaté kanalizace</t>
  </si>
  <si>
    <t>hr</t>
  </si>
  <si>
    <t>-547896284</t>
  </si>
  <si>
    <t>26</t>
  </si>
  <si>
    <t>7212993p.c.</t>
  </si>
  <si>
    <t>Úprava a přeložení stáv. zavěšené kanalizace</t>
  </si>
  <si>
    <t>1364074072</t>
  </si>
  <si>
    <t>27</t>
  </si>
  <si>
    <t>7212994p.c.</t>
  </si>
  <si>
    <t>Přepojení stáv. odpad. stoupaček do nové zavěšené kanalizace</t>
  </si>
  <si>
    <t>1789430604</t>
  </si>
  <si>
    <t>28</t>
  </si>
  <si>
    <t>998721201</t>
  </si>
  <si>
    <t>Přesun hmot procentní pro vnitřní kanalizace v objektech v do 6 m</t>
  </si>
  <si>
    <t>%</t>
  </si>
  <si>
    <t>-864969661</t>
  </si>
  <si>
    <t>722</t>
  </si>
  <si>
    <t>Zdravotechnika - vnitřní vodovod</t>
  </si>
  <si>
    <t>29</t>
  </si>
  <si>
    <t>722170801</t>
  </si>
  <si>
    <t>Demontáž rozvodů vody z plastů do D 25</t>
  </si>
  <si>
    <t>302560515</t>
  </si>
  <si>
    <t>30</t>
  </si>
  <si>
    <t>722174002</t>
  </si>
  <si>
    <t>Potrubí vodovodní plastové PPR svar polyfuze PN 16 D 20 x 2,8 mm</t>
  </si>
  <si>
    <t>1758141857</t>
  </si>
  <si>
    <t>31</t>
  </si>
  <si>
    <t>722174003</t>
  </si>
  <si>
    <t>Potrubí vodovodní plastové PPR svar polyfuze PN 16 D 25 x 3,5 mm</t>
  </si>
  <si>
    <t>-303267463</t>
  </si>
  <si>
    <t>722174004</t>
  </si>
  <si>
    <t>Potrubí vodovodní plastové PPR svar polyfuze PN 16 D 32 x 4,4 mm</t>
  </si>
  <si>
    <t>2101374240</t>
  </si>
  <si>
    <t>33</t>
  </si>
  <si>
    <t>722181221</t>
  </si>
  <si>
    <t>Ochrana vodovodního potrubí přilepenými tepelně izolačními trubicemi z PE tl do 10 mm DN do 22 mm-stud.v.</t>
  </si>
  <si>
    <t>1712931992</t>
  </si>
  <si>
    <t>34</t>
  </si>
  <si>
    <t>722181222</t>
  </si>
  <si>
    <t>Ochrana vodovodního potrubí přilepenými tepelně izolačními trubicemi z PE tl do 10 mm DN do 42 mm-stud.v.</t>
  </si>
  <si>
    <t>1457042579</t>
  </si>
  <si>
    <t>35</t>
  </si>
  <si>
    <t>722181241</t>
  </si>
  <si>
    <t>Ochrana vodovodního potrubí přilepenými tepelně izolačními trubicemi z PE tl do 20 mm DN do 22 mm-tep.v.+cirk.</t>
  </si>
  <si>
    <t>-326141209</t>
  </si>
  <si>
    <t>36</t>
  </si>
  <si>
    <t>722181252</t>
  </si>
  <si>
    <t>Ochrana vodovodního potrubí přilepenými tepelně izolačními trubicemi z PE tl do 25 mm DN do 42 mm-tep.v.+cirk.</t>
  </si>
  <si>
    <t>1573680792</t>
  </si>
  <si>
    <t>37</t>
  </si>
  <si>
    <t>722190901</t>
  </si>
  <si>
    <t>Uzavření nebo otevření vodovodního potrubí při opravách</t>
  </si>
  <si>
    <t>1636140795</t>
  </si>
  <si>
    <t>38</t>
  </si>
  <si>
    <t>722220152</t>
  </si>
  <si>
    <t>Nástěnka závitová plastová PPR PN 20 DN 20 x G 1/2</t>
  </si>
  <si>
    <t>-157136253</t>
  </si>
  <si>
    <t>39</t>
  </si>
  <si>
    <t>722232061</t>
  </si>
  <si>
    <t>Kohout kulový přímý G 1/2 PN 42 do 185°C vnitřní závit s vypouštěním</t>
  </si>
  <si>
    <t>-528646801</t>
  </si>
  <si>
    <t>40</t>
  </si>
  <si>
    <t>722232062</t>
  </si>
  <si>
    <t>Kohout kulový přímý G 3/4 PN 42 do 185°C vnitřní závit s vypouštěním</t>
  </si>
  <si>
    <t>-1263303990</t>
  </si>
  <si>
    <t>41</t>
  </si>
  <si>
    <t>722232063</t>
  </si>
  <si>
    <t>Kohout kulový přímý G 1 PN 42 do 185°C vnitřní závit s vypouštěním</t>
  </si>
  <si>
    <t>1524765533</t>
  </si>
  <si>
    <t>42</t>
  </si>
  <si>
    <t>722290226</t>
  </si>
  <si>
    <t>Zkouška těsnosti vodovodního potrubí závitového do DN 50</t>
  </si>
  <si>
    <t>-2060899297</t>
  </si>
  <si>
    <t>43</t>
  </si>
  <si>
    <t>722290234</t>
  </si>
  <si>
    <t>Proplach a dezinfekce vodovodního potrubí do DN 80</t>
  </si>
  <si>
    <t>-1372838675</t>
  </si>
  <si>
    <t>44</t>
  </si>
  <si>
    <t>722290821</t>
  </si>
  <si>
    <t>Přemístění vnitrostaveništní demontovaných hmot pro vnitřní vodovod v objektech výšky do 6 m</t>
  </si>
  <si>
    <t>-1968542274</t>
  </si>
  <si>
    <t>45</t>
  </si>
  <si>
    <t>7222991p.c.</t>
  </si>
  <si>
    <t>Napojení na stáv. rozvody vody</t>
  </si>
  <si>
    <t>1358939809</t>
  </si>
  <si>
    <t>46</t>
  </si>
  <si>
    <t>998722201</t>
  </si>
  <si>
    <t>Přesun hmot procentní pro vnitřní vodovod v objektech v do 6 m</t>
  </si>
  <si>
    <t>1984815387</t>
  </si>
  <si>
    <t>725</t>
  </si>
  <si>
    <t>Zdravotechnika - zařizovací předměty</t>
  </si>
  <si>
    <t>47</t>
  </si>
  <si>
    <t>725110811</t>
  </si>
  <si>
    <t>Demontáž klozetů splachovací s nádrží</t>
  </si>
  <si>
    <t>soubor</t>
  </si>
  <si>
    <t>-2009110053</t>
  </si>
  <si>
    <t>48</t>
  </si>
  <si>
    <t>725111131</t>
  </si>
  <si>
    <t>Splachovač nádržkový plastový vysokopoložený</t>
  </si>
  <si>
    <t>-821841355</t>
  </si>
  <si>
    <t>49</t>
  </si>
  <si>
    <t>725112171</t>
  </si>
  <si>
    <t>Kombi klozet s hlubokým splachováním odpad vodorovný</t>
  </si>
  <si>
    <t>-600965728</t>
  </si>
  <si>
    <t>50</t>
  </si>
  <si>
    <t>725210821</t>
  </si>
  <si>
    <t>Demontáž umyvadel bez výtokových armatur</t>
  </si>
  <si>
    <t>-144471654</t>
  </si>
  <si>
    <t>51</t>
  </si>
  <si>
    <t>725211621</t>
  </si>
  <si>
    <t>Umyvadlo keramické připevněné na stěnu šrouby bílé se sloupem na sifon 500 mm</t>
  </si>
  <si>
    <t>2030012131</t>
  </si>
  <si>
    <t>52</t>
  </si>
  <si>
    <t>725241512</t>
  </si>
  <si>
    <t>Vanička sprchová keramická čtvercová 800x800 mm</t>
  </si>
  <si>
    <t>441383919</t>
  </si>
  <si>
    <t>53</t>
  </si>
  <si>
    <t>725245171</t>
  </si>
  <si>
    <t>Zástěna sprchová zásuvná čtyřdílná se dvěma posuvnými díly do výšky 1850 mm a šířky 800 mm rohová</t>
  </si>
  <si>
    <t>-594590257</t>
  </si>
  <si>
    <t>54</t>
  </si>
  <si>
    <t>725331111</t>
  </si>
  <si>
    <t>Výlevka bez výtokových armatur keramická se sklopnou plastovou mřížkou 425 mm</t>
  </si>
  <si>
    <t>-290909872</t>
  </si>
  <si>
    <t>55</t>
  </si>
  <si>
    <t>725590811</t>
  </si>
  <si>
    <t>Přemístění vnitrostaveništní demontovaných pro zařizovací předměty v objektech výšky do 6 m</t>
  </si>
  <si>
    <t>-1243601223</t>
  </si>
  <si>
    <t>56</t>
  </si>
  <si>
    <t>725813111</t>
  </si>
  <si>
    <t>Ventil rohový bez připojovací trubičky nebo flexi hadičky G 1/2</t>
  </si>
  <si>
    <t>12279552</t>
  </si>
  <si>
    <t>57</t>
  </si>
  <si>
    <t>725813141</t>
  </si>
  <si>
    <t>Kolínko připojovací bez připojovací trubičky nebo flexi hadičky G 1/2</t>
  </si>
  <si>
    <t>-1522221639</t>
  </si>
  <si>
    <t>58</t>
  </si>
  <si>
    <t>725820802</t>
  </si>
  <si>
    <t>Demontáž baterie stojánkové do jednoho otvoru</t>
  </si>
  <si>
    <t>-288521589</t>
  </si>
  <si>
    <t>59</t>
  </si>
  <si>
    <t>725821316</t>
  </si>
  <si>
    <t>Baterie dřezové nástěnné pákové s otáčivým plochým ústím a délkou ramínka 300 mm-pro výlevku</t>
  </si>
  <si>
    <t>-1667046151</t>
  </si>
  <si>
    <t>60</t>
  </si>
  <si>
    <t>725822611</t>
  </si>
  <si>
    <t>Baterie umyvadlové stojánkové pákové bez výpusti</t>
  </si>
  <si>
    <t>-117881703</t>
  </si>
  <si>
    <t>61</t>
  </si>
  <si>
    <t>725841311</t>
  </si>
  <si>
    <t>Baterie sprchové nástěnné pákové</t>
  </si>
  <si>
    <t>1047730406</t>
  </si>
  <si>
    <t>62</t>
  </si>
  <si>
    <t>725860811</t>
  </si>
  <si>
    <t>Demontáž uzávěrů zápachu jednoduchých</t>
  </si>
  <si>
    <t>990841549</t>
  </si>
  <si>
    <t>63</t>
  </si>
  <si>
    <t>725861102</t>
  </si>
  <si>
    <t>Zápachová uzávěrka pro umyvadla DN 40</t>
  </si>
  <si>
    <t>1981191472</t>
  </si>
  <si>
    <t>64</t>
  </si>
  <si>
    <t>725865311</t>
  </si>
  <si>
    <t>Zápachová uzávěrka sprchových van DN 40/50 s kulovým kloubem na odtoku</t>
  </si>
  <si>
    <t>1612138305</t>
  </si>
  <si>
    <t>65</t>
  </si>
  <si>
    <t>725980122</t>
  </si>
  <si>
    <t>Dvířka 15/20</t>
  </si>
  <si>
    <t>1321411704</t>
  </si>
  <si>
    <t>66</t>
  </si>
  <si>
    <t>998725201</t>
  </si>
  <si>
    <t>Přesun hmot procentní pro zařizovací předměty v objektech v do 6 m</t>
  </si>
  <si>
    <t>-475456732</t>
  </si>
  <si>
    <t>OST</t>
  </si>
  <si>
    <t>Ostatní</t>
  </si>
  <si>
    <t>67</t>
  </si>
  <si>
    <t>Upevňovací prvky (objímky, táhla, šrouby ap.) pro potrubí</t>
  </si>
  <si>
    <t>512</t>
  </si>
  <si>
    <t>1633816475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</si>
  <si>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</si>
  <si>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</si>
  <si>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</si>
  <si>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</si>
  <si>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</si>
  <si>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</si>
  <si>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</si>
  <si>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</si>
  <si>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</si>
  <si>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</si>
  <si>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</si>
  <si>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</si>
  <si>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</si>
  <si>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</si>
  <si>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</si>
  <si>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</si>
  <si>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</si>
  <si>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</si>
  <si>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</si>
  <si>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</si>
  <si>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</si>
  <si>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</si>
  <si>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</si>
  <si>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</si>
  <si>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</si>
  <si>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</si>
  <si>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</si>
  <si>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</si>
  <si>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</si>
  <si>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</si>
  <si>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</si>
  <si>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</si>
  <si>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</si>
  <si>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</si>
  <si>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</si>
  <si>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</si>
  <si>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</si>
  <si>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</si>
  <si>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</si>
  <si>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</si>
  <si>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</si>
  <si>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</si>
  <si>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</si>
  <si>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</si>
  <si>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</si>
  <si>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</si>
  <si>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</si>
  <si>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</si>
  <si>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</si>
  <si>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</si>
  <si>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</si>
  <si>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</si>
  <si>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</si>
  <si>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</si>
  <si>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</si>
  <si>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</si>
  <si>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</si>
  <si>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</si>
  <si>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</si>
  <si>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</si>
  <si>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</si>
  <si>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</si>
  <si>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</si>
  <si>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</si>
  <si>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</si>
  <si>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</si>
  <si>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</si>
  <si>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</si>
  <si>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</si>
  <si>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</si>
  <si>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</si>
  <si>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</si>
  <si>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</si>
  <si>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</si>
  <si>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</si>
  <si>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</si>
  <si>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</si>
  <si>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</si>
  <si>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</si>
  <si>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</si>
  <si>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</si>
  <si>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</si>
  <si>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</si>
  <si>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</si>
  <si>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</si>
  <si>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</si>
  <si>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</si>
  <si>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</si>
  <si>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</si>
  <si>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</si>
  <si>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</si>
  <si>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</si>
  <si>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</si>
  <si>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</si>
  <si>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</si>
  <si>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</si>
  <si>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</si>
  <si>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</si>
  <si>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</si>
  <si>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</si>
  <si>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</si>
  <si>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</si>
  <si>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</si>
  <si>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</si>
  <si>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</si>
  <si>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</si>
  <si>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</si>
  <si>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</si>
  <si>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</si>
  <si>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</si>
  <si>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</si>
  <si>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</si>
  <si>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</si>
  <si>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</si>
  <si>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</si>
  <si>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</si>
  <si>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</si>
  <si>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</si>
  <si>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</si>
  <si>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</si>
  <si>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</si>
  <si>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</si>
  <si>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</si>
  <si>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</si>
  <si>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</si>
  <si>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</si>
  <si>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</si>
  <si>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</si>
  <si>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</si>
  <si>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</si>
  <si>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</si>
  <si>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</si>
  <si>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</si>
  <si>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</si>
  <si>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</si>
  <si>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</si>
  <si>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</si>
  <si>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</si>
  <si>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</si>
  <si>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</si>
  <si>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</si>
  <si>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</si>
  <si>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</si>
  <si>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</si>
  <si>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</si>
  <si>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</si>
  <si>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</si>
  <si>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</si>
  <si>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</si>
  <si>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</si>
  <si>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</si>
  <si>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</si>
  <si>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</si>
  <si>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</si>
  <si>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</si>
  <si>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</si>
  <si>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</si>
  <si>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</si>
  <si>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</si>
  <si>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</si>
  <si>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</si>
  <si>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</si>
  <si>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</si>
  <si>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</si>
  <si>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Datová věta</t>
  </si>
  <si>
    <t>Typ věty</t>
  </si>
  <si>
    <t>Hodnota</t>
  </si>
  <si>
    <t>Význam</t>
  </si>
  <si>
    <t>eGSazbaDPH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</si>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</sst>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72" formatCode="#,##0.00%"/>
    <numFmt numFmtId="173" formatCode="dd\.mm\.yyyy"/>
    <numFmt numFmtId="174" formatCode="#,##0.00000"/>
    <numFmt numFmtId="175" formatCode="#,##0.000"/>
  </numFmts>
  <fonts count="41">
    <font>
      <sz val="11"/>
      <name val="Calibri"/>
      <family val="2"/>
    </font>
    <font>
      <sz val="8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b/>
      <sz val="9"/>
      <name val="Trebuchet MS"/>
      <family val="2"/>
    </font>
    <font>
      <b/>
      <sz val="11"/>
      <name val="Trebuchet MS"/>
      <family val="2"/>
    </font>
    <font>
      <b/>
      <sz val="8"/>
      <name val="Trebuchet MS"/>
      <family val="2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u/>
      <sz val="11"/>
      <color theme="10"/>
      <name val="Calibri"/>
      <family val="2"/>
    </font>
    <font>
      <sz val="8"/>
      <color rgb="FF969696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FAE682"/>
      <name val="Trebuchet MS"/>
      <family val="2"/>
    </font>
    <font>
      <sz val="8"/>
      <color rgb="FF3366FF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color rgb="FF969696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1"/>
      <color rgb="FF969696"/>
      <name val="Trebuchet MS"/>
      <family val="2"/>
    </font>
    <font>
      <b/>
      <sz val="12"/>
      <color rgb="FF800000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i/>
      <sz val="8"/>
      <color rgb="FF0000FF"/>
      <name val="Trebuchet MS"/>
      <family val="2"/>
    </font>
    <font>
      <b/>
      <sz val="8"/>
      <color rgb="FF969696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/>
      <right style="dotted">
        <color rgb="FF969696"/>
      </right>
      <top/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/>
      <right style="thin">
        <color rgb="FF000000"/>
      </right>
      <top style="dotted">
        <color rgb="FF969696"/>
      </top>
      <bottom/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12" fillId="0" borderId="0" applyAlignment="0">
      <alignment vertical="top" wrapText="1"/>
      <protection locked="0"/>
    </xf>
  </cellStyleXfs>
  <cellXfs count="325">
    <xf numFmtId="0" fontId="1" fillId="0" borderId="0" xfId="0" applyFont="1"/>
    <xf numFmtId="0" fontId="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3" fillId="0" borderId="0" xfId="0" applyFont="1" applyAlignment="1"/>
    <xf numFmtId="0" fontId="24" fillId="3" borderId="0" xfId="0" applyFont="1" applyFill="1" applyAlignment="1">
      <alignment horizontal="left" vertical="center"/>
    </xf>
    <xf numFmtId="0" fontId="1" fillId="3" borderId="0" xfId="0" applyFont="1" applyFill="1"/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Border="1"/>
    <xf numFmtId="0" fontId="5" fillId="0" borderId="0" xfId="0" applyFont="1" applyBorder="1" applyAlignment="1">
      <alignment horizontal="left" vertical="center"/>
    </xf>
    <xf numFmtId="0" fontId="1" fillId="0" borderId="13" xfId="0" applyFont="1" applyBorder="1"/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7" fillId="0" borderId="0" xfId="0" applyFont="1" applyBorder="1" applyAlignment="1">
      <alignment horizontal="left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49" fontId="2" fillId="2" borderId="0" xfId="0" applyNumberFormat="1" applyFont="1" applyFill="1" applyBorder="1" applyAlignment="1" applyProtection="1">
      <alignment horizontal="left" vertical="center"/>
      <protection locked="0"/>
    </xf>
    <xf numFmtId="0" fontId="1" fillId="0" borderId="14" xfId="0" applyFont="1" applyBorder="1"/>
    <xf numFmtId="0" fontId="1" fillId="0" borderId="1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13" xfId="0" applyFont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3" fillId="4" borderId="16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vertical="center"/>
    </xf>
    <xf numFmtId="0" fontId="3" fillId="4" borderId="17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173" fontId="2" fillId="0" borderId="0" xfId="0" applyNumberFormat="1" applyFont="1" applyAlignment="1">
      <alignment horizontal="left"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2" fillId="5" borderId="24" xfId="0" applyFont="1" applyFill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9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74" fontId="29" fillId="0" borderId="0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32" fillId="0" borderId="30" xfId="0" applyNumberFormat="1" applyFont="1" applyBorder="1" applyAlignment="1">
      <alignment vertical="center"/>
    </xf>
    <xf numFmtId="4" fontId="32" fillId="0" borderId="31" xfId="0" applyNumberFormat="1" applyFont="1" applyBorder="1" applyAlignment="1">
      <alignment vertical="center"/>
    </xf>
    <xf numFmtId="174" fontId="32" fillId="0" borderId="31" xfId="0" applyNumberFormat="1" applyFont="1" applyBorder="1" applyAlignment="1">
      <alignment vertical="center"/>
    </xf>
    <xf numFmtId="4" fontId="32" fillId="0" borderId="3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Protection="1">
      <protection locked="0"/>
    </xf>
    <xf numFmtId="0" fontId="1" fillId="0" borderId="10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173" fontId="2" fillId="0" borderId="0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13" xfId="0" applyFont="1" applyBorder="1" applyAlignment="1">
      <alignment vertical="center" wrapText="1"/>
    </xf>
    <xf numFmtId="0" fontId="1" fillId="0" borderId="21" xfId="0" applyFont="1" applyBorder="1" applyAlignment="1" applyProtection="1">
      <alignment vertical="center"/>
      <protection locked="0"/>
    </xf>
    <xf numFmtId="0" fontId="1" fillId="0" borderId="33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4" fontId="20" fillId="0" borderId="0" xfId="0" applyNumberFormat="1" applyFont="1" applyBorder="1" applyAlignment="1">
      <alignment vertical="center"/>
    </xf>
    <xf numFmtId="172" fontId="20" fillId="0" borderId="0" xfId="0" applyNumberFormat="1" applyFont="1" applyBorder="1" applyAlignment="1" applyProtection="1">
      <alignment horizontal="right" vertical="center"/>
      <protection locked="0"/>
    </xf>
    <xf numFmtId="0" fontId="1" fillId="5" borderId="0" xfId="0" applyFont="1" applyFill="1" applyBorder="1" applyAlignment="1">
      <alignment vertical="center"/>
    </xf>
    <xf numFmtId="0" fontId="3" fillId="5" borderId="16" xfId="0" applyFont="1" applyFill="1" applyBorder="1" applyAlignment="1">
      <alignment horizontal="left" vertical="center"/>
    </xf>
    <xf numFmtId="0" fontId="3" fillId="5" borderId="17" xfId="0" applyFont="1" applyFill="1" applyBorder="1" applyAlignment="1">
      <alignment horizontal="right" vertical="center"/>
    </xf>
    <xf numFmtId="0" fontId="3" fillId="5" borderId="17" xfId="0" applyFont="1" applyFill="1" applyBorder="1" applyAlignment="1">
      <alignment horizontal="center" vertical="center"/>
    </xf>
    <xf numFmtId="0" fontId="1" fillId="5" borderId="17" xfId="0" applyFont="1" applyFill="1" applyBorder="1" applyAlignment="1" applyProtection="1">
      <alignment vertical="center"/>
      <protection locked="0"/>
    </xf>
    <xf numFmtId="4" fontId="3" fillId="5" borderId="17" xfId="0" applyNumberFormat="1" applyFont="1" applyFill="1" applyBorder="1" applyAlignment="1">
      <alignment vertical="center"/>
    </xf>
    <xf numFmtId="0" fontId="1" fillId="5" borderId="34" xfId="0" applyFont="1" applyFill="1" applyBorder="1" applyAlignment="1">
      <alignment vertical="center"/>
    </xf>
    <xf numFmtId="0" fontId="1" fillId="0" borderId="19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11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>
      <alignment horizontal="right" vertical="center"/>
    </xf>
    <xf numFmtId="0" fontId="1" fillId="5" borderId="13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21" fillId="0" borderId="12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31" xfId="0" applyFont="1" applyBorder="1" applyAlignment="1">
      <alignment horizontal="left" vertical="center"/>
    </xf>
    <xf numFmtId="0" fontId="21" fillId="0" borderId="31" xfId="0" applyFont="1" applyBorder="1" applyAlignment="1">
      <alignment vertical="center"/>
    </xf>
    <xf numFmtId="0" fontId="21" fillId="0" borderId="31" xfId="0" applyFont="1" applyBorder="1" applyAlignment="1" applyProtection="1">
      <alignment vertical="center"/>
      <protection locked="0"/>
    </xf>
    <xf numFmtId="4" fontId="21" fillId="0" borderId="31" xfId="0" applyNumberFormat="1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31" xfId="0" applyFont="1" applyBorder="1" applyAlignment="1">
      <alignment horizontal="left" vertical="center"/>
    </xf>
    <xf numFmtId="0" fontId="22" fillId="0" borderId="31" xfId="0" applyFont="1" applyBorder="1" applyAlignment="1">
      <alignment vertical="center"/>
    </xf>
    <xf numFmtId="0" fontId="22" fillId="0" borderId="31" xfId="0" applyFont="1" applyBorder="1" applyAlignment="1" applyProtection="1">
      <alignment vertical="center"/>
      <protection locked="0"/>
    </xf>
    <xf numFmtId="4" fontId="22" fillId="0" borderId="31" xfId="0" applyNumberFormat="1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12" xfId="0" applyFont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 applyProtection="1">
      <alignment horizontal="center" vertical="center" wrapText="1"/>
      <protection locked="0"/>
    </xf>
    <xf numFmtId="0" fontId="2" fillId="5" borderId="27" xfId="0" applyFont="1" applyFill="1" applyBorder="1" applyAlignment="1">
      <alignment horizontal="center" vertical="center" wrapText="1"/>
    </xf>
    <xf numFmtId="4" fontId="28" fillId="0" borderId="0" xfId="0" applyNumberFormat="1" applyFont="1" applyAlignment="1"/>
    <xf numFmtId="174" fontId="35" fillId="0" borderId="21" xfId="0" applyNumberFormat="1" applyFont="1" applyBorder="1" applyAlignment="1"/>
    <xf numFmtId="174" fontId="35" fillId="0" borderId="22" xfId="0" applyNumberFormat="1" applyFont="1" applyBorder="1" applyAlignment="1"/>
    <xf numFmtId="4" fontId="9" fillId="0" borderId="0" xfId="0" applyNumberFormat="1" applyFont="1" applyAlignment="1">
      <alignment vertical="center"/>
    </xf>
    <xf numFmtId="0" fontId="23" fillId="0" borderId="12" xfId="0" applyFont="1" applyBorder="1" applyAlignment="1"/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3" fillId="0" borderId="0" xfId="0" applyFont="1" applyAlignment="1" applyProtection="1">
      <protection locked="0"/>
    </xf>
    <xf numFmtId="4" fontId="21" fillId="0" borderId="0" xfId="0" applyNumberFormat="1" applyFont="1" applyAlignment="1"/>
    <xf numFmtId="0" fontId="23" fillId="0" borderId="29" xfId="0" applyFont="1" applyBorder="1" applyAlignment="1"/>
    <xf numFmtId="0" fontId="23" fillId="0" borderId="0" xfId="0" applyFont="1" applyBorder="1" applyAlignment="1"/>
    <xf numFmtId="174" fontId="23" fillId="0" borderId="0" xfId="0" applyNumberFormat="1" applyFont="1" applyBorder="1" applyAlignment="1"/>
    <xf numFmtId="174" fontId="23" fillId="0" borderId="23" xfId="0" applyNumberFormat="1" applyFont="1" applyBorder="1" applyAlignment="1"/>
    <xf numFmtId="0" fontId="23" fillId="0" borderId="0" xfId="0" applyFont="1" applyAlignment="1">
      <alignment horizontal="center"/>
    </xf>
    <xf numFmtId="4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4" fontId="22" fillId="0" borderId="0" xfId="0" applyNumberFormat="1" applyFont="1" applyBorder="1" applyAlignment="1"/>
    <xf numFmtId="0" fontId="1" fillId="0" borderId="12" xfId="0" applyFont="1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49" fontId="1" fillId="0" borderId="35" xfId="0" applyNumberFormat="1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175" fontId="1" fillId="0" borderId="35" xfId="0" applyNumberFormat="1" applyFont="1" applyBorder="1" applyAlignment="1" applyProtection="1">
      <alignment vertical="center"/>
      <protection locked="0"/>
    </xf>
    <xf numFmtId="4" fontId="1" fillId="2" borderId="35" xfId="0" applyNumberFormat="1" applyFont="1" applyFill="1" applyBorder="1" applyAlignment="1" applyProtection="1">
      <alignment vertical="center"/>
      <protection locked="0"/>
    </xf>
    <xf numFmtId="4" fontId="1" fillId="0" borderId="35" xfId="0" applyNumberFormat="1" applyFont="1" applyBorder="1" applyAlignment="1" applyProtection="1">
      <alignment vertical="center"/>
      <protection locked="0"/>
    </xf>
    <xf numFmtId="0" fontId="20" fillId="2" borderId="3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74" fontId="20" fillId="0" borderId="0" xfId="0" applyNumberFormat="1" applyFont="1" applyBorder="1" applyAlignment="1">
      <alignment vertical="center"/>
    </xf>
    <xf numFmtId="174" fontId="20" fillId="0" borderId="23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36" fillId="0" borderId="35" xfId="0" applyFont="1" applyBorder="1" applyAlignment="1" applyProtection="1">
      <alignment horizontal="center" vertical="center"/>
      <protection locked="0"/>
    </xf>
    <xf numFmtId="49" fontId="36" fillId="0" borderId="35" xfId="0" applyNumberFormat="1" applyFont="1" applyBorder="1" applyAlignment="1" applyProtection="1">
      <alignment horizontal="left" vertical="center" wrapText="1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5" xfId="0" applyFont="1" applyBorder="1" applyAlignment="1" applyProtection="1">
      <alignment horizontal="center" vertical="center" wrapText="1"/>
      <protection locked="0"/>
    </xf>
    <xf numFmtId="175" fontId="36" fillId="0" borderId="35" xfId="0" applyNumberFormat="1" applyFont="1" applyBorder="1" applyAlignment="1" applyProtection="1">
      <alignment vertical="center"/>
      <protection locked="0"/>
    </xf>
    <xf numFmtId="4" fontId="36" fillId="2" borderId="35" xfId="0" applyNumberFormat="1" applyFont="1" applyFill="1" applyBorder="1" applyAlignment="1" applyProtection="1">
      <alignment vertical="center"/>
      <protection locked="0"/>
    </xf>
    <xf numFmtId="4" fontId="36" fillId="0" borderId="35" xfId="0" applyNumberFormat="1" applyFont="1" applyBorder="1" applyAlignment="1" applyProtection="1">
      <alignment vertical="center"/>
      <protection locked="0"/>
    </xf>
    <xf numFmtId="0" fontId="36" fillId="0" borderId="12" xfId="0" applyFont="1" applyBorder="1" applyAlignment="1">
      <alignment vertical="center"/>
    </xf>
    <xf numFmtId="0" fontId="36" fillId="2" borderId="3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75" fontId="1" fillId="2" borderId="35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Border="1" applyAlignment="1">
      <alignment horizontal="left"/>
    </xf>
    <xf numFmtId="4" fontId="21" fillId="0" borderId="0" xfId="0" applyNumberFormat="1" applyFont="1" applyBorder="1" applyAlignment="1"/>
    <xf numFmtId="0" fontId="20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174" fontId="20" fillId="0" borderId="31" xfId="0" applyNumberFormat="1" applyFont="1" applyBorder="1" applyAlignment="1">
      <alignment vertical="center"/>
    </xf>
    <xf numFmtId="174" fontId="20" fillId="0" borderId="32" xfId="0" applyNumberFormat="1" applyFont="1" applyBorder="1" applyAlignment="1">
      <alignment vertical="center"/>
    </xf>
    <xf numFmtId="0" fontId="1" fillId="0" borderId="0" xfId="0" applyFont="1" applyAlignment="1"/>
    <xf numFmtId="0" fontId="19" fillId="3" borderId="0" xfId="1" applyFill="1"/>
    <xf numFmtId="0" fontId="38" fillId="0" borderId="0" xfId="1" applyFont="1" applyAlignment="1">
      <alignment horizontal="center" vertical="center"/>
    </xf>
    <xf numFmtId="0" fontId="39" fillId="3" borderId="0" xfId="0" applyFont="1" applyFill="1" applyAlignment="1">
      <alignment horizontal="left" vertical="center"/>
    </xf>
    <xf numFmtId="0" fontId="11" fillId="3" borderId="0" xfId="0" applyFont="1" applyFill="1" applyAlignment="1">
      <alignment vertical="center"/>
    </xf>
    <xf numFmtId="0" fontId="40" fillId="3" borderId="0" xfId="1" applyFont="1" applyFill="1" applyAlignment="1">
      <alignment vertical="center"/>
    </xf>
    <xf numFmtId="0" fontId="24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39" fillId="3" borderId="0" xfId="0" applyFont="1" applyFill="1" applyAlignment="1" applyProtection="1">
      <alignment horizontal="left" vertical="center"/>
    </xf>
    <xf numFmtId="0" fontId="40" fillId="3" borderId="0" xfId="1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12" fillId="0" borderId="0" xfId="2" applyAlignment="1">
      <alignment vertical="top"/>
      <protection locked="0"/>
    </xf>
    <xf numFmtId="0" fontId="10" fillId="0" borderId="1" xfId="2" applyFont="1" applyBorder="1" applyAlignment="1">
      <alignment vertical="center" wrapText="1"/>
      <protection locked="0"/>
    </xf>
    <xf numFmtId="0" fontId="10" fillId="0" borderId="2" xfId="2" applyFont="1" applyBorder="1" applyAlignment="1">
      <alignment vertical="center" wrapText="1"/>
      <protection locked="0"/>
    </xf>
    <xf numFmtId="0" fontId="10" fillId="0" borderId="3" xfId="2" applyFont="1" applyBorder="1" applyAlignment="1">
      <alignment vertical="center" wrapText="1"/>
      <protection locked="0"/>
    </xf>
    <xf numFmtId="0" fontId="10" fillId="0" borderId="4" xfId="2" applyFont="1" applyBorder="1" applyAlignment="1">
      <alignment horizontal="center" vertical="center" wrapText="1"/>
      <protection locked="0"/>
    </xf>
    <xf numFmtId="0" fontId="10" fillId="0" borderId="5" xfId="2" applyFont="1" applyBorder="1" applyAlignment="1">
      <alignment horizontal="center" vertical="center" wrapText="1"/>
      <protection locked="0"/>
    </xf>
    <xf numFmtId="0" fontId="12" fillId="0" borderId="0" xfId="2" applyAlignment="1">
      <alignment horizontal="center" vertical="center"/>
      <protection locked="0"/>
    </xf>
    <xf numFmtId="0" fontId="10" fillId="0" borderId="4" xfId="2" applyFont="1" applyBorder="1" applyAlignment="1">
      <alignment vertical="center" wrapText="1"/>
      <protection locked="0"/>
    </xf>
    <xf numFmtId="0" fontId="10" fillId="0" borderId="5" xfId="2" applyFont="1" applyBorder="1" applyAlignment="1">
      <alignment vertical="center" wrapText="1"/>
      <protection locked="0"/>
    </xf>
    <xf numFmtId="0" fontId="14" fillId="0" borderId="0" xfId="2" applyFont="1" applyBorder="1" applyAlignment="1">
      <alignment horizontal="left" vertical="center" wrapText="1"/>
      <protection locked="0"/>
    </xf>
    <xf numFmtId="0" fontId="15" fillId="0" borderId="0" xfId="2" applyFont="1" applyBorder="1" applyAlignment="1">
      <alignment horizontal="left" vertical="center" wrapText="1"/>
      <protection locked="0"/>
    </xf>
    <xf numFmtId="0" fontId="15" fillId="0" borderId="4" xfId="2" applyFont="1" applyBorder="1" applyAlignment="1">
      <alignment vertical="center" wrapText="1"/>
      <protection locked="0"/>
    </xf>
    <xf numFmtId="0" fontId="15" fillId="0" borderId="0" xfId="2" applyFont="1" applyBorder="1" applyAlignment="1">
      <alignment vertical="center" wrapText="1"/>
      <protection locked="0"/>
    </xf>
    <xf numFmtId="0" fontId="15" fillId="0" borderId="0" xfId="2" applyFont="1" applyBorder="1" applyAlignment="1">
      <alignment vertical="center"/>
      <protection locked="0"/>
    </xf>
    <xf numFmtId="0" fontId="15" fillId="0" borderId="0" xfId="2" applyFont="1" applyBorder="1" applyAlignment="1">
      <alignment horizontal="left" vertical="center"/>
      <protection locked="0"/>
    </xf>
    <xf numFmtId="49" fontId="15" fillId="0" borderId="0" xfId="2" applyNumberFormat="1" applyFont="1" applyBorder="1" applyAlignment="1">
      <alignment vertical="center" wrapText="1"/>
      <protection locked="0"/>
    </xf>
    <xf numFmtId="0" fontId="10" fillId="0" borderId="7" xfId="2" applyFont="1" applyBorder="1" applyAlignment="1">
      <alignment vertical="center" wrapText="1"/>
      <protection locked="0"/>
    </xf>
    <xf numFmtId="0" fontId="11" fillId="0" borderId="6" xfId="2" applyFont="1" applyBorder="1" applyAlignment="1">
      <alignment vertical="center" wrapText="1"/>
      <protection locked="0"/>
    </xf>
    <xf numFmtId="0" fontId="10" fillId="0" borderId="8" xfId="2" applyFont="1" applyBorder="1" applyAlignment="1">
      <alignment vertical="center" wrapText="1"/>
      <protection locked="0"/>
    </xf>
    <xf numFmtId="0" fontId="10" fillId="0" borderId="0" xfId="2" applyFont="1" applyBorder="1" applyAlignment="1">
      <alignment vertical="top"/>
      <protection locked="0"/>
    </xf>
    <xf numFmtId="0" fontId="10" fillId="0" borderId="0" xfId="2" applyFont="1" applyAlignment="1">
      <alignment vertical="top"/>
      <protection locked="0"/>
    </xf>
    <xf numFmtId="0" fontId="10" fillId="0" borderId="1" xfId="2" applyFont="1" applyBorder="1" applyAlignment="1">
      <alignment horizontal="left" vertical="center"/>
      <protection locked="0"/>
    </xf>
    <xf numFmtId="0" fontId="10" fillId="0" borderId="2" xfId="2" applyFont="1" applyBorder="1" applyAlignment="1">
      <alignment horizontal="left" vertical="center"/>
      <protection locked="0"/>
    </xf>
    <xf numFmtId="0" fontId="10" fillId="0" borderId="3" xfId="2" applyFont="1" applyBorder="1" applyAlignment="1">
      <alignment horizontal="left" vertical="center"/>
      <protection locked="0"/>
    </xf>
    <xf numFmtId="0" fontId="10" fillId="0" borderId="4" xfId="2" applyFont="1" applyBorder="1" applyAlignment="1">
      <alignment horizontal="left" vertical="center"/>
      <protection locked="0"/>
    </xf>
    <xf numFmtId="0" fontId="10" fillId="0" borderId="5" xfId="2" applyFont="1" applyBorder="1" applyAlignment="1">
      <alignment horizontal="left" vertical="center"/>
      <protection locked="0"/>
    </xf>
    <xf numFmtId="0" fontId="14" fillId="0" borderId="0" xfId="2" applyFont="1" applyBorder="1" applyAlignment="1">
      <alignment horizontal="left" vertical="center"/>
      <protection locked="0"/>
    </xf>
    <xf numFmtId="0" fontId="18" fillId="0" borderId="0" xfId="2" applyFont="1" applyAlignment="1">
      <alignment horizontal="left" vertical="center"/>
      <protection locked="0"/>
    </xf>
    <xf numFmtId="0" fontId="14" fillId="0" borderId="6" xfId="2" applyFont="1" applyBorder="1" applyAlignment="1">
      <alignment horizontal="left" vertical="center"/>
      <protection locked="0"/>
    </xf>
    <xf numFmtId="0" fontId="14" fillId="0" borderId="6" xfId="2" applyFont="1" applyBorder="1" applyAlignment="1">
      <alignment horizontal="center" vertical="center"/>
      <protection locked="0"/>
    </xf>
    <xf numFmtId="0" fontId="18" fillId="0" borderId="6" xfId="2" applyFont="1" applyBorder="1" applyAlignment="1">
      <alignment horizontal="left" vertical="center"/>
      <protection locked="0"/>
    </xf>
    <xf numFmtId="0" fontId="17" fillId="0" borderId="0" xfId="2" applyFont="1" applyBorder="1" applyAlignment="1">
      <alignment horizontal="left" vertical="center"/>
      <protection locked="0"/>
    </xf>
    <xf numFmtId="0" fontId="15" fillId="0" borderId="0" xfId="2" applyFont="1" applyAlignment="1">
      <alignment horizontal="left" vertical="center"/>
      <protection locked="0"/>
    </xf>
    <xf numFmtId="0" fontId="15" fillId="0" borderId="0" xfId="2" applyFont="1" applyBorder="1" applyAlignment="1">
      <alignment horizontal="center" vertical="center"/>
      <protection locked="0"/>
    </xf>
    <xf numFmtId="0" fontId="15" fillId="0" borderId="4" xfId="2" applyFont="1" applyBorder="1" applyAlignment="1">
      <alignment horizontal="left" vertical="center"/>
      <protection locked="0"/>
    </xf>
    <xf numFmtId="0" fontId="15" fillId="0" borderId="0" xfId="2" applyFont="1" applyFill="1" applyBorder="1" applyAlignment="1">
      <alignment horizontal="left" vertical="center"/>
      <protection locked="0"/>
    </xf>
    <xf numFmtId="0" fontId="15" fillId="0" borderId="0" xfId="2" applyFont="1" applyFill="1" applyBorder="1" applyAlignment="1">
      <alignment horizontal="center" vertical="center"/>
      <protection locked="0"/>
    </xf>
    <xf numFmtId="0" fontId="10" fillId="0" borderId="7" xfId="2" applyFont="1" applyBorder="1" applyAlignment="1">
      <alignment horizontal="left" vertical="center"/>
      <protection locked="0"/>
    </xf>
    <xf numFmtId="0" fontId="11" fillId="0" borderId="6" xfId="2" applyFont="1" applyBorder="1" applyAlignment="1">
      <alignment horizontal="left" vertical="center"/>
      <protection locked="0"/>
    </xf>
    <xf numFmtId="0" fontId="10" fillId="0" borderId="8" xfId="2" applyFont="1" applyBorder="1" applyAlignment="1">
      <alignment horizontal="left" vertical="center"/>
      <protection locked="0"/>
    </xf>
    <xf numFmtId="0" fontId="10" fillId="0" borderId="0" xfId="2" applyFont="1" applyBorder="1" applyAlignment="1">
      <alignment horizontal="left" vertical="center"/>
      <protection locked="0"/>
    </xf>
    <xf numFmtId="0" fontId="11" fillId="0" borderId="0" xfId="2" applyFont="1" applyBorder="1" applyAlignment="1">
      <alignment horizontal="left" vertical="center"/>
      <protection locked="0"/>
    </xf>
    <xf numFmtId="0" fontId="18" fillId="0" borderId="0" xfId="2" applyFont="1" applyBorder="1" applyAlignment="1">
      <alignment horizontal="left" vertical="center"/>
      <protection locked="0"/>
    </xf>
    <xf numFmtId="0" fontId="15" fillId="0" borderId="6" xfId="2" applyFont="1" applyBorder="1" applyAlignment="1">
      <alignment horizontal="left" vertical="center"/>
      <protection locked="0"/>
    </xf>
    <xf numFmtId="0" fontId="10" fillId="0" borderId="0" xfId="2" applyFont="1" applyBorder="1" applyAlignment="1">
      <alignment horizontal="left" vertical="center" wrapText="1"/>
      <protection locked="0"/>
    </xf>
    <xf numFmtId="0" fontId="15" fillId="0" borderId="0" xfId="2" applyFont="1" applyBorder="1" applyAlignment="1">
      <alignment horizontal="center" vertical="center" wrapText="1"/>
      <protection locked="0"/>
    </xf>
    <xf numFmtId="0" fontId="10" fillId="0" borderId="1" xfId="2" applyFont="1" applyBorder="1" applyAlignment="1">
      <alignment horizontal="left" vertical="center" wrapText="1"/>
      <protection locked="0"/>
    </xf>
    <xf numFmtId="0" fontId="10" fillId="0" borderId="2" xfId="2" applyFont="1" applyBorder="1" applyAlignment="1">
      <alignment horizontal="left" vertical="center" wrapText="1"/>
      <protection locked="0"/>
    </xf>
    <xf numFmtId="0" fontId="10" fillId="0" borderId="3" xfId="2" applyFont="1" applyBorder="1" applyAlignment="1">
      <alignment horizontal="left" vertical="center" wrapText="1"/>
      <protection locked="0"/>
    </xf>
    <xf numFmtId="0" fontId="10" fillId="0" borderId="4" xfId="2" applyFont="1" applyBorder="1" applyAlignment="1">
      <alignment horizontal="left" vertical="center" wrapText="1"/>
      <protection locked="0"/>
    </xf>
    <xf numFmtId="0" fontId="10" fillId="0" borderId="5" xfId="2" applyFont="1" applyBorder="1" applyAlignment="1">
      <alignment horizontal="left" vertical="center" wrapText="1"/>
      <protection locked="0"/>
    </xf>
    <xf numFmtId="0" fontId="18" fillId="0" borderId="4" xfId="2" applyFont="1" applyBorder="1" applyAlignment="1">
      <alignment horizontal="left" vertical="center" wrapText="1"/>
      <protection locked="0"/>
    </xf>
    <xf numFmtId="0" fontId="18" fillId="0" borderId="5" xfId="2" applyFont="1" applyBorder="1" applyAlignment="1">
      <alignment horizontal="left" vertical="center" wrapText="1"/>
      <protection locked="0"/>
    </xf>
    <xf numFmtId="0" fontId="15" fillId="0" borderId="4" xfId="2" applyFont="1" applyBorder="1" applyAlignment="1">
      <alignment horizontal="left" vertical="center" wrapText="1"/>
      <protection locked="0"/>
    </xf>
    <xf numFmtId="0" fontId="15" fillId="0" borderId="5" xfId="2" applyFont="1" applyBorder="1" applyAlignment="1">
      <alignment horizontal="left" vertical="center" wrapText="1"/>
      <protection locked="0"/>
    </xf>
    <xf numFmtId="0" fontId="15" fillId="0" borderId="5" xfId="2" applyFont="1" applyBorder="1" applyAlignment="1">
      <alignment horizontal="left" vertical="center"/>
      <protection locked="0"/>
    </xf>
    <xf numFmtId="0" fontId="15" fillId="0" borderId="7" xfId="2" applyFont="1" applyBorder="1" applyAlignment="1">
      <alignment horizontal="left" vertical="center" wrapText="1"/>
      <protection locked="0"/>
    </xf>
    <xf numFmtId="0" fontId="15" fillId="0" borderId="6" xfId="2" applyFont="1" applyBorder="1" applyAlignment="1">
      <alignment horizontal="left" vertical="center" wrapText="1"/>
      <protection locked="0"/>
    </xf>
    <xf numFmtId="0" fontId="15" fillId="0" borderId="8" xfId="2" applyFont="1" applyBorder="1" applyAlignment="1">
      <alignment horizontal="left" vertical="center" wrapText="1"/>
      <protection locked="0"/>
    </xf>
    <xf numFmtId="0" fontId="15" fillId="0" borderId="0" xfId="2" applyFont="1" applyBorder="1" applyAlignment="1">
      <alignment horizontal="left" vertical="top"/>
      <protection locked="0"/>
    </xf>
    <xf numFmtId="0" fontId="15" fillId="0" borderId="0" xfId="2" applyFont="1" applyBorder="1" applyAlignment="1">
      <alignment horizontal="center" vertical="top"/>
      <protection locked="0"/>
    </xf>
    <xf numFmtId="0" fontId="15" fillId="0" borderId="7" xfId="2" applyFont="1" applyBorder="1" applyAlignment="1">
      <alignment horizontal="left" vertical="center"/>
      <protection locked="0"/>
    </xf>
    <xf numFmtId="0" fontId="15" fillId="0" borderId="8" xfId="2" applyFont="1" applyBorder="1" applyAlignment="1">
      <alignment horizontal="left" vertical="center"/>
      <protection locked="0"/>
    </xf>
    <xf numFmtId="0" fontId="18" fillId="0" borderId="0" xfId="2" applyFont="1" applyAlignment="1">
      <alignment vertical="center"/>
      <protection locked="0"/>
    </xf>
    <xf numFmtId="0" fontId="14" fillId="0" borderId="0" xfId="2" applyFont="1" applyBorder="1" applyAlignment="1">
      <alignment vertical="center"/>
      <protection locked="0"/>
    </xf>
    <xf numFmtId="0" fontId="18" fillId="0" borderId="6" xfId="2" applyFont="1" applyBorder="1" applyAlignment="1">
      <alignment vertical="center"/>
      <protection locked="0"/>
    </xf>
    <xf numFmtId="0" fontId="14" fillId="0" borderId="6" xfId="2" applyFont="1" applyBorder="1" applyAlignment="1">
      <alignment vertical="center"/>
      <protection locked="0"/>
    </xf>
    <xf numFmtId="0" fontId="12" fillId="0" borderId="0" xfId="2" applyBorder="1" applyAlignment="1">
      <alignment vertical="top"/>
      <protection locked="0"/>
    </xf>
    <xf numFmtId="49" fontId="15" fillId="0" borderId="0" xfId="2" applyNumberFormat="1" applyFont="1" applyBorder="1" applyAlignment="1">
      <alignment horizontal="left" vertical="center"/>
      <protection locked="0"/>
    </xf>
    <xf numFmtId="0" fontId="12" fillId="0" borderId="6" xfId="2" applyBorder="1" applyAlignment="1">
      <alignment vertical="top"/>
      <protection locked="0"/>
    </xf>
    <xf numFmtId="0" fontId="15" fillId="0" borderId="2" xfId="2" applyFont="1" applyBorder="1" applyAlignment="1">
      <alignment horizontal="left" vertical="center" wrapText="1"/>
      <protection locked="0"/>
    </xf>
    <xf numFmtId="0" fontId="15" fillId="0" borderId="2" xfId="2" applyFont="1" applyBorder="1" applyAlignment="1">
      <alignment horizontal="left" vertical="center"/>
      <protection locked="0"/>
    </xf>
    <xf numFmtId="0" fontId="15" fillId="0" borderId="2" xfId="2" applyFont="1" applyBorder="1" applyAlignment="1">
      <alignment horizontal="center" vertical="center"/>
      <protection locked="0"/>
    </xf>
    <xf numFmtId="0" fontId="14" fillId="0" borderId="6" xfId="2" applyFont="1" applyBorder="1" applyAlignment="1">
      <alignment horizontal="left"/>
      <protection locked="0"/>
    </xf>
    <xf numFmtId="0" fontId="18" fillId="0" borderId="6" xfId="2" applyFont="1" applyBorder="1" applyAlignment="1">
      <protection locked="0"/>
    </xf>
    <xf numFmtId="0" fontId="10" fillId="0" borderId="4" xfId="2" applyFont="1" applyBorder="1" applyAlignment="1">
      <alignment vertical="top"/>
      <protection locked="0"/>
    </xf>
    <xf numFmtId="0" fontId="10" fillId="0" borderId="5" xfId="2" applyFont="1" applyBorder="1" applyAlignment="1">
      <alignment vertical="top"/>
      <protection locked="0"/>
    </xf>
    <xf numFmtId="0" fontId="10" fillId="0" borderId="0" xfId="2" applyFont="1" applyBorder="1" applyAlignment="1">
      <alignment horizontal="center" vertical="center"/>
      <protection locked="0"/>
    </xf>
    <xf numFmtId="0" fontId="10" fillId="0" borderId="0" xfId="2" applyFont="1" applyBorder="1" applyAlignment="1">
      <alignment horizontal="left" vertical="top"/>
      <protection locked="0"/>
    </xf>
    <xf numFmtId="0" fontId="10" fillId="0" borderId="7" xfId="2" applyFont="1" applyBorder="1" applyAlignment="1">
      <alignment vertical="top"/>
      <protection locked="0"/>
    </xf>
    <xf numFmtId="0" fontId="10" fillId="0" borderId="6" xfId="2" applyFont="1" applyBorder="1" applyAlignment="1">
      <alignment vertical="top"/>
      <protection locked="0"/>
    </xf>
    <xf numFmtId="0" fontId="10" fillId="0" borderId="8" xfId="2" applyFont="1" applyBorder="1" applyAlignment="1">
      <alignment vertical="top"/>
      <protection locked="0"/>
    </xf>
    <xf numFmtId="0" fontId="25" fillId="6" borderId="0" xfId="0" applyFont="1" applyFill="1" applyAlignment="1">
      <alignment horizontal="center" vertical="center"/>
    </xf>
    <xf numFmtId="0" fontId="1" fillId="0" borderId="0" xfId="0" applyFont="1"/>
    <xf numFmtId="0" fontId="2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right" vertical="center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4" borderId="17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vertical="center"/>
    </xf>
    <xf numFmtId="4" fontId="3" fillId="4" borderId="17" xfId="0" applyNumberFormat="1" applyFont="1" applyFill="1" applyBorder="1" applyAlignment="1">
      <alignment vertical="center"/>
    </xf>
    <xf numFmtId="0" fontId="1" fillId="4" borderId="24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73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9" fillId="0" borderId="28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72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4" fontId="37" fillId="0" borderId="0" xfId="0" applyNumberFormat="1" applyFont="1" applyBorder="1" applyAlignment="1">
      <alignment vertical="center"/>
    </xf>
    <xf numFmtId="0" fontId="37" fillId="0" borderId="0" xfId="0" applyFont="1" applyAlignment="1">
      <alignment horizontal="left" vertical="top" wrapText="1"/>
    </xf>
    <xf numFmtId="0" fontId="2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6" fillId="0" borderId="15" xfId="0" applyNumberFormat="1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40" fillId="3" borderId="0" xfId="1" applyFont="1" applyFill="1" applyAlignment="1">
      <alignment vertical="center"/>
    </xf>
    <xf numFmtId="0" fontId="15" fillId="0" borderId="0" xfId="2" applyFont="1" applyBorder="1" applyAlignment="1">
      <alignment horizontal="left" vertical="top"/>
      <protection locked="0"/>
    </xf>
    <xf numFmtId="0" fontId="15" fillId="0" borderId="0" xfId="2" applyFont="1" applyBorder="1" applyAlignment="1">
      <alignment horizontal="left" vertical="center"/>
      <protection locked="0"/>
    </xf>
    <xf numFmtId="0" fontId="13" fillId="0" borderId="0" xfId="2" applyFont="1" applyBorder="1" applyAlignment="1">
      <alignment horizontal="center" vertical="center" wrapText="1"/>
      <protection locked="0"/>
    </xf>
    <xf numFmtId="0" fontId="14" fillId="0" borderId="6" xfId="2" applyFont="1" applyBorder="1" applyAlignment="1">
      <alignment horizontal="left"/>
      <protection locked="0"/>
    </xf>
    <xf numFmtId="0" fontId="15" fillId="0" borderId="0" xfId="2" applyFont="1" applyBorder="1" applyAlignment="1">
      <alignment horizontal="left" vertical="center" wrapText="1"/>
      <protection locked="0"/>
    </xf>
    <xf numFmtId="0" fontId="13" fillId="0" borderId="0" xfId="2" applyFont="1" applyBorder="1" applyAlignment="1">
      <alignment horizontal="center" vertical="center"/>
      <protection locked="0"/>
    </xf>
    <xf numFmtId="49" fontId="15" fillId="0" borderId="0" xfId="2" applyNumberFormat="1" applyFont="1" applyBorder="1" applyAlignment="1">
      <alignment horizontal="left" vertical="center" wrapText="1"/>
      <protection locked="0"/>
    </xf>
    <xf numFmtId="0" fontId="14" fillId="0" borderId="6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6FB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7E4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6" name="radE6FBE.tmp" descr="C:\KROSplusData\System\Temp\radE6FB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59" name="radF7E4D.tmp" descr="C:\KROSplusData\System\Temp\radF7E4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CL54"/>
  <sheetViews>
    <sheetView showGridLines="0" workbookViewId="0">
      <pane ySplit="1" topLeftCell="A2" activePane="bottomLeft" state="frozen"/>
      <selection pane="bottomLeft"/>
    </sheetView>
  </sheetViews>
  <sheetFormatPr defaultColWidth="9.28515625" defaultRowHeight="13.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0" hidden="1" customWidth="1"/>
  </cols>
  <sheetData>
    <row r="1" spans="1:74" ht="21.4" customHeight="1">
      <c r="A1" s="190" t="s">
        <v>0</v>
      </c>
      <c r="B1" s="191"/>
      <c r="C1" s="191"/>
      <c r="D1" s="192" t="s">
        <v>1</v>
      </c>
      <c r="E1" s="191"/>
      <c r="F1" s="191"/>
      <c r="G1" s="191"/>
      <c r="H1" s="191"/>
      <c r="I1" s="191"/>
      <c r="J1" s="191"/>
      <c r="K1" s="193" t="s">
        <v>404</v>
      </c>
      <c r="L1" s="193"/>
      <c r="M1" s="193"/>
      <c r="N1" s="193"/>
      <c r="O1" s="193"/>
      <c r="P1" s="193"/>
      <c r="Q1" s="193"/>
      <c r="R1" s="193"/>
      <c r="S1" s="193"/>
      <c r="T1" s="191"/>
      <c r="U1" s="191"/>
      <c r="V1" s="191"/>
      <c r="W1" s="193" t="s">
        <v>405</v>
      </c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85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1" t="s">
        <v>2</v>
      </c>
      <c r="BB1" s="11" t="s">
        <v>3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77" t="s">
        <v>6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4" ht="36.950000000000003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21"/>
      <c r="AS4" s="22" t="s">
        <v>11</v>
      </c>
      <c r="BE4" s="23" t="s">
        <v>12</v>
      </c>
      <c r="BS4" s="14" t="s">
        <v>13</v>
      </c>
    </row>
    <row r="5" spans="1:74" ht="14.45" customHeight="1">
      <c r="B5" s="18"/>
      <c r="C5" s="19"/>
      <c r="D5" s="24" t="s">
        <v>14</v>
      </c>
      <c r="E5" s="19"/>
      <c r="F5" s="19"/>
      <c r="G5" s="19"/>
      <c r="H5" s="19"/>
      <c r="I5" s="19"/>
      <c r="J5" s="19"/>
      <c r="K5" s="306" t="s">
        <v>15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19"/>
      <c r="AQ5" s="21"/>
      <c r="BE5" s="304" t="s">
        <v>16</v>
      </c>
      <c r="BS5" s="14" t="s">
        <v>7</v>
      </c>
    </row>
    <row r="6" spans="1:74" ht="36.950000000000003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308" t="s">
        <v>18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19"/>
      <c r="AQ6" s="21"/>
      <c r="BE6" s="278"/>
      <c r="BS6" s="14" t="s">
        <v>19</v>
      </c>
    </row>
    <row r="7" spans="1:74" ht="14.45" customHeight="1">
      <c r="B7" s="18"/>
      <c r="C7" s="19"/>
      <c r="D7" s="27" t="s">
        <v>20</v>
      </c>
      <c r="E7" s="19"/>
      <c r="F7" s="19"/>
      <c r="G7" s="19"/>
      <c r="H7" s="19"/>
      <c r="I7" s="19"/>
      <c r="J7" s="19"/>
      <c r="K7" s="25" t="s">
        <v>3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7" t="s">
        <v>21</v>
      </c>
      <c r="AL7" s="19"/>
      <c r="AM7" s="19"/>
      <c r="AN7" s="25" t="s">
        <v>3</v>
      </c>
      <c r="AO7" s="19"/>
      <c r="AP7" s="19"/>
      <c r="AQ7" s="21"/>
      <c r="BE7" s="278"/>
      <c r="BS7" s="14" t="s">
        <v>22</v>
      </c>
    </row>
    <row r="8" spans="1:74" ht="14.45" customHeight="1">
      <c r="B8" s="18"/>
      <c r="C8" s="19"/>
      <c r="D8" s="27" t="s">
        <v>23</v>
      </c>
      <c r="E8" s="19"/>
      <c r="F8" s="19"/>
      <c r="G8" s="19"/>
      <c r="H8" s="19"/>
      <c r="I8" s="19"/>
      <c r="J8" s="19"/>
      <c r="K8" s="25" t="s">
        <v>24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7" t="s">
        <v>25</v>
      </c>
      <c r="AL8" s="19"/>
      <c r="AM8" s="19"/>
      <c r="AN8" s="28" t="s">
        <v>26</v>
      </c>
      <c r="AO8" s="19"/>
      <c r="AP8" s="19"/>
      <c r="AQ8" s="21"/>
      <c r="BE8" s="278"/>
      <c r="BS8" s="14" t="s">
        <v>27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1"/>
      <c r="BE9" s="278"/>
      <c r="BS9" s="14" t="s">
        <v>28</v>
      </c>
    </row>
    <row r="10" spans="1:74" ht="14.45" customHeight="1">
      <c r="B10" s="18"/>
      <c r="C10" s="19"/>
      <c r="D10" s="27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7" t="s">
        <v>30</v>
      </c>
      <c r="AL10" s="19"/>
      <c r="AM10" s="19"/>
      <c r="AN10" s="25" t="s">
        <v>3</v>
      </c>
      <c r="AO10" s="19"/>
      <c r="AP10" s="19"/>
      <c r="AQ10" s="21"/>
      <c r="BE10" s="278"/>
      <c r="BS10" s="14" t="s">
        <v>19</v>
      </c>
    </row>
    <row r="11" spans="1:74" ht="18.399999999999999" customHeight="1">
      <c r="B11" s="18"/>
      <c r="C11" s="19"/>
      <c r="D11" s="19"/>
      <c r="E11" s="25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7" t="s">
        <v>32</v>
      </c>
      <c r="AL11" s="19"/>
      <c r="AM11" s="19"/>
      <c r="AN11" s="25" t="s">
        <v>3</v>
      </c>
      <c r="AO11" s="19"/>
      <c r="AP11" s="19"/>
      <c r="AQ11" s="21"/>
      <c r="BE11" s="278"/>
      <c r="BS11" s="14" t="s">
        <v>19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1"/>
      <c r="BE12" s="278"/>
      <c r="BS12" s="14" t="s">
        <v>19</v>
      </c>
    </row>
    <row r="13" spans="1:74" ht="14.45" customHeight="1">
      <c r="B13" s="18"/>
      <c r="C13" s="19"/>
      <c r="D13" s="27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7" t="s">
        <v>30</v>
      </c>
      <c r="AL13" s="19"/>
      <c r="AM13" s="19"/>
      <c r="AN13" s="29" t="s">
        <v>34</v>
      </c>
      <c r="AO13" s="19"/>
      <c r="AP13" s="19"/>
      <c r="AQ13" s="21"/>
      <c r="BE13" s="278"/>
      <c r="BS13" s="14" t="s">
        <v>19</v>
      </c>
    </row>
    <row r="14" spans="1:74" ht="15">
      <c r="B14" s="18"/>
      <c r="C14" s="19"/>
      <c r="D14" s="19"/>
      <c r="E14" s="309" t="s">
        <v>34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7" t="s">
        <v>32</v>
      </c>
      <c r="AL14" s="19"/>
      <c r="AM14" s="19"/>
      <c r="AN14" s="29" t="s">
        <v>34</v>
      </c>
      <c r="AO14" s="19"/>
      <c r="AP14" s="19"/>
      <c r="AQ14" s="21"/>
      <c r="BE14" s="278"/>
      <c r="BS14" s="14" t="s">
        <v>19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1"/>
      <c r="BE15" s="278"/>
      <c r="BS15" s="14" t="s">
        <v>4</v>
      </c>
    </row>
    <row r="16" spans="1:74" ht="14.45" customHeight="1">
      <c r="B16" s="18"/>
      <c r="C16" s="19"/>
      <c r="D16" s="27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7" t="s">
        <v>30</v>
      </c>
      <c r="AL16" s="19"/>
      <c r="AM16" s="19"/>
      <c r="AN16" s="25" t="s">
        <v>3</v>
      </c>
      <c r="AO16" s="19"/>
      <c r="AP16" s="19"/>
      <c r="AQ16" s="21"/>
      <c r="BE16" s="278"/>
      <c r="BS16" s="14" t="s">
        <v>4</v>
      </c>
    </row>
    <row r="17" spans="2:71" ht="18.399999999999999" customHeight="1">
      <c r="B17" s="18"/>
      <c r="C17" s="19"/>
      <c r="D17" s="19"/>
      <c r="E17" s="25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7" t="s">
        <v>32</v>
      </c>
      <c r="AL17" s="19"/>
      <c r="AM17" s="19"/>
      <c r="AN17" s="25" t="s">
        <v>3</v>
      </c>
      <c r="AO17" s="19"/>
      <c r="AP17" s="19"/>
      <c r="AQ17" s="21"/>
      <c r="BE17" s="278"/>
      <c r="BS17" s="14" t="s">
        <v>36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1"/>
      <c r="BE18" s="278"/>
      <c r="BS18" s="14" t="s">
        <v>7</v>
      </c>
    </row>
    <row r="19" spans="2:71" ht="14.45" customHeight="1">
      <c r="B19" s="18"/>
      <c r="C19" s="19"/>
      <c r="D19" s="27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21"/>
      <c r="BE19" s="278"/>
      <c r="BS19" s="14" t="s">
        <v>7</v>
      </c>
    </row>
    <row r="20" spans="2:71" ht="22.5" customHeight="1">
      <c r="B20" s="18"/>
      <c r="C20" s="19"/>
      <c r="D20" s="19"/>
      <c r="E20" s="310" t="s">
        <v>3</v>
      </c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19"/>
      <c r="AP20" s="19"/>
      <c r="AQ20" s="21"/>
      <c r="BE20" s="278"/>
      <c r="BS20" s="14" t="s">
        <v>36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1"/>
      <c r="BE21" s="278"/>
    </row>
    <row r="22" spans="2:71" ht="6.95" customHeight="1">
      <c r="B22" s="18"/>
      <c r="C22" s="1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19"/>
      <c r="AQ22" s="21"/>
      <c r="BE22" s="278"/>
    </row>
    <row r="23" spans="2:71" s="1" customFormat="1" ht="25.9" customHeight="1">
      <c r="B23" s="31"/>
      <c r="C23" s="32"/>
      <c r="D23" s="33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11">
        <f>ROUND(AG51,2)</f>
        <v>0</v>
      </c>
      <c r="AL23" s="312"/>
      <c r="AM23" s="312"/>
      <c r="AN23" s="312"/>
      <c r="AO23" s="312"/>
      <c r="AP23" s="32"/>
      <c r="AQ23" s="35"/>
      <c r="BE23" s="295"/>
    </row>
    <row r="24" spans="2:71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5"/>
      <c r="BE24" s="295"/>
    </row>
    <row r="25" spans="2:71" s="1" customForma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13" t="s">
        <v>39</v>
      </c>
      <c r="M25" s="300"/>
      <c r="N25" s="300"/>
      <c r="O25" s="300"/>
      <c r="P25" s="32"/>
      <c r="Q25" s="32"/>
      <c r="R25" s="32"/>
      <c r="S25" s="32"/>
      <c r="T25" s="32"/>
      <c r="U25" s="32"/>
      <c r="V25" s="32"/>
      <c r="W25" s="313" t="s">
        <v>40</v>
      </c>
      <c r="X25" s="300"/>
      <c r="Y25" s="300"/>
      <c r="Z25" s="300"/>
      <c r="AA25" s="300"/>
      <c r="AB25" s="300"/>
      <c r="AC25" s="300"/>
      <c r="AD25" s="300"/>
      <c r="AE25" s="300"/>
      <c r="AF25" s="32"/>
      <c r="AG25" s="32"/>
      <c r="AH25" s="32"/>
      <c r="AI25" s="32"/>
      <c r="AJ25" s="32"/>
      <c r="AK25" s="313" t="s">
        <v>41</v>
      </c>
      <c r="AL25" s="300"/>
      <c r="AM25" s="300"/>
      <c r="AN25" s="300"/>
      <c r="AO25" s="300"/>
      <c r="AP25" s="32"/>
      <c r="AQ25" s="35"/>
      <c r="BE25" s="295"/>
    </row>
    <row r="26" spans="2:71" s="2" customFormat="1" ht="14.45" customHeight="1">
      <c r="B26" s="37"/>
      <c r="C26" s="38"/>
      <c r="D26" s="39" t="s">
        <v>42</v>
      </c>
      <c r="E26" s="38"/>
      <c r="F26" s="39" t="s">
        <v>43</v>
      </c>
      <c r="G26" s="38"/>
      <c r="H26" s="38"/>
      <c r="I26" s="38"/>
      <c r="J26" s="38"/>
      <c r="K26" s="38"/>
      <c r="L26" s="301">
        <v>0.21</v>
      </c>
      <c r="M26" s="302"/>
      <c r="N26" s="302"/>
      <c r="O26" s="302"/>
      <c r="P26" s="38"/>
      <c r="Q26" s="38"/>
      <c r="R26" s="38"/>
      <c r="S26" s="38"/>
      <c r="T26" s="38"/>
      <c r="U26" s="38"/>
      <c r="V26" s="38"/>
      <c r="W26" s="303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38"/>
      <c r="AG26" s="38"/>
      <c r="AH26" s="38"/>
      <c r="AI26" s="38"/>
      <c r="AJ26" s="38"/>
      <c r="AK26" s="303">
        <f>ROUND(AV51,2)</f>
        <v>0</v>
      </c>
      <c r="AL26" s="302"/>
      <c r="AM26" s="302"/>
      <c r="AN26" s="302"/>
      <c r="AO26" s="302"/>
      <c r="AP26" s="38"/>
      <c r="AQ26" s="40"/>
      <c r="BE26" s="305"/>
    </row>
    <row r="27" spans="2:71" s="2" customFormat="1" ht="14.45" customHeight="1">
      <c r="B27" s="37"/>
      <c r="C27" s="38"/>
      <c r="D27" s="38"/>
      <c r="E27" s="38"/>
      <c r="F27" s="39" t="s">
        <v>44</v>
      </c>
      <c r="G27" s="38"/>
      <c r="H27" s="38"/>
      <c r="I27" s="38"/>
      <c r="J27" s="38"/>
      <c r="K27" s="38"/>
      <c r="L27" s="301">
        <v>0.15</v>
      </c>
      <c r="M27" s="302"/>
      <c r="N27" s="302"/>
      <c r="O27" s="302"/>
      <c r="P27" s="38"/>
      <c r="Q27" s="38"/>
      <c r="R27" s="38"/>
      <c r="S27" s="38"/>
      <c r="T27" s="38"/>
      <c r="U27" s="38"/>
      <c r="V27" s="38"/>
      <c r="W27" s="303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38"/>
      <c r="AG27" s="38"/>
      <c r="AH27" s="38"/>
      <c r="AI27" s="38"/>
      <c r="AJ27" s="38"/>
      <c r="AK27" s="303">
        <f>ROUND(AW51,2)</f>
        <v>0</v>
      </c>
      <c r="AL27" s="302"/>
      <c r="AM27" s="302"/>
      <c r="AN27" s="302"/>
      <c r="AO27" s="302"/>
      <c r="AP27" s="38"/>
      <c r="AQ27" s="40"/>
      <c r="BE27" s="305"/>
    </row>
    <row r="28" spans="2:71" s="2" customFormat="1" ht="14.45" hidden="1" customHeight="1">
      <c r="B28" s="37"/>
      <c r="C28" s="38"/>
      <c r="D28" s="38"/>
      <c r="E28" s="38"/>
      <c r="F28" s="39" t="s">
        <v>45</v>
      </c>
      <c r="G28" s="38"/>
      <c r="H28" s="38"/>
      <c r="I28" s="38"/>
      <c r="J28" s="38"/>
      <c r="K28" s="38"/>
      <c r="L28" s="301">
        <v>0.21</v>
      </c>
      <c r="M28" s="302"/>
      <c r="N28" s="302"/>
      <c r="O28" s="302"/>
      <c r="P28" s="38"/>
      <c r="Q28" s="38"/>
      <c r="R28" s="38"/>
      <c r="S28" s="38"/>
      <c r="T28" s="38"/>
      <c r="U28" s="38"/>
      <c r="V28" s="38"/>
      <c r="W28" s="303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38"/>
      <c r="AG28" s="38"/>
      <c r="AH28" s="38"/>
      <c r="AI28" s="38"/>
      <c r="AJ28" s="38"/>
      <c r="AK28" s="303">
        <v>0</v>
      </c>
      <c r="AL28" s="302"/>
      <c r="AM28" s="302"/>
      <c r="AN28" s="302"/>
      <c r="AO28" s="302"/>
      <c r="AP28" s="38"/>
      <c r="AQ28" s="40"/>
      <c r="BE28" s="305"/>
    </row>
    <row r="29" spans="2:71" s="2" customFormat="1" ht="14.45" hidden="1" customHeight="1">
      <c r="B29" s="37"/>
      <c r="C29" s="38"/>
      <c r="D29" s="38"/>
      <c r="E29" s="38"/>
      <c r="F29" s="39" t="s">
        <v>46</v>
      </c>
      <c r="G29" s="38"/>
      <c r="H29" s="38"/>
      <c r="I29" s="38"/>
      <c r="J29" s="38"/>
      <c r="K29" s="38"/>
      <c r="L29" s="301">
        <v>0.15</v>
      </c>
      <c r="M29" s="302"/>
      <c r="N29" s="302"/>
      <c r="O29" s="302"/>
      <c r="P29" s="38"/>
      <c r="Q29" s="38"/>
      <c r="R29" s="38"/>
      <c r="S29" s="38"/>
      <c r="T29" s="38"/>
      <c r="U29" s="38"/>
      <c r="V29" s="38"/>
      <c r="W29" s="303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38"/>
      <c r="AG29" s="38"/>
      <c r="AH29" s="38"/>
      <c r="AI29" s="38"/>
      <c r="AJ29" s="38"/>
      <c r="AK29" s="303">
        <v>0</v>
      </c>
      <c r="AL29" s="302"/>
      <c r="AM29" s="302"/>
      <c r="AN29" s="302"/>
      <c r="AO29" s="302"/>
      <c r="AP29" s="38"/>
      <c r="AQ29" s="40"/>
      <c r="BE29" s="305"/>
    </row>
    <row r="30" spans="2:71" s="2" customFormat="1" ht="14.45" hidden="1" customHeight="1">
      <c r="B30" s="37"/>
      <c r="C30" s="38"/>
      <c r="D30" s="38"/>
      <c r="E30" s="38"/>
      <c r="F30" s="39" t="s">
        <v>47</v>
      </c>
      <c r="G30" s="38"/>
      <c r="H30" s="38"/>
      <c r="I30" s="38"/>
      <c r="J30" s="38"/>
      <c r="K30" s="38"/>
      <c r="L30" s="301">
        <v>0</v>
      </c>
      <c r="M30" s="302"/>
      <c r="N30" s="302"/>
      <c r="O30" s="302"/>
      <c r="P30" s="38"/>
      <c r="Q30" s="38"/>
      <c r="R30" s="38"/>
      <c r="S30" s="38"/>
      <c r="T30" s="38"/>
      <c r="U30" s="38"/>
      <c r="V30" s="38"/>
      <c r="W30" s="303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38"/>
      <c r="AG30" s="38"/>
      <c r="AH30" s="38"/>
      <c r="AI30" s="38"/>
      <c r="AJ30" s="38"/>
      <c r="AK30" s="303">
        <v>0</v>
      </c>
      <c r="AL30" s="302"/>
      <c r="AM30" s="302"/>
      <c r="AN30" s="302"/>
      <c r="AO30" s="302"/>
      <c r="AP30" s="38"/>
      <c r="AQ30" s="40"/>
      <c r="BE30" s="305"/>
    </row>
    <row r="31" spans="2:71" s="1" customFormat="1" ht="6.95" customHeight="1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5"/>
      <c r="BE31" s="295"/>
    </row>
    <row r="32" spans="2:71" s="1" customFormat="1" ht="25.9" customHeight="1">
      <c r="B32" s="31"/>
      <c r="C32" s="41"/>
      <c r="D32" s="42" t="s">
        <v>48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49</v>
      </c>
      <c r="U32" s="43"/>
      <c r="V32" s="43"/>
      <c r="W32" s="43"/>
      <c r="X32" s="288" t="s">
        <v>50</v>
      </c>
      <c r="Y32" s="289"/>
      <c r="Z32" s="289"/>
      <c r="AA32" s="289"/>
      <c r="AB32" s="289"/>
      <c r="AC32" s="43"/>
      <c r="AD32" s="43"/>
      <c r="AE32" s="43"/>
      <c r="AF32" s="43"/>
      <c r="AG32" s="43"/>
      <c r="AH32" s="43"/>
      <c r="AI32" s="43"/>
      <c r="AJ32" s="43"/>
      <c r="AK32" s="290">
        <f>SUM(AK23:AK30)</f>
        <v>0</v>
      </c>
      <c r="AL32" s="289"/>
      <c r="AM32" s="289"/>
      <c r="AN32" s="289"/>
      <c r="AO32" s="291"/>
      <c r="AP32" s="41"/>
      <c r="AQ32" s="45"/>
      <c r="BE32" s="295"/>
    </row>
    <row r="33" spans="2:56" s="1" customFormat="1" ht="6.95" customHeight="1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5"/>
    </row>
    <row r="34" spans="2:56" s="1" customFormat="1" ht="6.95" customHeight="1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31"/>
    </row>
    <row r="39" spans="2:56" s="1" customFormat="1" ht="36.950000000000003" customHeight="1">
      <c r="B39" s="31"/>
      <c r="C39" s="51" t="s">
        <v>51</v>
      </c>
      <c r="AR39" s="31"/>
    </row>
    <row r="40" spans="2:56" s="1" customFormat="1" ht="6.95" customHeight="1">
      <c r="B40" s="31"/>
      <c r="AR40" s="31"/>
    </row>
    <row r="41" spans="2:56" s="3" customFormat="1" ht="14.45" customHeight="1">
      <c r="B41" s="52"/>
      <c r="C41" s="53" t="s">
        <v>14</v>
      </c>
      <c r="L41" s="3" t="str">
        <f>K5</f>
        <v>ZTI</v>
      </c>
      <c r="AR41" s="52"/>
    </row>
    <row r="42" spans="2:56" s="4" customFormat="1" ht="36.950000000000003" customHeight="1">
      <c r="B42" s="54"/>
      <c r="C42" s="55" t="s">
        <v>17</v>
      </c>
      <c r="L42" s="292" t="str">
        <f>K6</f>
        <v>STAVEBNÍ ÚPRAVY 1.PP, SANATORIUM JABLUNKOV a.s.-ZDRAVOINSTALACE_oprava</v>
      </c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R42" s="54"/>
    </row>
    <row r="43" spans="2:56" s="1" customFormat="1" ht="6.95" customHeight="1">
      <c r="B43" s="31"/>
      <c r="AR43" s="31"/>
    </row>
    <row r="44" spans="2:56" s="1" customFormat="1" ht="15">
      <c r="B44" s="31"/>
      <c r="C44" s="53" t="s">
        <v>23</v>
      </c>
      <c r="L44" s="56" t="str">
        <f>IF(K8="","",K8)</f>
        <v>Jablunkov</v>
      </c>
      <c r="AI44" s="53" t="s">
        <v>25</v>
      </c>
      <c r="AM44" s="294" t="str">
        <f>IF(AN8= "","",AN8)</f>
        <v>6.12.2016</v>
      </c>
      <c r="AN44" s="295"/>
      <c r="AR44" s="31"/>
    </row>
    <row r="45" spans="2:56" s="1" customFormat="1" ht="6.95" customHeight="1">
      <c r="B45" s="31"/>
      <c r="AR45" s="31"/>
    </row>
    <row r="46" spans="2:56" s="1" customFormat="1" ht="15">
      <c r="B46" s="31"/>
      <c r="C46" s="53" t="s">
        <v>29</v>
      </c>
      <c r="L46" s="3" t="str">
        <f>IF(E11= "","",E11)</f>
        <v xml:space="preserve"> </v>
      </c>
      <c r="AI46" s="53" t="s">
        <v>35</v>
      </c>
      <c r="AM46" s="296" t="str">
        <f>IF(E17="","",E17)</f>
        <v xml:space="preserve"> </v>
      </c>
      <c r="AN46" s="295"/>
      <c r="AO46" s="295"/>
      <c r="AP46" s="295"/>
      <c r="AR46" s="31"/>
      <c r="AS46" s="297" t="s">
        <v>52</v>
      </c>
      <c r="AT46" s="298"/>
      <c r="AU46" s="58"/>
      <c r="AV46" s="58"/>
      <c r="AW46" s="58"/>
      <c r="AX46" s="58"/>
      <c r="AY46" s="58"/>
      <c r="AZ46" s="58"/>
      <c r="BA46" s="58"/>
      <c r="BB46" s="58"/>
      <c r="BC46" s="58"/>
      <c r="BD46" s="59"/>
    </row>
    <row r="47" spans="2:56" s="1" customFormat="1" ht="15">
      <c r="B47" s="31"/>
      <c r="C47" s="53" t="s">
        <v>33</v>
      </c>
      <c r="L47" s="3" t="str">
        <f>IF(E14= "Vyplň údaj","",E14)</f>
        <v/>
      </c>
      <c r="AR47" s="31"/>
      <c r="AS47" s="299"/>
      <c r="AT47" s="300"/>
      <c r="AU47" s="32"/>
      <c r="AV47" s="32"/>
      <c r="AW47" s="32"/>
      <c r="AX47" s="32"/>
      <c r="AY47" s="32"/>
      <c r="AZ47" s="32"/>
      <c r="BA47" s="32"/>
      <c r="BB47" s="32"/>
      <c r="BC47" s="32"/>
      <c r="BD47" s="60"/>
    </row>
    <row r="48" spans="2:56" s="1" customFormat="1" ht="10.9" customHeight="1">
      <c r="B48" s="31"/>
      <c r="AR48" s="31"/>
      <c r="AS48" s="299"/>
      <c r="AT48" s="300"/>
      <c r="AU48" s="32"/>
      <c r="AV48" s="32"/>
      <c r="AW48" s="32"/>
      <c r="AX48" s="32"/>
      <c r="AY48" s="32"/>
      <c r="AZ48" s="32"/>
      <c r="BA48" s="32"/>
      <c r="BB48" s="32"/>
      <c r="BC48" s="32"/>
      <c r="BD48" s="60"/>
    </row>
    <row r="49" spans="1:90" s="1" customFormat="1" ht="29.25" customHeight="1">
      <c r="B49" s="31"/>
      <c r="C49" s="279" t="s">
        <v>53</v>
      </c>
      <c r="D49" s="280"/>
      <c r="E49" s="280"/>
      <c r="F49" s="280"/>
      <c r="G49" s="280"/>
      <c r="H49" s="61"/>
      <c r="I49" s="281" t="s">
        <v>54</v>
      </c>
      <c r="J49" s="280"/>
      <c r="K49" s="280"/>
      <c r="L49" s="280"/>
      <c r="M49" s="280"/>
      <c r="N49" s="280"/>
      <c r="O49" s="280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  <c r="AF49" s="280"/>
      <c r="AG49" s="282" t="s">
        <v>55</v>
      </c>
      <c r="AH49" s="280"/>
      <c r="AI49" s="280"/>
      <c r="AJ49" s="280"/>
      <c r="AK49" s="280"/>
      <c r="AL49" s="280"/>
      <c r="AM49" s="280"/>
      <c r="AN49" s="281" t="s">
        <v>56</v>
      </c>
      <c r="AO49" s="280"/>
      <c r="AP49" s="280"/>
      <c r="AQ49" s="62" t="s">
        <v>57</v>
      </c>
      <c r="AR49" s="31"/>
      <c r="AS49" s="63" t="s">
        <v>58</v>
      </c>
      <c r="AT49" s="64" t="s">
        <v>59</v>
      </c>
      <c r="AU49" s="64" t="s">
        <v>60</v>
      </c>
      <c r="AV49" s="64" t="s">
        <v>61</v>
      </c>
      <c r="AW49" s="64" t="s">
        <v>62</v>
      </c>
      <c r="AX49" s="64" t="s">
        <v>63</v>
      </c>
      <c r="AY49" s="64" t="s">
        <v>64</v>
      </c>
      <c r="AZ49" s="64" t="s">
        <v>65</v>
      </c>
      <c r="BA49" s="64" t="s">
        <v>66</v>
      </c>
      <c r="BB49" s="64" t="s">
        <v>67</v>
      </c>
      <c r="BC49" s="64" t="s">
        <v>68</v>
      </c>
      <c r="BD49" s="65" t="s">
        <v>69</v>
      </c>
    </row>
    <row r="50" spans="1:90" s="1" customFormat="1" ht="10.9" customHeight="1">
      <c r="B50" s="31"/>
      <c r="AR50" s="31"/>
      <c r="AS50" s="66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0" s="4" customFormat="1" ht="32.450000000000003" customHeight="1">
      <c r="B51" s="54"/>
      <c r="C51" s="67" t="s">
        <v>70</v>
      </c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286">
        <f>ROUND(AG52,2)</f>
        <v>0</v>
      </c>
      <c r="AH51" s="286"/>
      <c r="AI51" s="286"/>
      <c r="AJ51" s="286"/>
      <c r="AK51" s="286"/>
      <c r="AL51" s="286"/>
      <c r="AM51" s="286"/>
      <c r="AN51" s="287">
        <f>SUM(AG51,AT51)</f>
        <v>0</v>
      </c>
      <c r="AO51" s="287"/>
      <c r="AP51" s="287"/>
      <c r="AQ51" s="69" t="s">
        <v>3</v>
      </c>
      <c r="AR51" s="54"/>
      <c r="AS51" s="70">
        <f>ROUND(AS52,2)</f>
        <v>0</v>
      </c>
      <c r="AT51" s="71">
        <f>ROUND(SUM(AV51:AW51),2)</f>
        <v>0</v>
      </c>
      <c r="AU51" s="72">
        <f>ROUND(AU52,5)</f>
        <v>0</v>
      </c>
      <c r="AV51" s="71">
        <f>ROUND(AZ51*L26,2)</f>
        <v>0</v>
      </c>
      <c r="AW51" s="71">
        <f>ROUND(BA51*L27,2)</f>
        <v>0</v>
      </c>
      <c r="AX51" s="71">
        <f>ROUND(BB51*L26,2)</f>
        <v>0</v>
      </c>
      <c r="AY51" s="71">
        <f>ROUND(BC51*L27,2)</f>
        <v>0</v>
      </c>
      <c r="AZ51" s="71">
        <f>ROUND(AZ52,2)</f>
        <v>0</v>
      </c>
      <c r="BA51" s="71">
        <f>ROUND(BA52,2)</f>
        <v>0</v>
      </c>
      <c r="BB51" s="71">
        <f>ROUND(BB52,2)</f>
        <v>0</v>
      </c>
      <c r="BC51" s="71">
        <f>ROUND(BC52,2)</f>
        <v>0</v>
      </c>
      <c r="BD51" s="73">
        <f>ROUND(BD52,2)</f>
        <v>0</v>
      </c>
      <c r="BS51" s="55" t="s">
        <v>71</v>
      </c>
      <c r="BT51" s="55" t="s">
        <v>72</v>
      </c>
      <c r="BV51" s="55" t="s">
        <v>73</v>
      </c>
      <c r="BW51" s="55" t="s">
        <v>5</v>
      </c>
      <c r="BX51" s="55" t="s">
        <v>74</v>
      </c>
      <c r="CL51" s="55" t="s">
        <v>3</v>
      </c>
    </row>
    <row r="52" spans="1:90" s="5" customFormat="1" ht="36" customHeight="1">
      <c r="A52" s="186" t="s">
        <v>406</v>
      </c>
      <c r="B52" s="74"/>
      <c r="C52" s="75"/>
      <c r="D52" s="285" t="s">
        <v>15</v>
      </c>
      <c r="E52" s="284"/>
      <c r="F52" s="284"/>
      <c r="G52" s="284"/>
      <c r="H52" s="284"/>
      <c r="I52" s="76"/>
      <c r="J52" s="285" t="s">
        <v>18</v>
      </c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3">
        <f>'ZTI - STAVEBNÍ ÚPRAVY 1.P...'!J25</f>
        <v>0</v>
      </c>
      <c r="AH52" s="284"/>
      <c r="AI52" s="284"/>
      <c r="AJ52" s="284"/>
      <c r="AK52" s="284"/>
      <c r="AL52" s="284"/>
      <c r="AM52" s="284"/>
      <c r="AN52" s="283">
        <f>SUM(AG52,AT52)</f>
        <v>0</v>
      </c>
      <c r="AO52" s="284"/>
      <c r="AP52" s="284"/>
      <c r="AQ52" s="77" t="s">
        <v>75</v>
      </c>
      <c r="AR52" s="74"/>
      <c r="AS52" s="78">
        <v>0</v>
      </c>
      <c r="AT52" s="79">
        <f>ROUND(SUM(AV52:AW52),2)</f>
        <v>0</v>
      </c>
      <c r="AU52" s="80">
        <f>'ZTI - STAVEBNÍ ÚPRAVY 1.P...'!P81</f>
        <v>0</v>
      </c>
      <c r="AV52" s="79">
        <f>'ZTI - STAVEBNÍ ÚPRAVY 1.P...'!J28</f>
        <v>0</v>
      </c>
      <c r="AW52" s="79">
        <f>'ZTI - STAVEBNÍ ÚPRAVY 1.P...'!J29</f>
        <v>0</v>
      </c>
      <c r="AX52" s="79">
        <f>'ZTI - STAVEBNÍ ÚPRAVY 1.P...'!J30</f>
        <v>0</v>
      </c>
      <c r="AY52" s="79">
        <f>'ZTI - STAVEBNÍ ÚPRAVY 1.P...'!J31</f>
        <v>0</v>
      </c>
      <c r="AZ52" s="79">
        <f>'ZTI - STAVEBNÍ ÚPRAVY 1.P...'!F28</f>
        <v>0</v>
      </c>
      <c r="BA52" s="79">
        <f>'ZTI - STAVEBNÍ ÚPRAVY 1.P...'!F29</f>
        <v>0</v>
      </c>
      <c r="BB52" s="79">
        <f>'ZTI - STAVEBNÍ ÚPRAVY 1.P...'!F30</f>
        <v>0</v>
      </c>
      <c r="BC52" s="79">
        <f>'ZTI - STAVEBNÍ ÚPRAVY 1.P...'!F31</f>
        <v>0</v>
      </c>
      <c r="BD52" s="81">
        <f>'ZTI - STAVEBNÍ ÚPRAVY 1.P...'!F32</f>
        <v>0</v>
      </c>
      <c r="BT52" s="82" t="s">
        <v>22</v>
      </c>
      <c r="BU52" s="82" t="s">
        <v>76</v>
      </c>
      <c r="BV52" s="82" t="s">
        <v>73</v>
      </c>
      <c r="BW52" s="82" t="s">
        <v>5</v>
      </c>
      <c r="BX52" s="82" t="s">
        <v>74</v>
      </c>
      <c r="CL52" s="82" t="s">
        <v>3</v>
      </c>
    </row>
    <row r="53" spans="1:90" s="1" customFormat="1" ht="30" customHeight="1">
      <c r="B53" s="31"/>
      <c r="AR53" s="31"/>
    </row>
    <row r="54" spans="1:90" s="1" customFormat="1" ht="6.95" customHeight="1"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31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AS46:AT48"/>
    <mergeCell ref="L29:O29"/>
    <mergeCell ref="W29:AE29"/>
    <mergeCell ref="AK29:AO29"/>
    <mergeCell ref="L30:O30"/>
    <mergeCell ref="W30:AE30"/>
    <mergeCell ref="AK30:AO30"/>
    <mergeCell ref="AN51:AP51"/>
    <mergeCell ref="X32:AB32"/>
    <mergeCell ref="AK32:AO32"/>
    <mergeCell ref="L42:AO42"/>
    <mergeCell ref="AM44:AN44"/>
    <mergeCell ref="AM46:AP46"/>
    <mergeCell ref="AR2:BE2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ZTI - STAVEBNÍ ÚPRAVY 1.P...'!C2" tooltip="ZTI - STAVEBNÍ ÚPRAVY 1.P..." display="/"/>
  </hyperlinks>
  <pageMargins left="0.58333331346511841" right="0.58333331346511841" top="0.58333331346511841" bottom="0.58333331346511841" header="0" footer="0"/>
  <pageSetup paperSize="9" fitToHeight="100" orientation="landscape" blackAndWhite="1" errors="blank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BR161"/>
  <sheetViews>
    <sheetView showGridLines="0" tabSelected="1" workbookViewId="0">
      <pane ySplit="1" topLeftCell="A2" activePane="bottomLeft" state="frozen"/>
      <selection pane="bottomLeft"/>
    </sheetView>
  </sheetViews>
  <sheetFormatPr defaultColWidth="9.28515625" defaultRowHeight="13.5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83" customWidth="1"/>
    <col min="10" max="10" width="23.42578125" customWidth="1"/>
    <col min="11" max="11" width="15.42578125" customWidth="1"/>
    <col min="13" max="18" width="0" hidden="1" customWidth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0" hidden="1" customWidth="1"/>
  </cols>
  <sheetData>
    <row r="1" spans="1:70" ht="21.75" customHeight="1">
      <c r="A1" s="12"/>
      <c r="B1" s="188"/>
      <c r="C1" s="188"/>
      <c r="D1" s="187" t="s">
        <v>1</v>
      </c>
      <c r="E1" s="188"/>
      <c r="F1" s="189" t="s">
        <v>407</v>
      </c>
      <c r="G1" s="316" t="s">
        <v>408</v>
      </c>
      <c r="H1" s="316"/>
      <c r="I1" s="194"/>
      <c r="J1" s="189" t="s">
        <v>409</v>
      </c>
      <c r="K1" s="187" t="s">
        <v>77</v>
      </c>
      <c r="L1" s="189" t="s">
        <v>410</v>
      </c>
      <c r="M1" s="189"/>
      <c r="N1" s="189"/>
      <c r="O1" s="189"/>
      <c r="P1" s="189"/>
      <c r="Q1" s="189"/>
      <c r="R1" s="189"/>
      <c r="S1" s="189"/>
      <c r="T1" s="189"/>
      <c r="U1" s="185"/>
      <c r="V1" s="185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50000000000003" customHeight="1"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4" t="s">
        <v>5</v>
      </c>
    </row>
    <row r="3" spans="1:70" ht="6.95" customHeight="1">
      <c r="B3" s="15"/>
      <c r="C3" s="16"/>
      <c r="D3" s="16"/>
      <c r="E3" s="16"/>
      <c r="F3" s="16"/>
      <c r="G3" s="16"/>
      <c r="H3" s="16"/>
      <c r="I3" s="84"/>
      <c r="J3" s="16"/>
      <c r="K3" s="17"/>
      <c r="AT3" s="14" t="s">
        <v>78</v>
      </c>
    </row>
    <row r="4" spans="1:70" ht="36.950000000000003" customHeight="1">
      <c r="B4" s="18"/>
      <c r="C4" s="19"/>
      <c r="D4" s="20" t="s">
        <v>79</v>
      </c>
      <c r="E4" s="19"/>
      <c r="F4" s="19"/>
      <c r="G4" s="19"/>
      <c r="H4" s="19"/>
      <c r="I4" s="85"/>
      <c r="J4" s="19"/>
      <c r="K4" s="21"/>
      <c r="M4" s="22" t="s">
        <v>11</v>
      </c>
      <c r="AT4" s="14" t="s">
        <v>4</v>
      </c>
    </row>
    <row r="5" spans="1:70" ht="6.95" customHeight="1">
      <c r="B5" s="18"/>
      <c r="C5" s="19"/>
      <c r="D5" s="19"/>
      <c r="E5" s="19"/>
      <c r="F5" s="19"/>
      <c r="G5" s="19"/>
      <c r="H5" s="19"/>
      <c r="I5" s="85"/>
      <c r="J5" s="19"/>
      <c r="K5" s="21"/>
    </row>
    <row r="6" spans="1:70" s="1" customFormat="1" ht="15">
      <c r="B6" s="31"/>
      <c r="C6" s="32"/>
      <c r="D6" s="27" t="s">
        <v>17</v>
      </c>
      <c r="E6" s="32"/>
      <c r="F6" s="32"/>
      <c r="G6" s="32"/>
      <c r="H6" s="32"/>
      <c r="I6" s="86"/>
      <c r="J6" s="32"/>
      <c r="K6" s="35"/>
    </row>
    <row r="7" spans="1:70" s="1" customFormat="1" ht="36.950000000000003" customHeight="1">
      <c r="B7" s="31"/>
      <c r="C7" s="32"/>
      <c r="D7" s="32"/>
      <c r="E7" s="314" t="s">
        <v>18</v>
      </c>
      <c r="F7" s="300"/>
      <c r="G7" s="300"/>
      <c r="H7" s="300"/>
      <c r="I7" s="86"/>
      <c r="J7" s="32"/>
      <c r="K7" s="35"/>
    </row>
    <row r="8" spans="1:70" s="1" customFormat="1">
      <c r="B8" s="31"/>
      <c r="C8" s="32"/>
      <c r="D8" s="32"/>
      <c r="E8" s="32"/>
      <c r="F8" s="32"/>
      <c r="G8" s="32"/>
      <c r="H8" s="32"/>
      <c r="I8" s="86"/>
      <c r="J8" s="32"/>
      <c r="K8" s="35"/>
    </row>
    <row r="9" spans="1:70" s="1" customFormat="1" ht="14.45" customHeight="1">
      <c r="B9" s="31"/>
      <c r="C9" s="32"/>
      <c r="D9" s="27" t="s">
        <v>20</v>
      </c>
      <c r="E9" s="32"/>
      <c r="F9" s="25" t="s">
        <v>3</v>
      </c>
      <c r="G9" s="32"/>
      <c r="H9" s="32"/>
      <c r="I9" s="87" t="s">
        <v>21</v>
      </c>
      <c r="J9" s="25" t="s">
        <v>3</v>
      </c>
      <c r="K9" s="35"/>
    </row>
    <row r="10" spans="1:70" s="1" customFormat="1" ht="14.45" customHeight="1">
      <c r="B10" s="31"/>
      <c r="C10" s="32"/>
      <c r="D10" s="27" t="s">
        <v>23</v>
      </c>
      <c r="E10" s="32"/>
      <c r="F10" s="25" t="s">
        <v>24</v>
      </c>
      <c r="G10" s="32"/>
      <c r="H10" s="32"/>
      <c r="I10" s="87" t="s">
        <v>25</v>
      </c>
      <c r="J10" s="88" t="str">
        <f>'Rekapitulace stavby'!AN8</f>
        <v>6.12.2016</v>
      </c>
      <c r="K10" s="35"/>
    </row>
    <row r="11" spans="1:70" s="1" customFormat="1" ht="10.9" customHeight="1">
      <c r="B11" s="31"/>
      <c r="C11" s="32"/>
      <c r="D11" s="32"/>
      <c r="E11" s="32"/>
      <c r="F11" s="32"/>
      <c r="G11" s="32"/>
      <c r="H11" s="32"/>
      <c r="I11" s="86"/>
      <c r="J11" s="32"/>
      <c r="K11" s="35"/>
    </row>
    <row r="12" spans="1:70" s="1" customFormat="1" ht="14.45" customHeight="1">
      <c r="B12" s="31"/>
      <c r="C12" s="32"/>
      <c r="D12" s="27" t="s">
        <v>29</v>
      </c>
      <c r="E12" s="32"/>
      <c r="F12" s="32"/>
      <c r="G12" s="32"/>
      <c r="H12" s="32"/>
      <c r="I12" s="87" t="s">
        <v>30</v>
      </c>
      <c r="J12" s="25" t="str">
        <f>IF('Rekapitulace stavby'!AN10="","",'Rekapitulace stavby'!AN10)</f>
        <v/>
      </c>
      <c r="K12" s="35"/>
    </row>
    <row r="13" spans="1:70" s="1" customFormat="1" ht="18" customHeight="1">
      <c r="B13" s="31"/>
      <c r="C13" s="32"/>
      <c r="D13" s="32"/>
      <c r="E13" s="25" t="str">
        <f>IF('Rekapitulace stavby'!E11="","",'Rekapitulace stavby'!E11)</f>
        <v xml:space="preserve"> </v>
      </c>
      <c r="F13" s="32"/>
      <c r="G13" s="32"/>
      <c r="H13" s="32"/>
      <c r="I13" s="87" t="s">
        <v>32</v>
      </c>
      <c r="J13" s="25" t="str">
        <f>IF('Rekapitulace stavby'!AN11="","",'Rekapitulace stavby'!AN11)</f>
        <v/>
      </c>
      <c r="K13" s="35"/>
    </row>
    <row r="14" spans="1:70" s="1" customFormat="1" ht="6.95" customHeight="1">
      <c r="B14" s="31"/>
      <c r="C14" s="32"/>
      <c r="D14" s="32"/>
      <c r="E14" s="32"/>
      <c r="F14" s="32"/>
      <c r="G14" s="32"/>
      <c r="H14" s="32"/>
      <c r="I14" s="86"/>
      <c r="J14" s="32"/>
      <c r="K14" s="35"/>
    </row>
    <row r="15" spans="1:70" s="1" customFormat="1" ht="14.45" customHeight="1">
      <c r="B15" s="31"/>
      <c r="C15" s="32"/>
      <c r="D15" s="27" t="s">
        <v>33</v>
      </c>
      <c r="E15" s="32"/>
      <c r="F15" s="32"/>
      <c r="G15" s="32"/>
      <c r="H15" s="32"/>
      <c r="I15" s="87" t="s">
        <v>30</v>
      </c>
      <c r="J15" s="25" t="str">
        <f>IF('Rekapitulace stavby'!AN13="Vyplň údaj","",IF('Rekapitulace stavby'!AN13="","",'Rekapitulace stavby'!AN13))</f>
        <v/>
      </c>
      <c r="K15" s="35"/>
    </row>
    <row r="16" spans="1:70" s="1" customFormat="1" ht="18" customHeight="1">
      <c r="B16" s="31"/>
      <c r="C16" s="32"/>
      <c r="D16" s="32"/>
      <c r="E16" s="25" t="str">
        <f>IF('Rekapitulace stavby'!E14="Vyplň údaj","",IF('Rekapitulace stavby'!E14="","",'Rekapitulace stavby'!E14))</f>
        <v/>
      </c>
      <c r="F16" s="32"/>
      <c r="G16" s="32"/>
      <c r="H16" s="32"/>
      <c r="I16" s="87" t="s">
        <v>32</v>
      </c>
      <c r="J16" s="25" t="str">
        <f>IF('Rekapitulace stavby'!AN14="Vyplň údaj","",IF('Rekapitulace stavby'!AN14="","",'Rekapitulace stavby'!AN14))</f>
        <v/>
      </c>
      <c r="K16" s="35"/>
    </row>
    <row r="17" spans="2:11" s="1" customFormat="1" ht="6.95" customHeight="1">
      <c r="B17" s="31"/>
      <c r="C17" s="32"/>
      <c r="D17" s="32"/>
      <c r="E17" s="32"/>
      <c r="F17" s="32"/>
      <c r="G17" s="32"/>
      <c r="H17" s="32"/>
      <c r="I17" s="86"/>
      <c r="J17" s="32"/>
      <c r="K17" s="35"/>
    </row>
    <row r="18" spans="2:11" s="1" customFormat="1" ht="14.45" customHeight="1">
      <c r="B18" s="31"/>
      <c r="C18" s="32"/>
      <c r="D18" s="27" t="s">
        <v>35</v>
      </c>
      <c r="E18" s="32"/>
      <c r="F18" s="32"/>
      <c r="G18" s="32"/>
      <c r="H18" s="32"/>
      <c r="I18" s="87" t="s">
        <v>30</v>
      </c>
      <c r="J18" s="25" t="str">
        <f>IF('Rekapitulace stavby'!AN16="","",'Rekapitulace stavby'!AN16)</f>
        <v/>
      </c>
      <c r="K18" s="35"/>
    </row>
    <row r="19" spans="2:11" s="1" customFormat="1" ht="18" customHeight="1">
      <c r="B19" s="31"/>
      <c r="C19" s="32"/>
      <c r="D19" s="32"/>
      <c r="E19" s="25" t="str">
        <f>IF('Rekapitulace stavby'!E17="","",'Rekapitulace stavby'!E17)</f>
        <v xml:space="preserve"> </v>
      </c>
      <c r="F19" s="32"/>
      <c r="G19" s="32"/>
      <c r="H19" s="32"/>
      <c r="I19" s="87" t="s">
        <v>32</v>
      </c>
      <c r="J19" s="25" t="str">
        <f>IF('Rekapitulace stavby'!AN17="","",'Rekapitulace stavby'!AN17)</f>
        <v/>
      </c>
      <c r="K19" s="35"/>
    </row>
    <row r="20" spans="2:11" s="1" customFormat="1" ht="6.95" customHeight="1">
      <c r="B20" s="31"/>
      <c r="C20" s="32"/>
      <c r="D20" s="32"/>
      <c r="E20" s="32"/>
      <c r="F20" s="32"/>
      <c r="G20" s="32"/>
      <c r="H20" s="32"/>
      <c r="I20" s="86"/>
      <c r="J20" s="32"/>
      <c r="K20" s="35"/>
    </row>
    <row r="21" spans="2:11" s="1" customFormat="1" ht="14.45" customHeight="1">
      <c r="B21" s="31"/>
      <c r="C21" s="32"/>
      <c r="D21" s="27" t="s">
        <v>37</v>
      </c>
      <c r="E21" s="32"/>
      <c r="F21" s="32"/>
      <c r="G21" s="32"/>
      <c r="H21" s="32"/>
      <c r="I21" s="86"/>
      <c r="J21" s="32"/>
      <c r="K21" s="35"/>
    </row>
    <row r="22" spans="2:11" s="6" customFormat="1" ht="22.5" customHeight="1">
      <c r="B22" s="89"/>
      <c r="C22" s="90"/>
      <c r="D22" s="90"/>
      <c r="E22" s="310" t="s">
        <v>3</v>
      </c>
      <c r="F22" s="315"/>
      <c r="G22" s="315"/>
      <c r="H22" s="315"/>
      <c r="I22" s="91"/>
      <c r="J22" s="90"/>
      <c r="K22" s="92"/>
    </row>
    <row r="23" spans="2:11" s="1" customFormat="1" ht="6.95" customHeight="1">
      <c r="B23" s="31"/>
      <c r="C23" s="32"/>
      <c r="D23" s="32"/>
      <c r="E23" s="32"/>
      <c r="F23" s="32"/>
      <c r="G23" s="32"/>
      <c r="H23" s="32"/>
      <c r="I23" s="86"/>
      <c r="J23" s="32"/>
      <c r="K23" s="35"/>
    </row>
    <row r="24" spans="2:11" s="1" customFormat="1" ht="6.95" customHeight="1">
      <c r="B24" s="31"/>
      <c r="C24" s="32"/>
      <c r="D24" s="58"/>
      <c r="E24" s="58"/>
      <c r="F24" s="58"/>
      <c r="G24" s="58"/>
      <c r="H24" s="58"/>
      <c r="I24" s="93"/>
      <c r="J24" s="58"/>
      <c r="K24" s="94"/>
    </row>
    <row r="25" spans="2:11" s="1" customFormat="1" ht="25.35" customHeight="1">
      <c r="B25" s="31"/>
      <c r="C25" s="32"/>
      <c r="D25" s="95" t="s">
        <v>38</v>
      </c>
      <c r="E25" s="32"/>
      <c r="F25" s="32"/>
      <c r="G25" s="32"/>
      <c r="H25" s="32"/>
      <c r="I25" s="86"/>
      <c r="J25" s="96">
        <f>ROUND(J81,2)</f>
        <v>0</v>
      </c>
      <c r="K25" s="35"/>
    </row>
    <row r="26" spans="2:11" s="1" customFormat="1" ht="6.95" customHeight="1">
      <c r="B26" s="31"/>
      <c r="C26" s="32"/>
      <c r="D26" s="58"/>
      <c r="E26" s="58"/>
      <c r="F26" s="58"/>
      <c r="G26" s="58"/>
      <c r="H26" s="58"/>
      <c r="I26" s="93"/>
      <c r="J26" s="58"/>
      <c r="K26" s="94"/>
    </row>
    <row r="27" spans="2:11" s="1" customFormat="1" ht="14.45" customHeight="1">
      <c r="B27" s="31"/>
      <c r="C27" s="32"/>
      <c r="D27" s="32"/>
      <c r="E27" s="32"/>
      <c r="F27" s="36" t="s">
        <v>40</v>
      </c>
      <c r="G27" s="32"/>
      <c r="H27" s="32"/>
      <c r="I27" s="97" t="s">
        <v>39</v>
      </c>
      <c r="J27" s="36" t="s">
        <v>41</v>
      </c>
      <c r="K27" s="35"/>
    </row>
    <row r="28" spans="2:11" s="1" customFormat="1" ht="14.45" customHeight="1">
      <c r="B28" s="31"/>
      <c r="C28" s="32"/>
      <c r="D28" s="39" t="s">
        <v>42</v>
      </c>
      <c r="E28" s="39" t="s">
        <v>43</v>
      </c>
      <c r="F28" s="98">
        <f>ROUND(SUM(BE81:BE159), 2)</f>
        <v>0</v>
      </c>
      <c r="G28" s="32"/>
      <c r="H28" s="32"/>
      <c r="I28" s="99">
        <v>0.21</v>
      </c>
      <c r="J28" s="98">
        <f>ROUND(ROUND((SUM(BE81:BE159)), 2)*I28, 2)</f>
        <v>0</v>
      </c>
      <c r="K28" s="35"/>
    </row>
    <row r="29" spans="2:11" s="1" customFormat="1" ht="14.45" customHeight="1">
      <c r="B29" s="31"/>
      <c r="C29" s="32"/>
      <c r="D29" s="32"/>
      <c r="E29" s="39" t="s">
        <v>44</v>
      </c>
      <c r="F29" s="98">
        <f>ROUND(SUM(BF81:BF159), 2)</f>
        <v>0</v>
      </c>
      <c r="G29" s="32"/>
      <c r="H29" s="32"/>
      <c r="I29" s="99">
        <v>0.15</v>
      </c>
      <c r="J29" s="98">
        <f>ROUND(ROUND((SUM(BF81:BF159)), 2)*I29, 2)</f>
        <v>0</v>
      </c>
      <c r="K29" s="35"/>
    </row>
    <row r="30" spans="2:11" s="1" customFormat="1" ht="14.45" hidden="1" customHeight="1">
      <c r="B30" s="31"/>
      <c r="C30" s="32"/>
      <c r="D30" s="32"/>
      <c r="E30" s="39" t="s">
        <v>45</v>
      </c>
      <c r="F30" s="98">
        <f>ROUND(SUM(BG81:BG159), 2)</f>
        <v>0</v>
      </c>
      <c r="G30" s="32"/>
      <c r="H30" s="32"/>
      <c r="I30" s="99">
        <v>0.21</v>
      </c>
      <c r="J30" s="98">
        <v>0</v>
      </c>
      <c r="K30" s="35"/>
    </row>
    <row r="31" spans="2:11" s="1" customFormat="1" ht="14.45" hidden="1" customHeight="1">
      <c r="B31" s="31"/>
      <c r="C31" s="32"/>
      <c r="D31" s="32"/>
      <c r="E31" s="39" t="s">
        <v>46</v>
      </c>
      <c r="F31" s="98">
        <f>ROUND(SUM(BH81:BH159), 2)</f>
        <v>0</v>
      </c>
      <c r="G31" s="32"/>
      <c r="H31" s="32"/>
      <c r="I31" s="99">
        <v>0.15</v>
      </c>
      <c r="J31" s="98">
        <v>0</v>
      </c>
      <c r="K31" s="35"/>
    </row>
    <row r="32" spans="2:11" s="1" customFormat="1" ht="14.45" hidden="1" customHeight="1">
      <c r="B32" s="31"/>
      <c r="C32" s="32"/>
      <c r="D32" s="32"/>
      <c r="E32" s="39" t="s">
        <v>47</v>
      </c>
      <c r="F32" s="98">
        <f>ROUND(SUM(BI81:BI159), 2)</f>
        <v>0</v>
      </c>
      <c r="G32" s="32"/>
      <c r="H32" s="32"/>
      <c r="I32" s="99">
        <v>0</v>
      </c>
      <c r="J32" s="98">
        <v>0</v>
      </c>
      <c r="K32" s="35"/>
    </row>
    <row r="33" spans="2:11" s="1" customFormat="1" ht="6.95" customHeight="1">
      <c r="B33" s="31"/>
      <c r="C33" s="32"/>
      <c r="D33" s="32"/>
      <c r="E33" s="32"/>
      <c r="F33" s="32"/>
      <c r="G33" s="32"/>
      <c r="H33" s="32"/>
      <c r="I33" s="86"/>
      <c r="J33" s="32"/>
      <c r="K33" s="35"/>
    </row>
    <row r="34" spans="2:11" s="1" customFormat="1" ht="25.35" customHeight="1">
      <c r="B34" s="31"/>
      <c r="C34" s="100"/>
      <c r="D34" s="101" t="s">
        <v>48</v>
      </c>
      <c r="E34" s="61"/>
      <c r="F34" s="61"/>
      <c r="G34" s="102" t="s">
        <v>49</v>
      </c>
      <c r="H34" s="103" t="s">
        <v>50</v>
      </c>
      <c r="I34" s="104"/>
      <c r="J34" s="105">
        <f>SUM(J25:J32)</f>
        <v>0</v>
      </c>
      <c r="K34" s="106"/>
    </row>
    <row r="35" spans="2:11" s="1" customFormat="1" ht="14.45" customHeight="1">
      <c r="B35" s="46"/>
      <c r="C35" s="47"/>
      <c r="D35" s="47"/>
      <c r="E35" s="47"/>
      <c r="F35" s="47"/>
      <c r="G35" s="47"/>
      <c r="H35" s="47"/>
      <c r="I35" s="107"/>
      <c r="J35" s="47"/>
      <c r="K35" s="48"/>
    </row>
    <row r="39" spans="2:11" s="1" customFormat="1" ht="6.95" customHeight="1">
      <c r="B39" s="49"/>
      <c r="C39" s="50"/>
      <c r="D39" s="50"/>
      <c r="E39" s="50"/>
      <c r="F39" s="50"/>
      <c r="G39" s="50"/>
      <c r="H39" s="50"/>
      <c r="I39" s="108"/>
      <c r="J39" s="50"/>
      <c r="K39" s="109"/>
    </row>
    <row r="40" spans="2:11" s="1" customFormat="1" ht="36.950000000000003" customHeight="1">
      <c r="B40" s="31"/>
      <c r="C40" s="20" t="s">
        <v>80</v>
      </c>
      <c r="D40" s="32"/>
      <c r="E40" s="32"/>
      <c r="F40" s="32"/>
      <c r="G40" s="32"/>
      <c r="H40" s="32"/>
      <c r="I40" s="86"/>
      <c r="J40" s="32"/>
      <c r="K40" s="35"/>
    </row>
    <row r="41" spans="2:11" s="1" customFormat="1" ht="6.95" customHeight="1">
      <c r="B41" s="31"/>
      <c r="C41" s="32"/>
      <c r="D41" s="32"/>
      <c r="E41" s="32"/>
      <c r="F41" s="32"/>
      <c r="G41" s="32"/>
      <c r="H41" s="32"/>
      <c r="I41" s="86"/>
      <c r="J41" s="32"/>
      <c r="K41" s="35"/>
    </row>
    <row r="42" spans="2:11" s="1" customFormat="1" ht="14.45" customHeight="1">
      <c r="B42" s="31"/>
      <c r="C42" s="27" t="s">
        <v>17</v>
      </c>
      <c r="D42" s="32"/>
      <c r="E42" s="32"/>
      <c r="F42" s="32"/>
      <c r="G42" s="32"/>
      <c r="H42" s="32"/>
      <c r="I42" s="86"/>
      <c r="J42" s="32"/>
      <c r="K42" s="35"/>
    </row>
    <row r="43" spans="2:11" s="1" customFormat="1" ht="23.25" customHeight="1">
      <c r="B43" s="31"/>
      <c r="C43" s="32"/>
      <c r="D43" s="32"/>
      <c r="E43" s="314" t="str">
        <f>E7</f>
        <v>STAVEBNÍ ÚPRAVY 1.PP, SANATORIUM JABLUNKOV a.s.-ZDRAVOINSTALACE_oprava</v>
      </c>
      <c r="F43" s="300"/>
      <c r="G43" s="300"/>
      <c r="H43" s="300"/>
      <c r="I43" s="86"/>
      <c r="J43" s="32"/>
      <c r="K43" s="35"/>
    </row>
    <row r="44" spans="2:11" s="1" customFormat="1" ht="6.95" customHeight="1">
      <c r="B44" s="31"/>
      <c r="C44" s="32"/>
      <c r="D44" s="32"/>
      <c r="E44" s="32"/>
      <c r="F44" s="32"/>
      <c r="G44" s="32"/>
      <c r="H44" s="32"/>
      <c r="I44" s="86"/>
      <c r="J44" s="32"/>
      <c r="K44" s="35"/>
    </row>
    <row r="45" spans="2:11" s="1" customFormat="1" ht="18" customHeight="1">
      <c r="B45" s="31"/>
      <c r="C45" s="27" t="s">
        <v>23</v>
      </c>
      <c r="D45" s="32"/>
      <c r="E45" s="32"/>
      <c r="F45" s="25" t="str">
        <f>F10</f>
        <v>Jablunkov</v>
      </c>
      <c r="G45" s="32"/>
      <c r="H45" s="32"/>
      <c r="I45" s="87" t="s">
        <v>25</v>
      </c>
      <c r="J45" s="88" t="str">
        <f>IF(J10="","",J10)</f>
        <v>6.12.2016</v>
      </c>
      <c r="K45" s="35"/>
    </row>
    <row r="46" spans="2:11" s="1" customFormat="1" ht="6.95" customHeight="1">
      <c r="B46" s="31"/>
      <c r="C46" s="32"/>
      <c r="D46" s="32"/>
      <c r="E46" s="32"/>
      <c r="F46" s="32"/>
      <c r="G46" s="32"/>
      <c r="H46" s="32"/>
      <c r="I46" s="86"/>
      <c r="J46" s="32"/>
      <c r="K46" s="35"/>
    </row>
    <row r="47" spans="2:11" s="1" customFormat="1" ht="15">
      <c r="B47" s="31"/>
      <c r="C47" s="27" t="s">
        <v>29</v>
      </c>
      <c r="D47" s="32"/>
      <c r="E47" s="32"/>
      <c r="F47" s="25" t="str">
        <f>E13</f>
        <v xml:space="preserve"> </v>
      </c>
      <c r="G47" s="32"/>
      <c r="H47" s="32"/>
      <c r="I47" s="87" t="s">
        <v>35</v>
      </c>
      <c r="J47" s="25" t="str">
        <f>E19</f>
        <v xml:space="preserve"> </v>
      </c>
      <c r="K47" s="35"/>
    </row>
    <row r="48" spans="2:11" s="1" customFormat="1" ht="14.45" customHeight="1">
      <c r="B48" s="31"/>
      <c r="C48" s="27" t="s">
        <v>33</v>
      </c>
      <c r="D48" s="32"/>
      <c r="E48" s="32"/>
      <c r="F48" s="25" t="str">
        <f>IF(E16="","",E16)</f>
        <v/>
      </c>
      <c r="G48" s="32"/>
      <c r="H48" s="32"/>
      <c r="I48" s="86"/>
      <c r="J48" s="32"/>
      <c r="K48" s="35"/>
    </row>
    <row r="49" spans="2:47" s="1" customFormat="1" ht="10.35" customHeight="1">
      <c r="B49" s="31"/>
      <c r="C49" s="32"/>
      <c r="D49" s="32"/>
      <c r="E49" s="32"/>
      <c r="F49" s="32"/>
      <c r="G49" s="32"/>
      <c r="H49" s="32"/>
      <c r="I49" s="86"/>
      <c r="J49" s="32"/>
      <c r="K49" s="35"/>
    </row>
    <row r="50" spans="2:47" s="1" customFormat="1" ht="29.25" customHeight="1">
      <c r="B50" s="31"/>
      <c r="C50" s="110" t="s">
        <v>81</v>
      </c>
      <c r="D50" s="100"/>
      <c r="E50" s="100"/>
      <c r="F50" s="100"/>
      <c r="G50" s="100"/>
      <c r="H50" s="100"/>
      <c r="I50" s="111"/>
      <c r="J50" s="112" t="s">
        <v>82</v>
      </c>
      <c r="K50" s="113"/>
    </row>
    <row r="51" spans="2:47" s="1" customFormat="1" ht="10.35" customHeight="1">
      <c r="B51" s="31"/>
      <c r="C51" s="32"/>
      <c r="D51" s="32"/>
      <c r="E51" s="32"/>
      <c r="F51" s="32"/>
      <c r="G51" s="32"/>
      <c r="H51" s="32"/>
      <c r="I51" s="86"/>
      <c r="J51" s="32"/>
      <c r="K51" s="35"/>
    </row>
    <row r="52" spans="2:47" s="1" customFormat="1" ht="29.25" customHeight="1">
      <c r="B52" s="31"/>
      <c r="C52" s="114" t="s">
        <v>83</v>
      </c>
      <c r="D52" s="32"/>
      <c r="E52" s="32"/>
      <c r="F52" s="32"/>
      <c r="G52" s="32"/>
      <c r="H52" s="32"/>
      <c r="I52" s="86"/>
      <c r="J52" s="96">
        <f>J81</f>
        <v>0</v>
      </c>
      <c r="K52" s="35"/>
      <c r="AU52" s="14" t="s">
        <v>84</v>
      </c>
    </row>
    <row r="53" spans="2:47" s="7" customFormat="1" ht="24.95" customHeight="1">
      <c r="B53" s="115"/>
      <c r="C53" s="116"/>
      <c r="D53" s="117" t="s">
        <v>85</v>
      </c>
      <c r="E53" s="118"/>
      <c r="F53" s="118"/>
      <c r="G53" s="118"/>
      <c r="H53" s="118"/>
      <c r="I53" s="119"/>
      <c r="J53" s="120">
        <f>J82</f>
        <v>0</v>
      </c>
      <c r="K53" s="121"/>
    </row>
    <row r="54" spans="2:47" s="8" customFormat="1" ht="19.899999999999999" customHeight="1">
      <c r="B54" s="122"/>
      <c r="C54" s="123"/>
      <c r="D54" s="124" t="s">
        <v>86</v>
      </c>
      <c r="E54" s="125"/>
      <c r="F54" s="125"/>
      <c r="G54" s="125"/>
      <c r="H54" s="125"/>
      <c r="I54" s="126"/>
      <c r="J54" s="127">
        <f>J83</f>
        <v>0</v>
      </c>
      <c r="K54" s="128"/>
    </row>
    <row r="55" spans="2:47" s="8" customFormat="1" ht="19.899999999999999" customHeight="1">
      <c r="B55" s="122"/>
      <c r="C55" s="123"/>
      <c r="D55" s="124" t="s">
        <v>87</v>
      </c>
      <c r="E55" s="125"/>
      <c r="F55" s="125"/>
      <c r="G55" s="125"/>
      <c r="H55" s="125"/>
      <c r="I55" s="126"/>
      <c r="J55" s="127">
        <f>J85</f>
        <v>0</v>
      </c>
      <c r="K55" s="128"/>
    </row>
    <row r="56" spans="2:47" s="8" customFormat="1" ht="19.899999999999999" customHeight="1">
      <c r="B56" s="122"/>
      <c r="C56" s="123"/>
      <c r="D56" s="124" t="s">
        <v>88</v>
      </c>
      <c r="E56" s="125"/>
      <c r="F56" s="125"/>
      <c r="G56" s="125"/>
      <c r="H56" s="125"/>
      <c r="I56" s="126"/>
      <c r="J56" s="127">
        <f>J88</f>
        <v>0</v>
      </c>
      <c r="K56" s="128"/>
    </row>
    <row r="57" spans="2:47" s="8" customFormat="1" ht="19.899999999999999" customHeight="1">
      <c r="B57" s="122"/>
      <c r="C57" s="123"/>
      <c r="D57" s="124" t="s">
        <v>89</v>
      </c>
      <c r="E57" s="125"/>
      <c r="F57" s="125"/>
      <c r="G57" s="125"/>
      <c r="H57" s="125"/>
      <c r="I57" s="126"/>
      <c r="J57" s="127">
        <f>J91</f>
        <v>0</v>
      </c>
      <c r="K57" s="128"/>
    </row>
    <row r="58" spans="2:47" s="7" customFormat="1" ht="24.95" customHeight="1">
      <c r="B58" s="115"/>
      <c r="C58" s="116"/>
      <c r="D58" s="117" t="s">
        <v>90</v>
      </c>
      <c r="E58" s="118"/>
      <c r="F58" s="118"/>
      <c r="G58" s="118"/>
      <c r="H58" s="118"/>
      <c r="I58" s="119"/>
      <c r="J58" s="120">
        <f>J95</f>
        <v>0</v>
      </c>
      <c r="K58" s="121"/>
    </row>
    <row r="59" spans="2:47" s="8" customFormat="1" ht="19.899999999999999" customHeight="1">
      <c r="B59" s="122"/>
      <c r="C59" s="123"/>
      <c r="D59" s="124" t="s">
        <v>91</v>
      </c>
      <c r="E59" s="125"/>
      <c r="F59" s="125"/>
      <c r="G59" s="125"/>
      <c r="H59" s="125"/>
      <c r="I59" s="126"/>
      <c r="J59" s="127">
        <f>J96</f>
        <v>0</v>
      </c>
      <c r="K59" s="128"/>
    </row>
    <row r="60" spans="2:47" s="8" customFormat="1" ht="19.899999999999999" customHeight="1">
      <c r="B60" s="122"/>
      <c r="C60" s="123"/>
      <c r="D60" s="124" t="s">
        <v>92</v>
      </c>
      <c r="E60" s="125"/>
      <c r="F60" s="125"/>
      <c r="G60" s="125"/>
      <c r="H60" s="125"/>
      <c r="I60" s="126"/>
      <c r="J60" s="127">
        <f>J98</f>
        <v>0</v>
      </c>
      <c r="K60" s="128"/>
    </row>
    <row r="61" spans="2:47" s="8" customFormat="1" ht="19.899999999999999" customHeight="1">
      <c r="B61" s="122"/>
      <c r="C61" s="123"/>
      <c r="D61" s="124" t="s">
        <v>93</v>
      </c>
      <c r="E61" s="125"/>
      <c r="F61" s="125"/>
      <c r="G61" s="125"/>
      <c r="H61" s="125"/>
      <c r="I61" s="126"/>
      <c r="J61" s="127">
        <f>J118</f>
        <v>0</v>
      </c>
      <c r="K61" s="128"/>
    </row>
    <row r="62" spans="2:47" s="8" customFormat="1" ht="19.899999999999999" customHeight="1">
      <c r="B62" s="122"/>
      <c r="C62" s="123"/>
      <c r="D62" s="124" t="s">
        <v>94</v>
      </c>
      <c r="E62" s="125"/>
      <c r="F62" s="125"/>
      <c r="G62" s="125"/>
      <c r="H62" s="125"/>
      <c r="I62" s="126"/>
      <c r="J62" s="127">
        <f>J137</f>
        <v>0</v>
      </c>
      <c r="K62" s="128"/>
    </row>
    <row r="63" spans="2:47" s="7" customFormat="1" ht="24.95" customHeight="1">
      <c r="B63" s="115"/>
      <c r="C63" s="116"/>
      <c r="D63" s="117" t="s">
        <v>95</v>
      </c>
      <c r="E63" s="118"/>
      <c r="F63" s="118"/>
      <c r="G63" s="118"/>
      <c r="H63" s="118"/>
      <c r="I63" s="119"/>
      <c r="J63" s="120">
        <f>J158</f>
        <v>0</v>
      </c>
      <c r="K63" s="121"/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86"/>
      <c r="J64" s="32"/>
      <c r="K64" s="35"/>
    </row>
    <row r="65" spans="2:20" s="1" customFormat="1" ht="6.95" customHeight="1">
      <c r="B65" s="46"/>
      <c r="C65" s="47"/>
      <c r="D65" s="47"/>
      <c r="E65" s="47"/>
      <c r="F65" s="47"/>
      <c r="G65" s="47"/>
      <c r="H65" s="47"/>
      <c r="I65" s="107"/>
      <c r="J65" s="47"/>
      <c r="K65" s="48"/>
    </row>
    <row r="69" spans="2:20" s="1" customFormat="1" ht="6.95" customHeight="1">
      <c r="B69" s="49"/>
      <c r="C69" s="50"/>
      <c r="D69" s="50"/>
      <c r="E69" s="50"/>
      <c r="F69" s="50"/>
      <c r="G69" s="50"/>
      <c r="H69" s="50"/>
      <c r="I69" s="108"/>
      <c r="J69" s="50"/>
      <c r="K69" s="50"/>
      <c r="L69" s="31"/>
    </row>
    <row r="70" spans="2:20" s="1" customFormat="1" ht="36.950000000000003" customHeight="1">
      <c r="B70" s="31"/>
      <c r="C70" s="51" t="s">
        <v>96</v>
      </c>
      <c r="L70" s="31"/>
    </row>
    <row r="71" spans="2:20" s="1" customFormat="1" ht="6.95" customHeight="1">
      <c r="B71" s="31"/>
      <c r="L71" s="31"/>
    </row>
    <row r="72" spans="2:20" s="1" customFormat="1" ht="14.45" customHeight="1">
      <c r="B72" s="31"/>
      <c r="C72" s="53" t="s">
        <v>17</v>
      </c>
      <c r="L72" s="31"/>
    </row>
    <row r="73" spans="2:20" s="1" customFormat="1" ht="23.25" customHeight="1">
      <c r="B73" s="31"/>
      <c r="E73" s="292" t="str">
        <f>E7</f>
        <v>STAVEBNÍ ÚPRAVY 1.PP, SANATORIUM JABLUNKOV a.s.-ZDRAVOINSTALACE_oprava</v>
      </c>
      <c r="F73" s="295"/>
      <c r="G73" s="295"/>
      <c r="H73" s="295"/>
      <c r="L73" s="31"/>
    </row>
    <row r="74" spans="2:20" s="1" customFormat="1" ht="6.95" customHeight="1">
      <c r="B74" s="31"/>
      <c r="L74" s="31"/>
    </row>
    <row r="75" spans="2:20" s="1" customFormat="1" ht="18" customHeight="1">
      <c r="B75" s="31"/>
      <c r="C75" s="53" t="s">
        <v>23</v>
      </c>
      <c r="F75" s="129" t="str">
        <f>F10</f>
        <v>Jablunkov</v>
      </c>
      <c r="I75" s="130" t="s">
        <v>25</v>
      </c>
      <c r="J75" s="57" t="str">
        <f>IF(J10="","",J10)</f>
        <v>6.12.2016</v>
      </c>
      <c r="L75" s="31"/>
    </row>
    <row r="76" spans="2:20" s="1" customFormat="1" ht="6.95" customHeight="1">
      <c r="B76" s="31"/>
      <c r="L76" s="31"/>
    </row>
    <row r="77" spans="2:20" s="1" customFormat="1" ht="15">
      <c r="B77" s="31"/>
      <c r="C77" s="53" t="s">
        <v>29</v>
      </c>
      <c r="F77" s="129" t="str">
        <f>E13</f>
        <v xml:space="preserve"> </v>
      </c>
      <c r="I77" s="130" t="s">
        <v>35</v>
      </c>
      <c r="J77" s="129" t="str">
        <f>E19</f>
        <v xml:space="preserve"> </v>
      </c>
      <c r="L77" s="31"/>
    </row>
    <row r="78" spans="2:20" s="1" customFormat="1" ht="14.45" customHeight="1">
      <c r="B78" s="31"/>
      <c r="C78" s="53" t="s">
        <v>33</v>
      </c>
      <c r="F78" s="129" t="str">
        <f>IF(E16="","",E16)</f>
        <v/>
      </c>
      <c r="L78" s="31"/>
    </row>
    <row r="79" spans="2:20" s="1" customFormat="1" ht="10.35" customHeight="1">
      <c r="B79" s="31"/>
      <c r="L79" s="31"/>
    </row>
    <row r="80" spans="2:20" s="9" customFormat="1" ht="29.25" customHeight="1">
      <c r="B80" s="131"/>
      <c r="C80" s="132" t="s">
        <v>97</v>
      </c>
      <c r="D80" s="133" t="s">
        <v>57</v>
      </c>
      <c r="E80" s="133" t="s">
        <v>53</v>
      </c>
      <c r="F80" s="133" t="s">
        <v>98</v>
      </c>
      <c r="G80" s="133" t="s">
        <v>99</v>
      </c>
      <c r="H80" s="133" t="s">
        <v>100</v>
      </c>
      <c r="I80" s="134" t="s">
        <v>101</v>
      </c>
      <c r="J80" s="133" t="s">
        <v>82</v>
      </c>
      <c r="K80" s="135" t="s">
        <v>102</v>
      </c>
      <c r="L80" s="131"/>
      <c r="M80" s="63" t="s">
        <v>103</v>
      </c>
      <c r="N80" s="64" t="s">
        <v>42</v>
      </c>
      <c r="O80" s="64" t="s">
        <v>104</v>
      </c>
      <c r="P80" s="64" t="s">
        <v>105</v>
      </c>
      <c r="Q80" s="64" t="s">
        <v>106</v>
      </c>
      <c r="R80" s="64" t="s">
        <v>107</v>
      </c>
      <c r="S80" s="64" t="s">
        <v>108</v>
      </c>
      <c r="T80" s="65" t="s">
        <v>109</v>
      </c>
    </row>
    <row r="81" spans="2:65" s="1" customFormat="1" ht="29.25" customHeight="1">
      <c r="B81" s="31"/>
      <c r="C81" s="67" t="s">
        <v>83</v>
      </c>
      <c r="J81" s="136">
        <f>BK81</f>
        <v>0</v>
      </c>
      <c r="L81" s="31"/>
      <c r="M81" s="66"/>
      <c r="N81" s="58"/>
      <c r="O81" s="58"/>
      <c r="P81" s="137">
        <f>P82+P95+P158</f>
        <v>0</v>
      </c>
      <c r="Q81" s="58"/>
      <c r="R81" s="137">
        <f>R82+R95+R158</f>
        <v>1.9024749999999999</v>
      </c>
      <c r="S81" s="58"/>
      <c r="T81" s="138">
        <f>T82+T95+T158</f>
        <v>3.6057699999999997</v>
      </c>
      <c r="AT81" s="14" t="s">
        <v>71</v>
      </c>
      <c r="AU81" s="14" t="s">
        <v>84</v>
      </c>
      <c r="BK81" s="139">
        <f>BK82+BK95+BK158</f>
        <v>0</v>
      </c>
    </row>
    <row r="82" spans="2:65" s="10" customFormat="1" ht="37.35" customHeight="1">
      <c r="B82" s="140"/>
      <c r="D82" s="141" t="s">
        <v>71</v>
      </c>
      <c r="E82" s="142" t="s">
        <v>110</v>
      </c>
      <c r="F82" s="142" t="s">
        <v>111</v>
      </c>
      <c r="I82" s="143"/>
      <c r="J82" s="144">
        <f>BK82</f>
        <v>0</v>
      </c>
      <c r="L82" s="140"/>
      <c r="M82" s="145"/>
      <c r="N82" s="146"/>
      <c r="O82" s="146"/>
      <c r="P82" s="147">
        <f>P83+P85+P88+P91</f>
        <v>0</v>
      </c>
      <c r="Q82" s="146"/>
      <c r="R82" s="147">
        <f>R83+R85+R88+R91</f>
        <v>1.234785</v>
      </c>
      <c r="S82" s="146"/>
      <c r="T82" s="148">
        <f>T83+T85+T88+T91</f>
        <v>3.09</v>
      </c>
      <c r="AR82" s="141" t="s">
        <v>22</v>
      </c>
      <c r="AT82" s="149" t="s">
        <v>71</v>
      </c>
      <c r="AU82" s="149" t="s">
        <v>72</v>
      </c>
      <c r="AY82" s="141" t="s">
        <v>112</v>
      </c>
      <c r="BK82" s="150">
        <f>BK83+BK85+BK88+BK91</f>
        <v>0</v>
      </c>
    </row>
    <row r="83" spans="2:65" s="10" customFormat="1" ht="19.899999999999999" customHeight="1">
      <c r="B83" s="140"/>
      <c r="D83" s="151" t="s">
        <v>71</v>
      </c>
      <c r="E83" s="152" t="s">
        <v>22</v>
      </c>
      <c r="F83" s="152" t="s">
        <v>113</v>
      </c>
      <c r="I83" s="143"/>
      <c r="J83" s="153">
        <f>BK83</f>
        <v>0</v>
      </c>
      <c r="L83" s="140"/>
      <c r="M83" s="145"/>
      <c r="N83" s="146"/>
      <c r="O83" s="146"/>
      <c r="P83" s="147">
        <f>P84</f>
        <v>0</v>
      </c>
      <c r="Q83" s="146"/>
      <c r="R83" s="147">
        <f>R84</f>
        <v>0</v>
      </c>
      <c r="S83" s="146"/>
      <c r="T83" s="148">
        <f>T84</f>
        <v>0</v>
      </c>
      <c r="AR83" s="141" t="s">
        <v>22</v>
      </c>
      <c r="AT83" s="149" t="s">
        <v>71</v>
      </c>
      <c r="AU83" s="149" t="s">
        <v>22</v>
      </c>
      <c r="AY83" s="141" t="s">
        <v>112</v>
      </c>
      <c r="BK83" s="150">
        <f>BK84</f>
        <v>0</v>
      </c>
    </row>
    <row r="84" spans="2:65" s="1" customFormat="1" ht="22.5" customHeight="1">
      <c r="B84" s="154"/>
      <c r="C84" s="155" t="s">
        <v>22</v>
      </c>
      <c r="D84" s="155" t="s">
        <v>114</v>
      </c>
      <c r="E84" s="156" t="s">
        <v>115</v>
      </c>
      <c r="F84" s="157" t="s">
        <v>116</v>
      </c>
      <c r="G84" s="158" t="s">
        <v>117</v>
      </c>
      <c r="H84" s="159">
        <v>14</v>
      </c>
      <c r="I84" s="160"/>
      <c r="J84" s="161">
        <f>ROUND(I84*H84,2)</f>
        <v>0</v>
      </c>
      <c r="K84" s="157" t="s">
        <v>118</v>
      </c>
      <c r="L84" s="31"/>
      <c r="M84" s="162" t="s">
        <v>3</v>
      </c>
      <c r="N84" s="163" t="s">
        <v>43</v>
      </c>
      <c r="O84" s="32"/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AR84" s="14" t="s">
        <v>119</v>
      </c>
      <c r="AT84" s="14" t="s">
        <v>114</v>
      </c>
      <c r="AU84" s="14" t="s">
        <v>78</v>
      </c>
      <c r="AY84" s="14" t="s">
        <v>112</v>
      </c>
      <c r="BE84" s="166">
        <f>IF(N84="základní",J84,0)</f>
        <v>0</v>
      </c>
      <c r="BF84" s="166">
        <f>IF(N84="snížená",J84,0)</f>
        <v>0</v>
      </c>
      <c r="BG84" s="166">
        <f>IF(N84="zákl. přenesená",J84,0)</f>
        <v>0</v>
      </c>
      <c r="BH84" s="166">
        <f>IF(N84="sníž. přenesená",J84,0)</f>
        <v>0</v>
      </c>
      <c r="BI84" s="166">
        <f>IF(N84="nulová",J84,0)</f>
        <v>0</v>
      </c>
      <c r="BJ84" s="14" t="s">
        <v>22</v>
      </c>
      <c r="BK84" s="166">
        <f>ROUND(I84*H84,2)</f>
        <v>0</v>
      </c>
      <c r="BL84" s="14" t="s">
        <v>119</v>
      </c>
      <c r="BM84" s="14" t="s">
        <v>120</v>
      </c>
    </row>
    <row r="85" spans="2:65" s="10" customFormat="1" ht="29.85" customHeight="1">
      <c r="B85" s="140"/>
      <c r="D85" s="151" t="s">
        <v>71</v>
      </c>
      <c r="E85" s="152" t="s">
        <v>121</v>
      </c>
      <c r="F85" s="152" t="s">
        <v>122</v>
      </c>
      <c r="I85" s="143"/>
      <c r="J85" s="153">
        <f>BK85</f>
        <v>0</v>
      </c>
      <c r="L85" s="140"/>
      <c r="M85" s="145"/>
      <c r="N85" s="146"/>
      <c r="O85" s="146"/>
      <c r="P85" s="147">
        <f>SUM(P86:P87)</f>
        <v>0</v>
      </c>
      <c r="Q85" s="146"/>
      <c r="R85" s="147">
        <f>SUM(R86:R87)</f>
        <v>1.234785</v>
      </c>
      <c r="S85" s="146"/>
      <c r="T85" s="148">
        <f>SUM(T86:T87)</f>
        <v>0</v>
      </c>
      <c r="AR85" s="141" t="s">
        <v>22</v>
      </c>
      <c r="AT85" s="149" t="s">
        <v>71</v>
      </c>
      <c r="AU85" s="149" t="s">
        <v>22</v>
      </c>
      <c r="AY85" s="141" t="s">
        <v>112</v>
      </c>
      <c r="BK85" s="150">
        <f>SUM(BK86:BK87)</f>
        <v>0</v>
      </c>
    </row>
    <row r="86" spans="2:65" s="1" customFormat="1" ht="22.5" customHeight="1">
      <c r="B86" s="154"/>
      <c r="C86" s="155" t="s">
        <v>78</v>
      </c>
      <c r="D86" s="155" t="s">
        <v>114</v>
      </c>
      <c r="E86" s="156" t="s">
        <v>123</v>
      </c>
      <c r="F86" s="157" t="s">
        <v>124</v>
      </c>
      <c r="G86" s="158" t="s">
        <v>125</v>
      </c>
      <c r="H86" s="159">
        <v>15.65</v>
      </c>
      <c r="I86" s="160"/>
      <c r="J86" s="161">
        <f>ROUND(I86*H86,2)</f>
        <v>0</v>
      </c>
      <c r="K86" s="157" t="s">
        <v>118</v>
      </c>
      <c r="L86" s="31"/>
      <c r="M86" s="162" t="s">
        <v>3</v>
      </c>
      <c r="N86" s="163" t="s">
        <v>43</v>
      </c>
      <c r="O86" s="32"/>
      <c r="P86" s="164">
        <f>O86*H86</f>
        <v>0</v>
      </c>
      <c r="Q86" s="164">
        <v>3.8899999999999997E-2</v>
      </c>
      <c r="R86" s="164">
        <f>Q86*H86</f>
        <v>0.60878500000000002</v>
      </c>
      <c r="S86" s="164">
        <v>0</v>
      </c>
      <c r="T86" s="165">
        <f>S86*H86</f>
        <v>0</v>
      </c>
      <c r="AR86" s="14" t="s">
        <v>119</v>
      </c>
      <c r="AT86" s="14" t="s">
        <v>114</v>
      </c>
      <c r="AU86" s="14" t="s">
        <v>78</v>
      </c>
      <c r="AY86" s="14" t="s">
        <v>112</v>
      </c>
      <c r="BE86" s="166">
        <f>IF(N86="základní",J86,0)</f>
        <v>0</v>
      </c>
      <c r="BF86" s="166">
        <f>IF(N86="snížená",J86,0)</f>
        <v>0</v>
      </c>
      <c r="BG86" s="166">
        <f>IF(N86="zákl. přenesená",J86,0)</f>
        <v>0</v>
      </c>
      <c r="BH86" s="166">
        <f>IF(N86="sníž. přenesená",J86,0)</f>
        <v>0</v>
      </c>
      <c r="BI86" s="166">
        <f>IF(N86="nulová",J86,0)</f>
        <v>0</v>
      </c>
      <c r="BJ86" s="14" t="s">
        <v>22</v>
      </c>
      <c r="BK86" s="166">
        <f>ROUND(I86*H86,2)</f>
        <v>0</v>
      </c>
      <c r="BL86" s="14" t="s">
        <v>119</v>
      </c>
      <c r="BM86" s="14" t="s">
        <v>126</v>
      </c>
    </row>
    <row r="87" spans="2:65" s="1" customFormat="1" ht="22.5" customHeight="1">
      <c r="B87" s="154"/>
      <c r="C87" s="155" t="s">
        <v>127</v>
      </c>
      <c r="D87" s="155" t="s">
        <v>114</v>
      </c>
      <c r="E87" s="156" t="s">
        <v>128</v>
      </c>
      <c r="F87" s="157" t="s">
        <v>129</v>
      </c>
      <c r="G87" s="158" t="s">
        <v>125</v>
      </c>
      <c r="H87" s="159">
        <v>15.65</v>
      </c>
      <c r="I87" s="160"/>
      <c r="J87" s="161">
        <f>ROUND(I87*H87,2)</f>
        <v>0</v>
      </c>
      <c r="K87" s="157" t="s">
        <v>118</v>
      </c>
      <c r="L87" s="31"/>
      <c r="M87" s="162" t="s">
        <v>3</v>
      </c>
      <c r="N87" s="163" t="s">
        <v>43</v>
      </c>
      <c r="O87" s="32"/>
      <c r="P87" s="164">
        <f>O87*H87</f>
        <v>0</v>
      </c>
      <c r="Q87" s="164">
        <v>0.04</v>
      </c>
      <c r="R87" s="164">
        <f>Q87*H87</f>
        <v>0.626</v>
      </c>
      <c r="S87" s="164">
        <v>0</v>
      </c>
      <c r="T87" s="165">
        <f>S87*H87</f>
        <v>0</v>
      </c>
      <c r="AR87" s="14" t="s">
        <v>119</v>
      </c>
      <c r="AT87" s="14" t="s">
        <v>114</v>
      </c>
      <c r="AU87" s="14" t="s">
        <v>78</v>
      </c>
      <c r="AY87" s="14" t="s">
        <v>112</v>
      </c>
      <c r="BE87" s="166">
        <f>IF(N87="základní",J87,0)</f>
        <v>0</v>
      </c>
      <c r="BF87" s="166">
        <f>IF(N87="snížená",J87,0)</f>
        <v>0</v>
      </c>
      <c r="BG87" s="166">
        <f>IF(N87="zákl. přenesená",J87,0)</f>
        <v>0</v>
      </c>
      <c r="BH87" s="166">
        <f>IF(N87="sníž. přenesená",J87,0)</f>
        <v>0</v>
      </c>
      <c r="BI87" s="166">
        <f>IF(N87="nulová",J87,0)</f>
        <v>0</v>
      </c>
      <c r="BJ87" s="14" t="s">
        <v>22</v>
      </c>
      <c r="BK87" s="166">
        <f>ROUND(I87*H87,2)</f>
        <v>0</v>
      </c>
      <c r="BL87" s="14" t="s">
        <v>119</v>
      </c>
      <c r="BM87" s="14" t="s">
        <v>130</v>
      </c>
    </row>
    <row r="88" spans="2:65" s="10" customFormat="1" ht="29.85" customHeight="1">
      <c r="B88" s="140"/>
      <c r="D88" s="151" t="s">
        <v>71</v>
      </c>
      <c r="E88" s="152" t="s">
        <v>131</v>
      </c>
      <c r="F88" s="152" t="s">
        <v>132</v>
      </c>
      <c r="I88" s="143"/>
      <c r="J88" s="153">
        <f>BK88</f>
        <v>0</v>
      </c>
      <c r="L88" s="140"/>
      <c r="M88" s="145"/>
      <c r="N88" s="146"/>
      <c r="O88" s="146"/>
      <c r="P88" s="147">
        <f>SUM(P89:P90)</f>
        <v>0</v>
      </c>
      <c r="Q88" s="146"/>
      <c r="R88" s="147">
        <f>SUM(R89:R90)</f>
        <v>0</v>
      </c>
      <c r="S88" s="146"/>
      <c r="T88" s="148">
        <f>SUM(T89:T90)</f>
        <v>3.09</v>
      </c>
      <c r="AR88" s="141" t="s">
        <v>22</v>
      </c>
      <c r="AT88" s="149" t="s">
        <v>71</v>
      </c>
      <c r="AU88" s="149" t="s">
        <v>22</v>
      </c>
      <c r="AY88" s="141" t="s">
        <v>112</v>
      </c>
      <c r="BK88" s="150">
        <f>SUM(BK89:BK90)</f>
        <v>0</v>
      </c>
    </row>
    <row r="89" spans="2:65" s="1" customFormat="1" ht="22.5" customHeight="1">
      <c r="B89" s="154"/>
      <c r="C89" s="155" t="s">
        <v>119</v>
      </c>
      <c r="D89" s="155" t="s">
        <v>114</v>
      </c>
      <c r="E89" s="156" t="s">
        <v>133</v>
      </c>
      <c r="F89" s="157" t="s">
        <v>134</v>
      </c>
      <c r="G89" s="158" t="s">
        <v>135</v>
      </c>
      <c r="H89" s="159">
        <v>125</v>
      </c>
      <c r="I89" s="160"/>
      <c r="J89" s="161">
        <f>ROUND(I89*H89,2)</f>
        <v>0</v>
      </c>
      <c r="K89" s="157" t="s">
        <v>118</v>
      </c>
      <c r="L89" s="31"/>
      <c r="M89" s="162" t="s">
        <v>3</v>
      </c>
      <c r="N89" s="163" t="s">
        <v>43</v>
      </c>
      <c r="O89" s="32"/>
      <c r="P89" s="164">
        <f>O89*H89</f>
        <v>0</v>
      </c>
      <c r="Q89" s="164">
        <v>0</v>
      </c>
      <c r="R89" s="164">
        <f>Q89*H89</f>
        <v>0</v>
      </c>
      <c r="S89" s="164">
        <v>1.7999999999999999E-2</v>
      </c>
      <c r="T89" s="165">
        <f>S89*H89</f>
        <v>2.25</v>
      </c>
      <c r="AR89" s="14" t="s">
        <v>119</v>
      </c>
      <c r="AT89" s="14" t="s">
        <v>114</v>
      </c>
      <c r="AU89" s="14" t="s">
        <v>78</v>
      </c>
      <c r="AY89" s="14" t="s">
        <v>112</v>
      </c>
      <c r="BE89" s="166">
        <f>IF(N89="základní",J89,0)</f>
        <v>0</v>
      </c>
      <c r="BF89" s="166">
        <f>IF(N89="snížená",J89,0)</f>
        <v>0</v>
      </c>
      <c r="BG89" s="166">
        <f>IF(N89="zákl. přenesená",J89,0)</f>
        <v>0</v>
      </c>
      <c r="BH89" s="166">
        <f>IF(N89="sníž. přenesená",J89,0)</f>
        <v>0</v>
      </c>
      <c r="BI89" s="166">
        <f>IF(N89="nulová",J89,0)</f>
        <v>0</v>
      </c>
      <c r="BJ89" s="14" t="s">
        <v>22</v>
      </c>
      <c r="BK89" s="166">
        <f>ROUND(I89*H89,2)</f>
        <v>0</v>
      </c>
      <c r="BL89" s="14" t="s">
        <v>119</v>
      </c>
      <c r="BM89" s="14" t="s">
        <v>136</v>
      </c>
    </row>
    <row r="90" spans="2:65" s="1" customFormat="1" ht="22.5" customHeight="1">
      <c r="B90" s="154"/>
      <c r="C90" s="155" t="s">
        <v>137</v>
      </c>
      <c r="D90" s="155" t="s">
        <v>114</v>
      </c>
      <c r="E90" s="156" t="s">
        <v>138</v>
      </c>
      <c r="F90" s="157" t="s">
        <v>139</v>
      </c>
      <c r="G90" s="158" t="s">
        <v>135</v>
      </c>
      <c r="H90" s="159">
        <v>21</v>
      </c>
      <c r="I90" s="160"/>
      <c r="J90" s="161">
        <f>ROUND(I90*H90,2)</f>
        <v>0</v>
      </c>
      <c r="K90" s="157" t="s">
        <v>118</v>
      </c>
      <c r="L90" s="31"/>
      <c r="M90" s="162" t="s">
        <v>3</v>
      </c>
      <c r="N90" s="163" t="s">
        <v>43</v>
      </c>
      <c r="O90" s="32"/>
      <c r="P90" s="164">
        <f>O90*H90</f>
        <v>0</v>
      </c>
      <c r="Q90" s="164">
        <v>0</v>
      </c>
      <c r="R90" s="164">
        <f>Q90*H90</f>
        <v>0</v>
      </c>
      <c r="S90" s="164">
        <v>0.04</v>
      </c>
      <c r="T90" s="165">
        <f>S90*H90</f>
        <v>0.84</v>
      </c>
      <c r="AR90" s="14" t="s">
        <v>119</v>
      </c>
      <c r="AT90" s="14" t="s">
        <v>114</v>
      </c>
      <c r="AU90" s="14" t="s">
        <v>78</v>
      </c>
      <c r="AY90" s="14" t="s">
        <v>112</v>
      </c>
      <c r="BE90" s="166">
        <f>IF(N90="základní",J90,0)</f>
        <v>0</v>
      </c>
      <c r="BF90" s="166">
        <f>IF(N90="snížená",J90,0)</f>
        <v>0</v>
      </c>
      <c r="BG90" s="166">
        <f>IF(N90="zákl. přenesená",J90,0)</f>
        <v>0</v>
      </c>
      <c r="BH90" s="166">
        <f>IF(N90="sníž. přenesená",J90,0)</f>
        <v>0</v>
      </c>
      <c r="BI90" s="166">
        <f>IF(N90="nulová",J90,0)</f>
        <v>0</v>
      </c>
      <c r="BJ90" s="14" t="s">
        <v>22</v>
      </c>
      <c r="BK90" s="166">
        <f>ROUND(I90*H90,2)</f>
        <v>0</v>
      </c>
      <c r="BL90" s="14" t="s">
        <v>119</v>
      </c>
      <c r="BM90" s="14" t="s">
        <v>140</v>
      </c>
    </row>
    <row r="91" spans="2:65" s="10" customFormat="1" ht="29.85" customHeight="1">
      <c r="B91" s="140"/>
      <c r="D91" s="151" t="s">
        <v>71</v>
      </c>
      <c r="E91" s="152" t="s">
        <v>141</v>
      </c>
      <c r="F91" s="152" t="s">
        <v>142</v>
      </c>
      <c r="I91" s="143"/>
      <c r="J91" s="153">
        <f>BK91</f>
        <v>0</v>
      </c>
      <c r="L91" s="140"/>
      <c r="M91" s="145"/>
      <c r="N91" s="146"/>
      <c r="O91" s="146"/>
      <c r="P91" s="147">
        <f>SUM(P92:P94)</f>
        <v>0</v>
      </c>
      <c r="Q91" s="146"/>
      <c r="R91" s="147">
        <f>SUM(R92:R94)</f>
        <v>0</v>
      </c>
      <c r="S91" s="146"/>
      <c r="T91" s="148">
        <f>SUM(T92:T94)</f>
        <v>0</v>
      </c>
      <c r="AR91" s="141" t="s">
        <v>22</v>
      </c>
      <c r="AT91" s="149" t="s">
        <v>71</v>
      </c>
      <c r="AU91" s="149" t="s">
        <v>22</v>
      </c>
      <c r="AY91" s="141" t="s">
        <v>112</v>
      </c>
      <c r="BK91" s="150">
        <f>SUM(BK92:BK94)</f>
        <v>0</v>
      </c>
    </row>
    <row r="92" spans="2:65" s="1" customFormat="1" ht="22.5" customHeight="1">
      <c r="B92" s="154"/>
      <c r="C92" s="155" t="s">
        <v>121</v>
      </c>
      <c r="D92" s="155" t="s">
        <v>114</v>
      </c>
      <c r="E92" s="156" t="s">
        <v>143</v>
      </c>
      <c r="F92" s="157" t="s">
        <v>144</v>
      </c>
      <c r="G92" s="158" t="s">
        <v>145</v>
      </c>
      <c r="H92" s="159">
        <v>3.6059999999999999</v>
      </c>
      <c r="I92" s="160"/>
      <c r="J92" s="161">
        <f>ROUND(I92*H92,2)</f>
        <v>0</v>
      </c>
      <c r="K92" s="157" t="s">
        <v>118</v>
      </c>
      <c r="L92" s="31"/>
      <c r="M92" s="162" t="s">
        <v>3</v>
      </c>
      <c r="N92" s="163" t="s">
        <v>43</v>
      </c>
      <c r="O92" s="32"/>
      <c r="P92" s="164">
        <f>O92*H92</f>
        <v>0</v>
      </c>
      <c r="Q92" s="164">
        <v>0</v>
      </c>
      <c r="R92" s="164">
        <f>Q92*H92</f>
        <v>0</v>
      </c>
      <c r="S92" s="164">
        <v>0</v>
      </c>
      <c r="T92" s="165">
        <f>S92*H92</f>
        <v>0</v>
      </c>
      <c r="AR92" s="14" t="s">
        <v>119</v>
      </c>
      <c r="AT92" s="14" t="s">
        <v>114</v>
      </c>
      <c r="AU92" s="14" t="s">
        <v>78</v>
      </c>
      <c r="AY92" s="14" t="s">
        <v>112</v>
      </c>
      <c r="BE92" s="166">
        <f>IF(N92="základní",J92,0)</f>
        <v>0</v>
      </c>
      <c r="BF92" s="166">
        <f>IF(N92="snížená",J92,0)</f>
        <v>0</v>
      </c>
      <c r="BG92" s="166">
        <f>IF(N92="zákl. přenesená",J92,0)</f>
        <v>0</v>
      </c>
      <c r="BH92" s="166">
        <f>IF(N92="sníž. přenesená",J92,0)</f>
        <v>0</v>
      </c>
      <c r="BI92" s="166">
        <f>IF(N92="nulová",J92,0)</f>
        <v>0</v>
      </c>
      <c r="BJ92" s="14" t="s">
        <v>22</v>
      </c>
      <c r="BK92" s="166">
        <f>ROUND(I92*H92,2)</f>
        <v>0</v>
      </c>
      <c r="BL92" s="14" t="s">
        <v>119</v>
      </c>
      <c r="BM92" s="14" t="s">
        <v>146</v>
      </c>
    </row>
    <row r="93" spans="2:65" s="1" customFormat="1" ht="22.5" customHeight="1">
      <c r="B93" s="154"/>
      <c r="C93" s="155" t="s">
        <v>147</v>
      </c>
      <c r="D93" s="155" t="s">
        <v>114</v>
      </c>
      <c r="E93" s="156" t="s">
        <v>148</v>
      </c>
      <c r="F93" s="157" t="s">
        <v>149</v>
      </c>
      <c r="G93" s="158" t="s">
        <v>145</v>
      </c>
      <c r="H93" s="159">
        <v>3.6059999999999999</v>
      </c>
      <c r="I93" s="160"/>
      <c r="J93" s="161">
        <f>ROUND(I93*H93,2)</f>
        <v>0</v>
      </c>
      <c r="K93" s="157" t="s">
        <v>118</v>
      </c>
      <c r="L93" s="31"/>
      <c r="M93" s="162" t="s">
        <v>3</v>
      </c>
      <c r="N93" s="163" t="s">
        <v>43</v>
      </c>
      <c r="O93" s="32"/>
      <c r="P93" s="164">
        <f>O93*H93</f>
        <v>0</v>
      </c>
      <c r="Q93" s="164">
        <v>0</v>
      </c>
      <c r="R93" s="164">
        <f>Q93*H93</f>
        <v>0</v>
      </c>
      <c r="S93" s="164">
        <v>0</v>
      </c>
      <c r="T93" s="165">
        <f>S93*H93</f>
        <v>0</v>
      </c>
      <c r="AR93" s="14" t="s">
        <v>119</v>
      </c>
      <c r="AT93" s="14" t="s">
        <v>114</v>
      </c>
      <c r="AU93" s="14" t="s">
        <v>78</v>
      </c>
      <c r="AY93" s="14" t="s">
        <v>112</v>
      </c>
      <c r="BE93" s="166">
        <f>IF(N93="základní",J93,0)</f>
        <v>0</v>
      </c>
      <c r="BF93" s="166">
        <f>IF(N93="snížená",J93,0)</f>
        <v>0</v>
      </c>
      <c r="BG93" s="166">
        <f>IF(N93="zákl. přenesená",J93,0)</f>
        <v>0</v>
      </c>
      <c r="BH93" s="166">
        <f>IF(N93="sníž. přenesená",J93,0)</f>
        <v>0</v>
      </c>
      <c r="BI93" s="166">
        <f>IF(N93="nulová",J93,0)</f>
        <v>0</v>
      </c>
      <c r="BJ93" s="14" t="s">
        <v>22</v>
      </c>
      <c r="BK93" s="166">
        <f>ROUND(I93*H93,2)</f>
        <v>0</v>
      </c>
      <c r="BL93" s="14" t="s">
        <v>119</v>
      </c>
      <c r="BM93" s="14" t="s">
        <v>150</v>
      </c>
    </row>
    <row r="94" spans="2:65" s="1" customFormat="1" ht="22.5" customHeight="1">
      <c r="B94" s="154"/>
      <c r="C94" s="155" t="s">
        <v>151</v>
      </c>
      <c r="D94" s="155" t="s">
        <v>114</v>
      </c>
      <c r="E94" s="156" t="s">
        <v>152</v>
      </c>
      <c r="F94" s="157" t="s">
        <v>153</v>
      </c>
      <c r="G94" s="158" t="s">
        <v>145</v>
      </c>
      <c r="H94" s="159">
        <v>3.6059999999999999</v>
      </c>
      <c r="I94" s="160"/>
      <c r="J94" s="161">
        <f>ROUND(I94*H94,2)</f>
        <v>0</v>
      </c>
      <c r="K94" s="157" t="s">
        <v>118</v>
      </c>
      <c r="L94" s="31"/>
      <c r="M94" s="162" t="s">
        <v>3</v>
      </c>
      <c r="N94" s="163" t="s">
        <v>43</v>
      </c>
      <c r="O94" s="32"/>
      <c r="P94" s="164">
        <f>O94*H94</f>
        <v>0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AR94" s="14" t="s">
        <v>119</v>
      </c>
      <c r="AT94" s="14" t="s">
        <v>114</v>
      </c>
      <c r="AU94" s="14" t="s">
        <v>78</v>
      </c>
      <c r="AY94" s="14" t="s">
        <v>112</v>
      </c>
      <c r="BE94" s="166">
        <f>IF(N94="základní",J94,0)</f>
        <v>0</v>
      </c>
      <c r="BF94" s="166">
        <f>IF(N94="snížená",J94,0)</f>
        <v>0</v>
      </c>
      <c r="BG94" s="166">
        <f>IF(N94="zákl. přenesená",J94,0)</f>
        <v>0</v>
      </c>
      <c r="BH94" s="166">
        <f>IF(N94="sníž. přenesená",J94,0)</f>
        <v>0</v>
      </c>
      <c r="BI94" s="166">
        <f>IF(N94="nulová",J94,0)</f>
        <v>0</v>
      </c>
      <c r="BJ94" s="14" t="s">
        <v>22</v>
      </c>
      <c r="BK94" s="166">
        <f>ROUND(I94*H94,2)</f>
        <v>0</v>
      </c>
      <c r="BL94" s="14" t="s">
        <v>119</v>
      </c>
      <c r="BM94" s="14" t="s">
        <v>154</v>
      </c>
    </row>
    <row r="95" spans="2:65" s="10" customFormat="1" ht="37.35" customHeight="1">
      <c r="B95" s="140"/>
      <c r="D95" s="141" t="s">
        <v>71</v>
      </c>
      <c r="E95" s="142" t="s">
        <v>155</v>
      </c>
      <c r="F95" s="142" t="s">
        <v>156</v>
      </c>
      <c r="I95" s="143"/>
      <c r="J95" s="144">
        <f>BK95</f>
        <v>0</v>
      </c>
      <c r="L95" s="140"/>
      <c r="M95" s="145"/>
      <c r="N95" s="146"/>
      <c r="O95" s="146"/>
      <c r="P95" s="147">
        <f>P96+P98+P118+P137</f>
        <v>0</v>
      </c>
      <c r="Q95" s="146"/>
      <c r="R95" s="147">
        <f>R96+R98+R118+R137</f>
        <v>0.66768999999999989</v>
      </c>
      <c r="S95" s="146"/>
      <c r="T95" s="148">
        <f>T96+T98+T118+T137</f>
        <v>0.51577000000000006</v>
      </c>
      <c r="AR95" s="141" t="s">
        <v>78</v>
      </c>
      <c r="AT95" s="149" t="s">
        <v>71</v>
      </c>
      <c r="AU95" s="149" t="s">
        <v>72</v>
      </c>
      <c r="AY95" s="141" t="s">
        <v>112</v>
      </c>
      <c r="BK95" s="150">
        <f>BK96+BK98+BK118+BK137</f>
        <v>0</v>
      </c>
    </row>
    <row r="96" spans="2:65" s="10" customFormat="1" ht="19.899999999999999" customHeight="1">
      <c r="B96" s="140"/>
      <c r="D96" s="151" t="s">
        <v>71</v>
      </c>
      <c r="E96" s="152" t="s">
        <v>157</v>
      </c>
      <c r="F96" s="152" t="s">
        <v>158</v>
      </c>
      <c r="I96" s="143"/>
      <c r="J96" s="153">
        <f>BK96</f>
        <v>0</v>
      </c>
      <c r="L96" s="140"/>
      <c r="M96" s="145"/>
      <c r="N96" s="146"/>
      <c r="O96" s="146"/>
      <c r="P96" s="147">
        <f>P97</f>
        <v>0</v>
      </c>
      <c r="Q96" s="146"/>
      <c r="R96" s="147">
        <f>R97</f>
        <v>0</v>
      </c>
      <c r="S96" s="146"/>
      <c r="T96" s="148">
        <f>T97</f>
        <v>8.9999999999999993E-3</v>
      </c>
      <c r="AR96" s="141" t="s">
        <v>78</v>
      </c>
      <c r="AT96" s="149" t="s">
        <v>71</v>
      </c>
      <c r="AU96" s="149" t="s">
        <v>22</v>
      </c>
      <c r="AY96" s="141" t="s">
        <v>112</v>
      </c>
      <c r="BK96" s="150">
        <f>BK97</f>
        <v>0</v>
      </c>
    </row>
    <row r="97" spans="2:65" s="1" customFormat="1" ht="31.5" customHeight="1">
      <c r="B97" s="154"/>
      <c r="C97" s="155" t="s">
        <v>131</v>
      </c>
      <c r="D97" s="155" t="s">
        <v>114</v>
      </c>
      <c r="E97" s="156" t="s">
        <v>159</v>
      </c>
      <c r="F97" s="157" t="s">
        <v>160</v>
      </c>
      <c r="G97" s="158" t="s">
        <v>135</v>
      </c>
      <c r="H97" s="159">
        <v>10</v>
      </c>
      <c r="I97" s="160"/>
      <c r="J97" s="161">
        <f>ROUND(I97*H97,2)</f>
        <v>0</v>
      </c>
      <c r="K97" s="157" t="s">
        <v>118</v>
      </c>
      <c r="L97" s="31"/>
      <c r="M97" s="162" t="s">
        <v>3</v>
      </c>
      <c r="N97" s="163" t="s">
        <v>43</v>
      </c>
      <c r="O97" s="32"/>
      <c r="P97" s="164">
        <f>O97*H97</f>
        <v>0</v>
      </c>
      <c r="Q97" s="164">
        <v>0</v>
      </c>
      <c r="R97" s="164">
        <f>Q97*H97</f>
        <v>0</v>
      </c>
      <c r="S97" s="164">
        <v>8.9999999999999998E-4</v>
      </c>
      <c r="T97" s="165">
        <f>S97*H97</f>
        <v>8.9999999999999993E-3</v>
      </c>
      <c r="AR97" s="14" t="s">
        <v>161</v>
      </c>
      <c r="AT97" s="14" t="s">
        <v>114</v>
      </c>
      <c r="AU97" s="14" t="s">
        <v>78</v>
      </c>
      <c r="AY97" s="14" t="s">
        <v>112</v>
      </c>
      <c r="BE97" s="166">
        <f>IF(N97="základní",J97,0)</f>
        <v>0</v>
      </c>
      <c r="BF97" s="166">
        <f>IF(N97="snížená",J97,0)</f>
        <v>0</v>
      </c>
      <c r="BG97" s="166">
        <f>IF(N97="zákl. přenesená",J97,0)</f>
        <v>0</v>
      </c>
      <c r="BH97" s="166">
        <f>IF(N97="sníž. přenesená",J97,0)</f>
        <v>0</v>
      </c>
      <c r="BI97" s="166">
        <f>IF(N97="nulová",J97,0)</f>
        <v>0</v>
      </c>
      <c r="BJ97" s="14" t="s">
        <v>22</v>
      </c>
      <c r="BK97" s="166">
        <f>ROUND(I97*H97,2)</f>
        <v>0</v>
      </c>
      <c r="BL97" s="14" t="s">
        <v>161</v>
      </c>
      <c r="BM97" s="14" t="s">
        <v>162</v>
      </c>
    </row>
    <row r="98" spans="2:65" s="10" customFormat="1" ht="29.85" customHeight="1">
      <c r="B98" s="140"/>
      <c r="D98" s="151" t="s">
        <v>71</v>
      </c>
      <c r="E98" s="152" t="s">
        <v>163</v>
      </c>
      <c r="F98" s="152" t="s">
        <v>164</v>
      </c>
      <c r="I98" s="143"/>
      <c r="J98" s="153">
        <f>BK98</f>
        <v>0</v>
      </c>
      <c r="L98" s="140"/>
      <c r="M98" s="145"/>
      <c r="N98" s="146"/>
      <c r="O98" s="146"/>
      <c r="P98" s="147">
        <f>SUM(P99:P117)</f>
        <v>0</v>
      </c>
      <c r="Q98" s="146"/>
      <c r="R98" s="147">
        <f>SUM(R99:R117)</f>
        <v>6.1210000000000001E-2</v>
      </c>
      <c r="S98" s="146"/>
      <c r="T98" s="148">
        <f>SUM(T99:T117)</f>
        <v>0.44230000000000003</v>
      </c>
      <c r="AR98" s="141" t="s">
        <v>78</v>
      </c>
      <c r="AT98" s="149" t="s">
        <v>71</v>
      </c>
      <c r="AU98" s="149" t="s">
        <v>22</v>
      </c>
      <c r="AY98" s="141" t="s">
        <v>112</v>
      </c>
      <c r="BK98" s="150">
        <f>SUM(BK99:BK117)</f>
        <v>0</v>
      </c>
    </row>
    <row r="99" spans="2:65" s="1" customFormat="1" ht="22.5" customHeight="1">
      <c r="B99" s="154"/>
      <c r="C99" s="155" t="s">
        <v>27</v>
      </c>
      <c r="D99" s="155" t="s">
        <v>114</v>
      </c>
      <c r="E99" s="156" t="s">
        <v>165</v>
      </c>
      <c r="F99" s="157" t="s">
        <v>166</v>
      </c>
      <c r="G99" s="158" t="s">
        <v>135</v>
      </c>
      <c r="H99" s="159">
        <v>40</v>
      </c>
      <c r="I99" s="160"/>
      <c r="J99" s="161">
        <f t="shared" ref="J99:J117" si="0">ROUND(I99*H99,2)</f>
        <v>0</v>
      </c>
      <c r="K99" s="157" t="s">
        <v>3</v>
      </c>
      <c r="L99" s="31"/>
      <c r="M99" s="162" t="s">
        <v>3</v>
      </c>
      <c r="N99" s="163" t="s">
        <v>43</v>
      </c>
      <c r="O99" s="32"/>
      <c r="P99" s="164">
        <f t="shared" ref="P99:P117" si="1">O99*H99</f>
        <v>0</v>
      </c>
      <c r="Q99" s="164">
        <v>0</v>
      </c>
      <c r="R99" s="164">
        <f t="shared" ref="R99:R117" si="2">Q99*H99</f>
        <v>0</v>
      </c>
      <c r="S99" s="164">
        <v>9.8200000000000006E-3</v>
      </c>
      <c r="T99" s="165">
        <f t="shared" ref="T99:T117" si="3">S99*H99</f>
        <v>0.39280000000000004</v>
      </c>
      <c r="AR99" s="14" t="s">
        <v>161</v>
      </c>
      <c r="AT99" s="14" t="s">
        <v>114</v>
      </c>
      <c r="AU99" s="14" t="s">
        <v>78</v>
      </c>
      <c r="AY99" s="14" t="s">
        <v>112</v>
      </c>
      <c r="BE99" s="166">
        <f t="shared" ref="BE99:BE117" si="4">IF(N99="základní",J99,0)</f>
        <v>0</v>
      </c>
      <c r="BF99" s="166">
        <f t="shared" ref="BF99:BF117" si="5">IF(N99="snížená",J99,0)</f>
        <v>0</v>
      </c>
      <c r="BG99" s="166">
        <f t="shared" ref="BG99:BG117" si="6">IF(N99="zákl. přenesená",J99,0)</f>
        <v>0</v>
      </c>
      <c r="BH99" s="166">
        <f t="shared" ref="BH99:BH117" si="7">IF(N99="sníž. přenesená",J99,0)</f>
        <v>0</v>
      </c>
      <c r="BI99" s="166">
        <f t="shared" ref="BI99:BI117" si="8">IF(N99="nulová",J99,0)</f>
        <v>0</v>
      </c>
      <c r="BJ99" s="14" t="s">
        <v>22</v>
      </c>
      <c r="BK99" s="166">
        <f t="shared" ref="BK99:BK117" si="9">ROUND(I99*H99,2)</f>
        <v>0</v>
      </c>
      <c r="BL99" s="14" t="s">
        <v>161</v>
      </c>
      <c r="BM99" s="14" t="s">
        <v>167</v>
      </c>
    </row>
    <row r="100" spans="2:65" s="1" customFormat="1" ht="22.5" customHeight="1">
      <c r="B100" s="154"/>
      <c r="C100" s="155" t="s">
        <v>168</v>
      </c>
      <c r="D100" s="155" t="s">
        <v>114</v>
      </c>
      <c r="E100" s="156" t="s">
        <v>169</v>
      </c>
      <c r="F100" s="157" t="s">
        <v>170</v>
      </c>
      <c r="G100" s="158" t="s">
        <v>135</v>
      </c>
      <c r="H100" s="159">
        <v>25</v>
      </c>
      <c r="I100" s="160"/>
      <c r="J100" s="161">
        <f t="shared" si="0"/>
        <v>0</v>
      </c>
      <c r="K100" s="157" t="s">
        <v>118</v>
      </c>
      <c r="L100" s="31"/>
      <c r="M100" s="162" t="s">
        <v>3</v>
      </c>
      <c r="N100" s="163" t="s">
        <v>43</v>
      </c>
      <c r="O100" s="32"/>
      <c r="P100" s="164">
        <f t="shared" si="1"/>
        <v>0</v>
      </c>
      <c r="Q100" s="164">
        <v>0</v>
      </c>
      <c r="R100" s="164">
        <f t="shared" si="2"/>
        <v>0</v>
      </c>
      <c r="S100" s="164">
        <v>1.98E-3</v>
      </c>
      <c r="T100" s="165">
        <f t="shared" si="3"/>
        <v>4.9500000000000002E-2</v>
      </c>
      <c r="AR100" s="14" t="s">
        <v>161</v>
      </c>
      <c r="AT100" s="14" t="s">
        <v>114</v>
      </c>
      <c r="AU100" s="14" t="s">
        <v>78</v>
      </c>
      <c r="AY100" s="14" t="s">
        <v>112</v>
      </c>
      <c r="BE100" s="166">
        <f t="shared" si="4"/>
        <v>0</v>
      </c>
      <c r="BF100" s="166">
        <f t="shared" si="5"/>
        <v>0</v>
      </c>
      <c r="BG100" s="166">
        <f t="shared" si="6"/>
        <v>0</v>
      </c>
      <c r="BH100" s="166">
        <f t="shared" si="7"/>
        <v>0</v>
      </c>
      <c r="BI100" s="166">
        <f t="shared" si="8"/>
        <v>0</v>
      </c>
      <c r="BJ100" s="14" t="s">
        <v>22</v>
      </c>
      <c r="BK100" s="166">
        <f t="shared" si="9"/>
        <v>0</v>
      </c>
      <c r="BL100" s="14" t="s">
        <v>161</v>
      </c>
      <c r="BM100" s="14" t="s">
        <v>171</v>
      </c>
    </row>
    <row r="101" spans="2:65" s="1" customFormat="1" ht="22.5" customHeight="1">
      <c r="B101" s="154"/>
      <c r="C101" s="155" t="s">
        <v>172</v>
      </c>
      <c r="D101" s="155" t="s">
        <v>114</v>
      </c>
      <c r="E101" s="156" t="s">
        <v>173</v>
      </c>
      <c r="F101" s="157" t="s">
        <v>174</v>
      </c>
      <c r="G101" s="158" t="s">
        <v>135</v>
      </c>
      <c r="H101" s="159">
        <v>35</v>
      </c>
      <c r="I101" s="160"/>
      <c r="J101" s="161">
        <f t="shared" si="0"/>
        <v>0</v>
      </c>
      <c r="K101" s="157" t="s">
        <v>118</v>
      </c>
      <c r="L101" s="31"/>
      <c r="M101" s="162" t="s">
        <v>3</v>
      </c>
      <c r="N101" s="163" t="s">
        <v>43</v>
      </c>
      <c r="O101" s="32"/>
      <c r="P101" s="164">
        <f t="shared" si="1"/>
        <v>0</v>
      </c>
      <c r="Q101" s="164">
        <v>1.2600000000000001E-3</v>
      </c>
      <c r="R101" s="164">
        <f t="shared" si="2"/>
        <v>4.41E-2</v>
      </c>
      <c r="S101" s="164">
        <v>0</v>
      </c>
      <c r="T101" s="165">
        <f t="shared" si="3"/>
        <v>0</v>
      </c>
      <c r="AR101" s="14" t="s">
        <v>161</v>
      </c>
      <c r="AT101" s="14" t="s">
        <v>114</v>
      </c>
      <c r="AU101" s="14" t="s">
        <v>78</v>
      </c>
      <c r="AY101" s="14" t="s">
        <v>112</v>
      </c>
      <c r="BE101" s="166">
        <f t="shared" si="4"/>
        <v>0</v>
      </c>
      <c r="BF101" s="166">
        <f t="shared" si="5"/>
        <v>0</v>
      </c>
      <c r="BG101" s="166">
        <f t="shared" si="6"/>
        <v>0</v>
      </c>
      <c r="BH101" s="166">
        <f t="shared" si="7"/>
        <v>0</v>
      </c>
      <c r="BI101" s="166">
        <f t="shared" si="8"/>
        <v>0</v>
      </c>
      <c r="BJ101" s="14" t="s">
        <v>22</v>
      </c>
      <c r="BK101" s="166">
        <f t="shared" si="9"/>
        <v>0</v>
      </c>
      <c r="BL101" s="14" t="s">
        <v>161</v>
      </c>
      <c r="BM101" s="14" t="s">
        <v>175</v>
      </c>
    </row>
    <row r="102" spans="2:65" s="1" customFormat="1" ht="22.5" customHeight="1">
      <c r="B102" s="154"/>
      <c r="C102" s="155" t="s">
        <v>176</v>
      </c>
      <c r="D102" s="155" t="s">
        <v>114</v>
      </c>
      <c r="E102" s="156" t="s">
        <v>177</v>
      </c>
      <c r="F102" s="157" t="s">
        <v>178</v>
      </c>
      <c r="G102" s="158" t="s">
        <v>135</v>
      </c>
      <c r="H102" s="159">
        <v>6</v>
      </c>
      <c r="I102" s="160"/>
      <c r="J102" s="161">
        <f t="shared" si="0"/>
        <v>0</v>
      </c>
      <c r="K102" s="157" t="s">
        <v>118</v>
      </c>
      <c r="L102" s="31"/>
      <c r="M102" s="162" t="s">
        <v>3</v>
      </c>
      <c r="N102" s="163" t="s">
        <v>43</v>
      </c>
      <c r="O102" s="32"/>
      <c r="P102" s="164">
        <f t="shared" si="1"/>
        <v>0</v>
      </c>
      <c r="Q102" s="164">
        <v>1.1999999999999999E-3</v>
      </c>
      <c r="R102" s="164">
        <f t="shared" si="2"/>
        <v>7.1999999999999998E-3</v>
      </c>
      <c r="S102" s="164">
        <v>0</v>
      </c>
      <c r="T102" s="165">
        <f t="shared" si="3"/>
        <v>0</v>
      </c>
      <c r="AR102" s="14" t="s">
        <v>161</v>
      </c>
      <c r="AT102" s="14" t="s">
        <v>114</v>
      </c>
      <c r="AU102" s="14" t="s">
        <v>78</v>
      </c>
      <c r="AY102" s="14" t="s">
        <v>112</v>
      </c>
      <c r="BE102" s="166">
        <f t="shared" si="4"/>
        <v>0</v>
      </c>
      <c r="BF102" s="166">
        <f t="shared" si="5"/>
        <v>0</v>
      </c>
      <c r="BG102" s="166">
        <f t="shared" si="6"/>
        <v>0</v>
      </c>
      <c r="BH102" s="166">
        <f t="shared" si="7"/>
        <v>0</v>
      </c>
      <c r="BI102" s="166">
        <f t="shared" si="8"/>
        <v>0</v>
      </c>
      <c r="BJ102" s="14" t="s">
        <v>22</v>
      </c>
      <c r="BK102" s="166">
        <f t="shared" si="9"/>
        <v>0</v>
      </c>
      <c r="BL102" s="14" t="s">
        <v>161</v>
      </c>
      <c r="BM102" s="14" t="s">
        <v>179</v>
      </c>
    </row>
    <row r="103" spans="2:65" s="1" customFormat="1" ht="22.5" customHeight="1">
      <c r="B103" s="154"/>
      <c r="C103" s="155" t="s">
        <v>180</v>
      </c>
      <c r="D103" s="155" t="s">
        <v>114</v>
      </c>
      <c r="E103" s="156" t="s">
        <v>181</v>
      </c>
      <c r="F103" s="157" t="s">
        <v>182</v>
      </c>
      <c r="G103" s="158" t="s">
        <v>135</v>
      </c>
      <c r="H103" s="159">
        <v>5</v>
      </c>
      <c r="I103" s="160"/>
      <c r="J103" s="161">
        <f t="shared" si="0"/>
        <v>0</v>
      </c>
      <c r="K103" s="157" t="s">
        <v>118</v>
      </c>
      <c r="L103" s="31"/>
      <c r="M103" s="162" t="s">
        <v>3</v>
      </c>
      <c r="N103" s="163" t="s">
        <v>43</v>
      </c>
      <c r="O103" s="32"/>
      <c r="P103" s="164">
        <f t="shared" si="1"/>
        <v>0</v>
      </c>
      <c r="Q103" s="164">
        <v>2.9E-4</v>
      </c>
      <c r="R103" s="164">
        <f t="shared" si="2"/>
        <v>1.4499999999999999E-3</v>
      </c>
      <c r="S103" s="164">
        <v>0</v>
      </c>
      <c r="T103" s="165">
        <f t="shared" si="3"/>
        <v>0</v>
      </c>
      <c r="AR103" s="14" t="s">
        <v>161</v>
      </c>
      <c r="AT103" s="14" t="s">
        <v>114</v>
      </c>
      <c r="AU103" s="14" t="s">
        <v>78</v>
      </c>
      <c r="AY103" s="14" t="s">
        <v>112</v>
      </c>
      <c r="BE103" s="166">
        <f t="shared" si="4"/>
        <v>0</v>
      </c>
      <c r="BF103" s="166">
        <f t="shared" si="5"/>
        <v>0</v>
      </c>
      <c r="BG103" s="166">
        <f t="shared" si="6"/>
        <v>0</v>
      </c>
      <c r="BH103" s="166">
        <f t="shared" si="7"/>
        <v>0</v>
      </c>
      <c r="BI103" s="166">
        <f t="shared" si="8"/>
        <v>0</v>
      </c>
      <c r="BJ103" s="14" t="s">
        <v>22</v>
      </c>
      <c r="BK103" s="166">
        <f t="shared" si="9"/>
        <v>0</v>
      </c>
      <c r="BL103" s="14" t="s">
        <v>161</v>
      </c>
      <c r="BM103" s="14" t="s">
        <v>183</v>
      </c>
    </row>
    <row r="104" spans="2:65" s="1" customFormat="1" ht="22.5" customHeight="1">
      <c r="B104" s="154"/>
      <c r="C104" s="155" t="s">
        <v>9</v>
      </c>
      <c r="D104" s="155" t="s">
        <v>114</v>
      </c>
      <c r="E104" s="156" t="s">
        <v>184</v>
      </c>
      <c r="F104" s="157" t="s">
        <v>185</v>
      </c>
      <c r="G104" s="158" t="s">
        <v>135</v>
      </c>
      <c r="H104" s="159">
        <v>10</v>
      </c>
      <c r="I104" s="160"/>
      <c r="J104" s="161">
        <f t="shared" si="0"/>
        <v>0</v>
      </c>
      <c r="K104" s="157" t="s">
        <v>118</v>
      </c>
      <c r="L104" s="31"/>
      <c r="M104" s="162" t="s">
        <v>3</v>
      </c>
      <c r="N104" s="163" t="s">
        <v>43</v>
      </c>
      <c r="O104" s="32"/>
      <c r="P104" s="164">
        <f t="shared" si="1"/>
        <v>0</v>
      </c>
      <c r="Q104" s="164">
        <v>3.5E-4</v>
      </c>
      <c r="R104" s="164">
        <f t="shared" si="2"/>
        <v>3.5000000000000001E-3</v>
      </c>
      <c r="S104" s="164">
        <v>0</v>
      </c>
      <c r="T104" s="165">
        <f t="shared" si="3"/>
        <v>0</v>
      </c>
      <c r="AR104" s="14" t="s">
        <v>161</v>
      </c>
      <c r="AT104" s="14" t="s">
        <v>114</v>
      </c>
      <c r="AU104" s="14" t="s">
        <v>78</v>
      </c>
      <c r="AY104" s="14" t="s">
        <v>112</v>
      </c>
      <c r="BE104" s="166">
        <f t="shared" si="4"/>
        <v>0</v>
      </c>
      <c r="BF104" s="166">
        <f t="shared" si="5"/>
        <v>0</v>
      </c>
      <c r="BG104" s="166">
        <f t="shared" si="6"/>
        <v>0</v>
      </c>
      <c r="BH104" s="166">
        <f t="shared" si="7"/>
        <v>0</v>
      </c>
      <c r="BI104" s="166">
        <f t="shared" si="8"/>
        <v>0</v>
      </c>
      <c r="BJ104" s="14" t="s">
        <v>22</v>
      </c>
      <c r="BK104" s="166">
        <f t="shared" si="9"/>
        <v>0</v>
      </c>
      <c r="BL104" s="14" t="s">
        <v>161</v>
      </c>
      <c r="BM104" s="14" t="s">
        <v>186</v>
      </c>
    </row>
    <row r="105" spans="2:65" s="1" customFormat="1" ht="22.5" customHeight="1">
      <c r="B105" s="154"/>
      <c r="C105" s="155" t="s">
        <v>161</v>
      </c>
      <c r="D105" s="155" t="s">
        <v>114</v>
      </c>
      <c r="E105" s="156" t="s">
        <v>187</v>
      </c>
      <c r="F105" s="157" t="s">
        <v>188</v>
      </c>
      <c r="G105" s="158" t="s">
        <v>189</v>
      </c>
      <c r="H105" s="159">
        <v>9</v>
      </c>
      <c r="I105" s="160"/>
      <c r="J105" s="161">
        <f t="shared" si="0"/>
        <v>0</v>
      </c>
      <c r="K105" s="157" t="s">
        <v>118</v>
      </c>
      <c r="L105" s="31"/>
      <c r="M105" s="162" t="s">
        <v>3</v>
      </c>
      <c r="N105" s="163" t="s">
        <v>43</v>
      </c>
      <c r="O105" s="32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AR105" s="14" t="s">
        <v>161</v>
      </c>
      <c r="AT105" s="14" t="s">
        <v>114</v>
      </c>
      <c r="AU105" s="14" t="s">
        <v>78</v>
      </c>
      <c r="AY105" s="14" t="s">
        <v>112</v>
      </c>
      <c r="BE105" s="166">
        <f t="shared" si="4"/>
        <v>0</v>
      </c>
      <c r="BF105" s="166">
        <f t="shared" si="5"/>
        <v>0</v>
      </c>
      <c r="BG105" s="166">
        <f t="shared" si="6"/>
        <v>0</v>
      </c>
      <c r="BH105" s="166">
        <f t="shared" si="7"/>
        <v>0</v>
      </c>
      <c r="BI105" s="166">
        <f t="shared" si="8"/>
        <v>0</v>
      </c>
      <c r="BJ105" s="14" t="s">
        <v>22</v>
      </c>
      <c r="BK105" s="166">
        <f t="shared" si="9"/>
        <v>0</v>
      </c>
      <c r="BL105" s="14" t="s">
        <v>161</v>
      </c>
      <c r="BM105" s="14" t="s">
        <v>190</v>
      </c>
    </row>
    <row r="106" spans="2:65" s="1" customFormat="1" ht="22.5" customHeight="1">
      <c r="B106" s="154"/>
      <c r="C106" s="155" t="s">
        <v>191</v>
      </c>
      <c r="D106" s="155" t="s">
        <v>114</v>
      </c>
      <c r="E106" s="156" t="s">
        <v>192</v>
      </c>
      <c r="F106" s="157" t="s">
        <v>193</v>
      </c>
      <c r="G106" s="158" t="s">
        <v>189</v>
      </c>
      <c r="H106" s="159">
        <v>1</v>
      </c>
      <c r="I106" s="160"/>
      <c r="J106" s="161">
        <f t="shared" si="0"/>
        <v>0</v>
      </c>
      <c r="K106" s="157" t="s">
        <v>118</v>
      </c>
      <c r="L106" s="31"/>
      <c r="M106" s="162" t="s">
        <v>3</v>
      </c>
      <c r="N106" s="163" t="s">
        <v>43</v>
      </c>
      <c r="O106" s="32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AR106" s="14" t="s">
        <v>161</v>
      </c>
      <c r="AT106" s="14" t="s">
        <v>114</v>
      </c>
      <c r="AU106" s="14" t="s">
        <v>78</v>
      </c>
      <c r="AY106" s="14" t="s">
        <v>112</v>
      </c>
      <c r="BE106" s="166">
        <f t="shared" si="4"/>
        <v>0</v>
      </c>
      <c r="BF106" s="166">
        <f t="shared" si="5"/>
        <v>0</v>
      </c>
      <c r="BG106" s="166">
        <f t="shared" si="6"/>
        <v>0</v>
      </c>
      <c r="BH106" s="166">
        <f t="shared" si="7"/>
        <v>0</v>
      </c>
      <c r="BI106" s="166">
        <f t="shared" si="8"/>
        <v>0</v>
      </c>
      <c r="BJ106" s="14" t="s">
        <v>22</v>
      </c>
      <c r="BK106" s="166">
        <f t="shared" si="9"/>
        <v>0</v>
      </c>
      <c r="BL106" s="14" t="s">
        <v>161</v>
      </c>
      <c r="BM106" s="14" t="s">
        <v>194</v>
      </c>
    </row>
    <row r="107" spans="2:65" s="1" customFormat="1" ht="22.5" customHeight="1">
      <c r="B107" s="154"/>
      <c r="C107" s="155" t="s">
        <v>195</v>
      </c>
      <c r="D107" s="155" t="s">
        <v>114</v>
      </c>
      <c r="E107" s="156" t="s">
        <v>196</v>
      </c>
      <c r="F107" s="157" t="s">
        <v>197</v>
      </c>
      <c r="G107" s="158" t="s">
        <v>189</v>
      </c>
      <c r="H107" s="159">
        <v>6</v>
      </c>
      <c r="I107" s="160"/>
      <c r="J107" s="161">
        <f t="shared" si="0"/>
        <v>0</v>
      </c>
      <c r="K107" s="157" t="s">
        <v>118</v>
      </c>
      <c r="L107" s="31"/>
      <c r="M107" s="162" t="s">
        <v>3</v>
      </c>
      <c r="N107" s="163" t="s">
        <v>43</v>
      </c>
      <c r="O107" s="32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AR107" s="14" t="s">
        <v>161</v>
      </c>
      <c r="AT107" s="14" t="s">
        <v>114</v>
      </c>
      <c r="AU107" s="14" t="s">
        <v>78</v>
      </c>
      <c r="AY107" s="14" t="s">
        <v>112</v>
      </c>
      <c r="BE107" s="166">
        <f t="shared" si="4"/>
        <v>0</v>
      </c>
      <c r="BF107" s="166">
        <f t="shared" si="5"/>
        <v>0</v>
      </c>
      <c r="BG107" s="166">
        <f t="shared" si="6"/>
        <v>0</v>
      </c>
      <c r="BH107" s="166">
        <f t="shared" si="7"/>
        <v>0</v>
      </c>
      <c r="BI107" s="166">
        <f t="shared" si="8"/>
        <v>0</v>
      </c>
      <c r="BJ107" s="14" t="s">
        <v>22</v>
      </c>
      <c r="BK107" s="166">
        <f t="shared" si="9"/>
        <v>0</v>
      </c>
      <c r="BL107" s="14" t="s">
        <v>161</v>
      </c>
      <c r="BM107" s="14" t="s">
        <v>198</v>
      </c>
    </row>
    <row r="108" spans="2:65" s="1" customFormat="1" ht="22.5" customHeight="1">
      <c r="B108" s="154"/>
      <c r="C108" s="155" t="s">
        <v>199</v>
      </c>
      <c r="D108" s="155" t="s">
        <v>114</v>
      </c>
      <c r="E108" s="156" t="s">
        <v>200</v>
      </c>
      <c r="F108" s="157" t="s">
        <v>201</v>
      </c>
      <c r="G108" s="158" t="s">
        <v>189</v>
      </c>
      <c r="H108" s="159">
        <v>8</v>
      </c>
      <c r="I108" s="160"/>
      <c r="J108" s="161">
        <f t="shared" si="0"/>
        <v>0</v>
      </c>
      <c r="K108" s="157" t="s">
        <v>118</v>
      </c>
      <c r="L108" s="31"/>
      <c r="M108" s="162" t="s">
        <v>3</v>
      </c>
      <c r="N108" s="163" t="s">
        <v>43</v>
      </c>
      <c r="O108" s="32"/>
      <c r="P108" s="164">
        <f t="shared" si="1"/>
        <v>0</v>
      </c>
      <c r="Q108" s="164">
        <v>6.2E-4</v>
      </c>
      <c r="R108" s="164">
        <f t="shared" si="2"/>
        <v>4.96E-3</v>
      </c>
      <c r="S108" s="164">
        <v>0</v>
      </c>
      <c r="T108" s="165">
        <f t="shared" si="3"/>
        <v>0</v>
      </c>
      <c r="AR108" s="14" t="s">
        <v>161</v>
      </c>
      <c r="AT108" s="14" t="s">
        <v>114</v>
      </c>
      <c r="AU108" s="14" t="s">
        <v>78</v>
      </c>
      <c r="AY108" s="14" t="s">
        <v>112</v>
      </c>
      <c r="BE108" s="166">
        <f t="shared" si="4"/>
        <v>0</v>
      </c>
      <c r="BF108" s="166">
        <f t="shared" si="5"/>
        <v>0</v>
      </c>
      <c r="BG108" s="166">
        <f t="shared" si="6"/>
        <v>0</v>
      </c>
      <c r="BH108" s="166">
        <f t="shared" si="7"/>
        <v>0</v>
      </c>
      <c r="BI108" s="166">
        <f t="shared" si="8"/>
        <v>0</v>
      </c>
      <c r="BJ108" s="14" t="s">
        <v>22</v>
      </c>
      <c r="BK108" s="166">
        <f t="shared" si="9"/>
        <v>0</v>
      </c>
      <c r="BL108" s="14" t="s">
        <v>161</v>
      </c>
      <c r="BM108" s="14" t="s">
        <v>202</v>
      </c>
    </row>
    <row r="109" spans="2:65" s="1" customFormat="1" ht="44.25" customHeight="1">
      <c r="B109" s="154"/>
      <c r="C109" s="167" t="s">
        <v>203</v>
      </c>
      <c r="D109" s="167" t="s">
        <v>204</v>
      </c>
      <c r="E109" s="168" t="s">
        <v>205</v>
      </c>
      <c r="F109" s="169" t="s">
        <v>206</v>
      </c>
      <c r="G109" s="170" t="s">
        <v>189</v>
      </c>
      <c r="H109" s="171">
        <v>8</v>
      </c>
      <c r="I109" s="172"/>
      <c r="J109" s="173">
        <f t="shared" si="0"/>
        <v>0</v>
      </c>
      <c r="K109" s="169" t="s">
        <v>3</v>
      </c>
      <c r="L109" s="174"/>
      <c r="M109" s="175" t="s">
        <v>3</v>
      </c>
      <c r="N109" s="176" t="s">
        <v>43</v>
      </c>
      <c r="O109" s="32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AR109" s="14" t="s">
        <v>207</v>
      </c>
      <c r="AT109" s="14" t="s">
        <v>204</v>
      </c>
      <c r="AU109" s="14" t="s">
        <v>78</v>
      </c>
      <c r="AY109" s="14" t="s">
        <v>112</v>
      </c>
      <c r="BE109" s="166">
        <f t="shared" si="4"/>
        <v>0</v>
      </c>
      <c r="BF109" s="166">
        <f t="shared" si="5"/>
        <v>0</v>
      </c>
      <c r="BG109" s="166">
        <f t="shared" si="6"/>
        <v>0</v>
      </c>
      <c r="BH109" s="166">
        <f t="shared" si="7"/>
        <v>0</v>
      </c>
      <c r="BI109" s="166">
        <f t="shared" si="8"/>
        <v>0</v>
      </c>
      <c r="BJ109" s="14" t="s">
        <v>22</v>
      </c>
      <c r="BK109" s="166">
        <f t="shared" si="9"/>
        <v>0</v>
      </c>
      <c r="BL109" s="14" t="s">
        <v>161</v>
      </c>
      <c r="BM109" s="14" t="s">
        <v>208</v>
      </c>
    </row>
    <row r="110" spans="2:65" s="1" customFormat="1" ht="22.5" customHeight="1">
      <c r="B110" s="154"/>
      <c r="C110" s="155" t="s">
        <v>8</v>
      </c>
      <c r="D110" s="155" t="s">
        <v>114</v>
      </c>
      <c r="E110" s="156" t="s">
        <v>209</v>
      </c>
      <c r="F110" s="157" t="s">
        <v>210</v>
      </c>
      <c r="G110" s="158" t="s">
        <v>135</v>
      </c>
      <c r="H110" s="159">
        <v>56</v>
      </c>
      <c r="I110" s="160"/>
      <c r="J110" s="161">
        <f t="shared" si="0"/>
        <v>0</v>
      </c>
      <c r="K110" s="157" t="s">
        <v>118</v>
      </c>
      <c r="L110" s="31"/>
      <c r="M110" s="162" t="s">
        <v>3</v>
      </c>
      <c r="N110" s="163" t="s">
        <v>43</v>
      </c>
      <c r="O110" s="32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AR110" s="14" t="s">
        <v>161</v>
      </c>
      <c r="AT110" s="14" t="s">
        <v>114</v>
      </c>
      <c r="AU110" s="14" t="s">
        <v>78</v>
      </c>
      <c r="AY110" s="14" t="s">
        <v>112</v>
      </c>
      <c r="BE110" s="166">
        <f t="shared" si="4"/>
        <v>0</v>
      </c>
      <c r="BF110" s="166">
        <f t="shared" si="5"/>
        <v>0</v>
      </c>
      <c r="BG110" s="166">
        <f t="shared" si="6"/>
        <v>0</v>
      </c>
      <c r="BH110" s="166">
        <f t="shared" si="7"/>
        <v>0</v>
      </c>
      <c r="BI110" s="166">
        <f t="shared" si="8"/>
        <v>0</v>
      </c>
      <c r="BJ110" s="14" t="s">
        <v>22</v>
      </c>
      <c r="BK110" s="166">
        <f t="shared" si="9"/>
        <v>0</v>
      </c>
      <c r="BL110" s="14" t="s">
        <v>161</v>
      </c>
      <c r="BM110" s="14" t="s">
        <v>211</v>
      </c>
    </row>
    <row r="111" spans="2:65" s="1" customFormat="1" ht="22.5" customHeight="1">
      <c r="B111" s="154"/>
      <c r="C111" s="155" t="s">
        <v>212</v>
      </c>
      <c r="D111" s="155" t="s">
        <v>114</v>
      </c>
      <c r="E111" s="156" t="s">
        <v>213</v>
      </c>
      <c r="F111" s="157" t="s">
        <v>214</v>
      </c>
      <c r="G111" s="158" t="s">
        <v>135</v>
      </c>
      <c r="H111" s="159">
        <v>56</v>
      </c>
      <c r="I111" s="160"/>
      <c r="J111" s="161">
        <f t="shared" si="0"/>
        <v>0</v>
      </c>
      <c r="K111" s="157" t="s">
        <v>118</v>
      </c>
      <c r="L111" s="31"/>
      <c r="M111" s="162" t="s">
        <v>3</v>
      </c>
      <c r="N111" s="163" t="s">
        <v>43</v>
      </c>
      <c r="O111" s="32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AR111" s="14" t="s">
        <v>161</v>
      </c>
      <c r="AT111" s="14" t="s">
        <v>114</v>
      </c>
      <c r="AU111" s="14" t="s">
        <v>78</v>
      </c>
      <c r="AY111" s="14" t="s">
        <v>112</v>
      </c>
      <c r="BE111" s="166">
        <f t="shared" si="4"/>
        <v>0</v>
      </c>
      <c r="BF111" s="166">
        <f t="shared" si="5"/>
        <v>0</v>
      </c>
      <c r="BG111" s="166">
        <f t="shared" si="6"/>
        <v>0</v>
      </c>
      <c r="BH111" s="166">
        <f t="shared" si="7"/>
        <v>0</v>
      </c>
      <c r="BI111" s="166">
        <f t="shared" si="8"/>
        <v>0</v>
      </c>
      <c r="BJ111" s="14" t="s">
        <v>22</v>
      </c>
      <c r="BK111" s="166">
        <f t="shared" si="9"/>
        <v>0</v>
      </c>
      <c r="BL111" s="14" t="s">
        <v>161</v>
      </c>
      <c r="BM111" s="14" t="s">
        <v>215</v>
      </c>
    </row>
    <row r="112" spans="2:65" s="1" customFormat="1" ht="31.5" customHeight="1">
      <c r="B112" s="154"/>
      <c r="C112" s="155" t="s">
        <v>216</v>
      </c>
      <c r="D112" s="155" t="s">
        <v>114</v>
      </c>
      <c r="E112" s="156" t="s">
        <v>217</v>
      </c>
      <c r="F112" s="157" t="s">
        <v>218</v>
      </c>
      <c r="G112" s="158" t="s">
        <v>145</v>
      </c>
      <c r="H112" s="159">
        <v>0.442</v>
      </c>
      <c r="I112" s="160"/>
      <c r="J112" s="161">
        <f t="shared" si="0"/>
        <v>0</v>
      </c>
      <c r="K112" s="157" t="s">
        <v>118</v>
      </c>
      <c r="L112" s="31"/>
      <c r="M112" s="162" t="s">
        <v>3</v>
      </c>
      <c r="N112" s="163" t="s">
        <v>43</v>
      </c>
      <c r="O112" s="32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AR112" s="14" t="s">
        <v>161</v>
      </c>
      <c r="AT112" s="14" t="s">
        <v>114</v>
      </c>
      <c r="AU112" s="14" t="s">
        <v>78</v>
      </c>
      <c r="AY112" s="14" t="s">
        <v>112</v>
      </c>
      <c r="BE112" s="166">
        <f t="shared" si="4"/>
        <v>0</v>
      </c>
      <c r="BF112" s="166">
        <f t="shared" si="5"/>
        <v>0</v>
      </c>
      <c r="BG112" s="166">
        <f t="shared" si="6"/>
        <v>0</v>
      </c>
      <c r="BH112" s="166">
        <f t="shared" si="7"/>
        <v>0</v>
      </c>
      <c r="BI112" s="166">
        <f t="shared" si="8"/>
        <v>0</v>
      </c>
      <c r="BJ112" s="14" t="s">
        <v>22</v>
      </c>
      <c r="BK112" s="166">
        <f t="shared" si="9"/>
        <v>0</v>
      </c>
      <c r="BL112" s="14" t="s">
        <v>161</v>
      </c>
      <c r="BM112" s="14" t="s">
        <v>219</v>
      </c>
    </row>
    <row r="113" spans="2:65" s="1" customFormat="1" ht="22.5" customHeight="1">
      <c r="B113" s="154"/>
      <c r="C113" s="155" t="s">
        <v>220</v>
      </c>
      <c r="D113" s="155" t="s">
        <v>114</v>
      </c>
      <c r="E113" s="156" t="s">
        <v>221</v>
      </c>
      <c r="F113" s="157" t="s">
        <v>222</v>
      </c>
      <c r="G113" s="158" t="s">
        <v>189</v>
      </c>
      <c r="H113" s="159">
        <v>8</v>
      </c>
      <c r="I113" s="160"/>
      <c r="J113" s="161">
        <f t="shared" si="0"/>
        <v>0</v>
      </c>
      <c r="K113" s="157" t="s">
        <v>3</v>
      </c>
      <c r="L113" s="31"/>
      <c r="M113" s="162" t="s">
        <v>3</v>
      </c>
      <c r="N113" s="163" t="s">
        <v>43</v>
      </c>
      <c r="O113" s="32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AR113" s="14" t="s">
        <v>161</v>
      </c>
      <c r="AT113" s="14" t="s">
        <v>114</v>
      </c>
      <c r="AU113" s="14" t="s">
        <v>78</v>
      </c>
      <c r="AY113" s="14" t="s">
        <v>112</v>
      </c>
      <c r="BE113" s="166">
        <f t="shared" si="4"/>
        <v>0</v>
      </c>
      <c r="BF113" s="166">
        <f t="shared" si="5"/>
        <v>0</v>
      </c>
      <c r="BG113" s="166">
        <f t="shared" si="6"/>
        <v>0</v>
      </c>
      <c r="BH113" s="166">
        <f t="shared" si="7"/>
        <v>0</v>
      </c>
      <c r="BI113" s="166">
        <f t="shared" si="8"/>
        <v>0</v>
      </c>
      <c r="BJ113" s="14" t="s">
        <v>22</v>
      </c>
      <c r="BK113" s="166">
        <f t="shared" si="9"/>
        <v>0</v>
      </c>
      <c r="BL113" s="14" t="s">
        <v>161</v>
      </c>
      <c r="BM113" s="14" t="s">
        <v>223</v>
      </c>
    </row>
    <row r="114" spans="2:65" s="1" customFormat="1" ht="22.5" customHeight="1">
      <c r="B114" s="154"/>
      <c r="C114" s="155" t="s">
        <v>224</v>
      </c>
      <c r="D114" s="155" t="s">
        <v>114</v>
      </c>
      <c r="E114" s="156" t="s">
        <v>225</v>
      </c>
      <c r="F114" s="157" t="s">
        <v>226</v>
      </c>
      <c r="G114" s="158" t="s">
        <v>227</v>
      </c>
      <c r="H114" s="159">
        <v>12.5</v>
      </c>
      <c r="I114" s="160"/>
      <c r="J114" s="161">
        <f t="shared" si="0"/>
        <v>0</v>
      </c>
      <c r="K114" s="157" t="s">
        <v>3</v>
      </c>
      <c r="L114" s="31"/>
      <c r="M114" s="162" t="s">
        <v>3</v>
      </c>
      <c r="N114" s="163" t="s">
        <v>43</v>
      </c>
      <c r="O114" s="32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AR114" s="14" t="s">
        <v>161</v>
      </c>
      <c r="AT114" s="14" t="s">
        <v>114</v>
      </c>
      <c r="AU114" s="14" t="s">
        <v>78</v>
      </c>
      <c r="AY114" s="14" t="s">
        <v>112</v>
      </c>
      <c r="BE114" s="166">
        <f t="shared" si="4"/>
        <v>0</v>
      </c>
      <c r="BF114" s="166">
        <f t="shared" si="5"/>
        <v>0</v>
      </c>
      <c r="BG114" s="166">
        <f t="shared" si="6"/>
        <v>0</v>
      </c>
      <c r="BH114" s="166">
        <f t="shared" si="7"/>
        <v>0</v>
      </c>
      <c r="BI114" s="166">
        <f t="shared" si="8"/>
        <v>0</v>
      </c>
      <c r="BJ114" s="14" t="s">
        <v>22</v>
      </c>
      <c r="BK114" s="166">
        <f t="shared" si="9"/>
        <v>0</v>
      </c>
      <c r="BL114" s="14" t="s">
        <v>161</v>
      </c>
      <c r="BM114" s="14" t="s">
        <v>228</v>
      </c>
    </row>
    <row r="115" spans="2:65" s="1" customFormat="1" ht="22.5" customHeight="1">
      <c r="B115" s="154"/>
      <c r="C115" s="155" t="s">
        <v>229</v>
      </c>
      <c r="D115" s="155" t="s">
        <v>114</v>
      </c>
      <c r="E115" s="156" t="s">
        <v>230</v>
      </c>
      <c r="F115" s="157" t="s">
        <v>231</v>
      </c>
      <c r="G115" s="158" t="s">
        <v>227</v>
      </c>
      <c r="H115" s="159">
        <v>15</v>
      </c>
      <c r="I115" s="160"/>
      <c r="J115" s="161">
        <f t="shared" si="0"/>
        <v>0</v>
      </c>
      <c r="K115" s="157" t="s">
        <v>3</v>
      </c>
      <c r="L115" s="31"/>
      <c r="M115" s="162" t="s">
        <v>3</v>
      </c>
      <c r="N115" s="163" t="s">
        <v>43</v>
      </c>
      <c r="O115" s="32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AR115" s="14" t="s">
        <v>161</v>
      </c>
      <c r="AT115" s="14" t="s">
        <v>114</v>
      </c>
      <c r="AU115" s="14" t="s">
        <v>78</v>
      </c>
      <c r="AY115" s="14" t="s">
        <v>112</v>
      </c>
      <c r="BE115" s="166">
        <f t="shared" si="4"/>
        <v>0</v>
      </c>
      <c r="BF115" s="166">
        <f t="shared" si="5"/>
        <v>0</v>
      </c>
      <c r="BG115" s="166">
        <f t="shared" si="6"/>
        <v>0</v>
      </c>
      <c r="BH115" s="166">
        <f t="shared" si="7"/>
        <v>0</v>
      </c>
      <c r="BI115" s="166">
        <f t="shared" si="8"/>
        <v>0</v>
      </c>
      <c r="BJ115" s="14" t="s">
        <v>22</v>
      </c>
      <c r="BK115" s="166">
        <f t="shared" si="9"/>
        <v>0</v>
      </c>
      <c r="BL115" s="14" t="s">
        <v>161</v>
      </c>
      <c r="BM115" s="14" t="s">
        <v>232</v>
      </c>
    </row>
    <row r="116" spans="2:65" s="1" customFormat="1" ht="22.5" customHeight="1">
      <c r="B116" s="154"/>
      <c r="C116" s="155" t="s">
        <v>233</v>
      </c>
      <c r="D116" s="155" t="s">
        <v>114</v>
      </c>
      <c r="E116" s="156" t="s">
        <v>234</v>
      </c>
      <c r="F116" s="157" t="s">
        <v>235</v>
      </c>
      <c r="G116" s="158" t="s">
        <v>189</v>
      </c>
      <c r="H116" s="159">
        <v>4</v>
      </c>
      <c r="I116" s="160"/>
      <c r="J116" s="161">
        <f t="shared" si="0"/>
        <v>0</v>
      </c>
      <c r="K116" s="157" t="s">
        <v>3</v>
      </c>
      <c r="L116" s="31"/>
      <c r="M116" s="162" t="s">
        <v>3</v>
      </c>
      <c r="N116" s="163" t="s">
        <v>43</v>
      </c>
      <c r="O116" s="32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AR116" s="14" t="s">
        <v>161</v>
      </c>
      <c r="AT116" s="14" t="s">
        <v>114</v>
      </c>
      <c r="AU116" s="14" t="s">
        <v>78</v>
      </c>
      <c r="AY116" s="14" t="s">
        <v>112</v>
      </c>
      <c r="BE116" s="166">
        <f t="shared" si="4"/>
        <v>0</v>
      </c>
      <c r="BF116" s="166">
        <f t="shared" si="5"/>
        <v>0</v>
      </c>
      <c r="BG116" s="166">
        <f t="shared" si="6"/>
        <v>0</v>
      </c>
      <c r="BH116" s="166">
        <f t="shared" si="7"/>
        <v>0</v>
      </c>
      <c r="BI116" s="166">
        <f t="shared" si="8"/>
        <v>0</v>
      </c>
      <c r="BJ116" s="14" t="s">
        <v>22</v>
      </c>
      <c r="BK116" s="166">
        <f t="shared" si="9"/>
        <v>0</v>
      </c>
      <c r="BL116" s="14" t="s">
        <v>161</v>
      </c>
      <c r="BM116" s="14" t="s">
        <v>236</v>
      </c>
    </row>
    <row r="117" spans="2:65" s="1" customFormat="1" ht="22.5" customHeight="1">
      <c r="B117" s="154"/>
      <c r="C117" s="155" t="s">
        <v>237</v>
      </c>
      <c r="D117" s="155" t="s">
        <v>114</v>
      </c>
      <c r="E117" s="156" t="s">
        <v>238</v>
      </c>
      <c r="F117" s="157" t="s">
        <v>239</v>
      </c>
      <c r="G117" s="158" t="s">
        <v>240</v>
      </c>
      <c r="H117" s="177"/>
      <c r="I117" s="160"/>
      <c r="J117" s="161">
        <f t="shared" si="0"/>
        <v>0</v>
      </c>
      <c r="K117" s="157" t="s">
        <v>118</v>
      </c>
      <c r="L117" s="31"/>
      <c r="M117" s="162" t="s">
        <v>3</v>
      </c>
      <c r="N117" s="163" t="s">
        <v>43</v>
      </c>
      <c r="O117" s="32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AR117" s="14" t="s">
        <v>161</v>
      </c>
      <c r="AT117" s="14" t="s">
        <v>114</v>
      </c>
      <c r="AU117" s="14" t="s">
        <v>78</v>
      </c>
      <c r="AY117" s="14" t="s">
        <v>112</v>
      </c>
      <c r="BE117" s="166">
        <f t="shared" si="4"/>
        <v>0</v>
      </c>
      <c r="BF117" s="166">
        <f t="shared" si="5"/>
        <v>0</v>
      </c>
      <c r="BG117" s="166">
        <f t="shared" si="6"/>
        <v>0</v>
      </c>
      <c r="BH117" s="166">
        <f t="shared" si="7"/>
        <v>0</v>
      </c>
      <c r="BI117" s="166">
        <f t="shared" si="8"/>
        <v>0</v>
      </c>
      <c r="BJ117" s="14" t="s">
        <v>22</v>
      </c>
      <c r="BK117" s="166">
        <f t="shared" si="9"/>
        <v>0</v>
      </c>
      <c r="BL117" s="14" t="s">
        <v>161</v>
      </c>
      <c r="BM117" s="14" t="s">
        <v>241</v>
      </c>
    </row>
    <row r="118" spans="2:65" s="10" customFormat="1" ht="29.85" customHeight="1">
      <c r="B118" s="140"/>
      <c r="D118" s="151" t="s">
        <v>71</v>
      </c>
      <c r="E118" s="152" t="s">
        <v>242</v>
      </c>
      <c r="F118" s="152" t="s">
        <v>243</v>
      </c>
      <c r="I118" s="143"/>
      <c r="J118" s="153">
        <f>BK118</f>
        <v>0</v>
      </c>
      <c r="L118" s="140"/>
      <c r="M118" s="145"/>
      <c r="N118" s="146"/>
      <c r="O118" s="146"/>
      <c r="P118" s="147">
        <f>SUM(P119:P136)</f>
        <v>0</v>
      </c>
      <c r="Q118" s="146"/>
      <c r="R118" s="147">
        <f>SUM(R119:R136)</f>
        <v>0.17186999999999997</v>
      </c>
      <c r="S118" s="146"/>
      <c r="T118" s="148">
        <f>SUM(T119:T136)</f>
        <v>2.7999999999999995E-3</v>
      </c>
      <c r="AR118" s="141" t="s">
        <v>78</v>
      </c>
      <c r="AT118" s="149" t="s">
        <v>71</v>
      </c>
      <c r="AU118" s="149" t="s">
        <v>22</v>
      </c>
      <c r="AY118" s="141" t="s">
        <v>112</v>
      </c>
      <c r="BK118" s="150">
        <f>SUM(BK119:BK136)</f>
        <v>0</v>
      </c>
    </row>
    <row r="119" spans="2:65" s="1" customFormat="1" ht="22.5" customHeight="1">
      <c r="B119" s="154"/>
      <c r="C119" s="155" t="s">
        <v>244</v>
      </c>
      <c r="D119" s="155" t="s">
        <v>114</v>
      </c>
      <c r="E119" s="156" t="s">
        <v>245</v>
      </c>
      <c r="F119" s="157" t="s">
        <v>246</v>
      </c>
      <c r="G119" s="158" t="s">
        <v>135</v>
      </c>
      <c r="H119" s="159">
        <v>10</v>
      </c>
      <c r="I119" s="160"/>
      <c r="J119" s="161">
        <f t="shared" ref="J119:J136" si="10">ROUND(I119*H119,2)</f>
        <v>0</v>
      </c>
      <c r="K119" s="157" t="s">
        <v>118</v>
      </c>
      <c r="L119" s="31"/>
      <c r="M119" s="162" t="s">
        <v>3</v>
      </c>
      <c r="N119" s="163" t="s">
        <v>43</v>
      </c>
      <c r="O119" s="32"/>
      <c r="P119" s="164">
        <f t="shared" ref="P119:P136" si="11">O119*H119</f>
        <v>0</v>
      </c>
      <c r="Q119" s="164">
        <v>0</v>
      </c>
      <c r="R119" s="164">
        <f t="shared" ref="R119:R136" si="12">Q119*H119</f>
        <v>0</v>
      </c>
      <c r="S119" s="164">
        <v>2.7999999999999998E-4</v>
      </c>
      <c r="T119" s="165">
        <f t="shared" ref="T119:T136" si="13">S119*H119</f>
        <v>2.7999999999999995E-3</v>
      </c>
      <c r="AR119" s="14" t="s">
        <v>161</v>
      </c>
      <c r="AT119" s="14" t="s">
        <v>114</v>
      </c>
      <c r="AU119" s="14" t="s">
        <v>78</v>
      </c>
      <c r="AY119" s="14" t="s">
        <v>112</v>
      </c>
      <c r="BE119" s="166">
        <f t="shared" ref="BE119:BE136" si="14">IF(N119="základní",J119,0)</f>
        <v>0</v>
      </c>
      <c r="BF119" s="166">
        <f t="shared" ref="BF119:BF136" si="15">IF(N119="snížená",J119,0)</f>
        <v>0</v>
      </c>
      <c r="BG119" s="166">
        <f t="shared" ref="BG119:BG136" si="16">IF(N119="zákl. přenesená",J119,0)</f>
        <v>0</v>
      </c>
      <c r="BH119" s="166">
        <f t="shared" ref="BH119:BH136" si="17">IF(N119="sníž. přenesená",J119,0)</f>
        <v>0</v>
      </c>
      <c r="BI119" s="166">
        <f t="shared" ref="BI119:BI136" si="18">IF(N119="nulová",J119,0)</f>
        <v>0</v>
      </c>
      <c r="BJ119" s="14" t="s">
        <v>22</v>
      </c>
      <c r="BK119" s="166">
        <f t="shared" ref="BK119:BK136" si="19">ROUND(I119*H119,2)</f>
        <v>0</v>
      </c>
      <c r="BL119" s="14" t="s">
        <v>161</v>
      </c>
      <c r="BM119" s="14" t="s">
        <v>247</v>
      </c>
    </row>
    <row r="120" spans="2:65" s="1" customFormat="1" ht="22.5" customHeight="1">
      <c r="B120" s="154"/>
      <c r="C120" s="155" t="s">
        <v>248</v>
      </c>
      <c r="D120" s="155" t="s">
        <v>114</v>
      </c>
      <c r="E120" s="156" t="s">
        <v>249</v>
      </c>
      <c r="F120" s="157" t="s">
        <v>250</v>
      </c>
      <c r="G120" s="158" t="s">
        <v>135</v>
      </c>
      <c r="H120" s="159">
        <v>85</v>
      </c>
      <c r="I120" s="160"/>
      <c r="J120" s="161">
        <f t="shared" si="10"/>
        <v>0</v>
      </c>
      <c r="K120" s="157" t="s">
        <v>118</v>
      </c>
      <c r="L120" s="31"/>
      <c r="M120" s="162" t="s">
        <v>3</v>
      </c>
      <c r="N120" s="163" t="s">
        <v>43</v>
      </c>
      <c r="O120" s="32"/>
      <c r="P120" s="164">
        <f t="shared" si="11"/>
        <v>0</v>
      </c>
      <c r="Q120" s="164">
        <v>6.6E-4</v>
      </c>
      <c r="R120" s="164">
        <f t="shared" si="12"/>
        <v>5.6099999999999997E-2</v>
      </c>
      <c r="S120" s="164">
        <v>0</v>
      </c>
      <c r="T120" s="165">
        <f t="shared" si="13"/>
        <v>0</v>
      </c>
      <c r="AR120" s="14" t="s">
        <v>161</v>
      </c>
      <c r="AT120" s="14" t="s">
        <v>114</v>
      </c>
      <c r="AU120" s="14" t="s">
        <v>78</v>
      </c>
      <c r="AY120" s="14" t="s">
        <v>112</v>
      </c>
      <c r="BE120" s="166">
        <f t="shared" si="14"/>
        <v>0</v>
      </c>
      <c r="BF120" s="166">
        <f t="shared" si="15"/>
        <v>0</v>
      </c>
      <c r="BG120" s="166">
        <f t="shared" si="16"/>
        <v>0</v>
      </c>
      <c r="BH120" s="166">
        <f t="shared" si="17"/>
        <v>0</v>
      </c>
      <c r="BI120" s="166">
        <f t="shared" si="18"/>
        <v>0</v>
      </c>
      <c r="BJ120" s="14" t="s">
        <v>22</v>
      </c>
      <c r="BK120" s="166">
        <f t="shared" si="19"/>
        <v>0</v>
      </c>
      <c r="BL120" s="14" t="s">
        <v>161</v>
      </c>
      <c r="BM120" s="14" t="s">
        <v>251</v>
      </c>
    </row>
    <row r="121" spans="2:65" s="1" customFormat="1" ht="22.5" customHeight="1">
      <c r="B121" s="154"/>
      <c r="C121" s="155" t="s">
        <v>252</v>
      </c>
      <c r="D121" s="155" t="s">
        <v>114</v>
      </c>
      <c r="E121" s="156" t="s">
        <v>253</v>
      </c>
      <c r="F121" s="157" t="s">
        <v>254</v>
      </c>
      <c r="G121" s="158" t="s">
        <v>135</v>
      </c>
      <c r="H121" s="159">
        <v>40</v>
      </c>
      <c r="I121" s="160"/>
      <c r="J121" s="161">
        <f t="shared" si="10"/>
        <v>0</v>
      </c>
      <c r="K121" s="157" t="s">
        <v>118</v>
      </c>
      <c r="L121" s="31"/>
      <c r="M121" s="162" t="s">
        <v>3</v>
      </c>
      <c r="N121" s="163" t="s">
        <v>43</v>
      </c>
      <c r="O121" s="32"/>
      <c r="P121" s="164">
        <f t="shared" si="11"/>
        <v>0</v>
      </c>
      <c r="Q121" s="164">
        <v>9.1E-4</v>
      </c>
      <c r="R121" s="164">
        <f t="shared" si="12"/>
        <v>3.6400000000000002E-2</v>
      </c>
      <c r="S121" s="164">
        <v>0</v>
      </c>
      <c r="T121" s="165">
        <f t="shared" si="13"/>
        <v>0</v>
      </c>
      <c r="AR121" s="14" t="s">
        <v>161</v>
      </c>
      <c r="AT121" s="14" t="s">
        <v>114</v>
      </c>
      <c r="AU121" s="14" t="s">
        <v>78</v>
      </c>
      <c r="AY121" s="14" t="s">
        <v>112</v>
      </c>
      <c r="BE121" s="166">
        <f t="shared" si="14"/>
        <v>0</v>
      </c>
      <c r="BF121" s="166">
        <f t="shared" si="15"/>
        <v>0</v>
      </c>
      <c r="BG121" s="166">
        <f t="shared" si="16"/>
        <v>0</v>
      </c>
      <c r="BH121" s="166">
        <f t="shared" si="17"/>
        <v>0</v>
      </c>
      <c r="BI121" s="166">
        <f t="shared" si="18"/>
        <v>0</v>
      </c>
      <c r="BJ121" s="14" t="s">
        <v>22</v>
      </c>
      <c r="BK121" s="166">
        <f t="shared" si="19"/>
        <v>0</v>
      </c>
      <c r="BL121" s="14" t="s">
        <v>161</v>
      </c>
      <c r="BM121" s="14" t="s">
        <v>255</v>
      </c>
    </row>
    <row r="122" spans="2:65" s="1" customFormat="1" ht="22.5" customHeight="1">
      <c r="B122" s="154"/>
      <c r="C122" s="155" t="s">
        <v>207</v>
      </c>
      <c r="D122" s="155" t="s">
        <v>114</v>
      </c>
      <c r="E122" s="156" t="s">
        <v>256</v>
      </c>
      <c r="F122" s="157" t="s">
        <v>257</v>
      </c>
      <c r="G122" s="158" t="s">
        <v>135</v>
      </c>
      <c r="H122" s="159">
        <v>20</v>
      </c>
      <c r="I122" s="160"/>
      <c r="J122" s="161">
        <f t="shared" si="10"/>
        <v>0</v>
      </c>
      <c r="K122" s="157" t="s">
        <v>118</v>
      </c>
      <c r="L122" s="31"/>
      <c r="M122" s="162" t="s">
        <v>3</v>
      </c>
      <c r="N122" s="163" t="s">
        <v>43</v>
      </c>
      <c r="O122" s="32"/>
      <c r="P122" s="164">
        <f t="shared" si="11"/>
        <v>0</v>
      </c>
      <c r="Q122" s="164">
        <v>1.1900000000000001E-3</v>
      </c>
      <c r="R122" s="164">
        <f t="shared" si="12"/>
        <v>2.3800000000000002E-2</v>
      </c>
      <c r="S122" s="164">
        <v>0</v>
      </c>
      <c r="T122" s="165">
        <f t="shared" si="13"/>
        <v>0</v>
      </c>
      <c r="AR122" s="14" t="s">
        <v>161</v>
      </c>
      <c r="AT122" s="14" t="s">
        <v>114</v>
      </c>
      <c r="AU122" s="14" t="s">
        <v>78</v>
      </c>
      <c r="AY122" s="14" t="s">
        <v>112</v>
      </c>
      <c r="BE122" s="166">
        <f t="shared" si="14"/>
        <v>0</v>
      </c>
      <c r="BF122" s="166">
        <f t="shared" si="15"/>
        <v>0</v>
      </c>
      <c r="BG122" s="166">
        <f t="shared" si="16"/>
        <v>0</v>
      </c>
      <c r="BH122" s="166">
        <f t="shared" si="17"/>
        <v>0</v>
      </c>
      <c r="BI122" s="166">
        <f t="shared" si="18"/>
        <v>0</v>
      </c>
      <c r="BJ122" s="14" t="s">
        <v>22</v>
      </c>
      <c r="BK122" s="166">
        <f t="shared" si="19"/>
        <v>0</v>
      </c>
      <c r="BL122" s="14" t="s">
        <v>161</v>
      </c>
      <c r="BM122" s="14" t="s">
        <v>258</v>
      </c>
    </row>
    <row r="123" spans="2:65" s="1" customFormat="1" ht="31.5" customHeight="1">
      <c r="B123" s="154"/>
      <c r="C123" s="155" t="s">
        <v>259</v>
      </c>
      <c r="D123" s="155" t="s">
        <v>114</v>
      </c>
      <c r="E123" s="156" t="s">
        <v>260</v>
      </c>
      <c r="F123" s="157" t="s">
        <v>261</v>
      </c>
      <c r="G123" s="158" t="s">
        <v>135</v>
      </c>
      <c r="H123" s="159">
        <v>40</v>
      </c>
      <c r="I123" s="160"/>
      <c r="J123" s="161">
        <f t="shared" si="10"/>
        <v>0</v>
      </c>
      <c r="K123" s="157" t="s">
        <v>118</v>
      </c>
      <c r="L123" s="31"/>
      <c r="M123" s="162" t="s">
        <v>3</v>
      </c>
      <c r="N123" s="163" t="s">
        <v>43</v>
      </c>
      <c r="O123" s="32"/>
      <c r="P123" s="164">
        <f t="shared" si="11"/>
        <v>0</v>
      </c>
      <c r="Q123" s="164">
        <v>5.0000000000000002E-5</v>
      </c>
      <c r="R123" s="164">
        <f t="shared" si="12"/>
        <v>2E-3</v>
      </c>
      <c r="S123" s="164">
        <v>0</v>
      </c>
      <c r="T123" s="165">
        <f t="shared" si="13"/>
        <v>0</v>
      </c>
      <c r="AR123" s="14" t="s">
        <v>161</v>
      </c>
      <c r="AT123" s="14" t="s">
        <v>114</v>
      </c>
      <c r="AU123" s="14" t="s">
        <v>78</v>
      </c>
      <c r="AY123" s="14" t="s">
        <v>112</v>
      </c>
      <c r="BE123" s="166">
        <f t="shared" si="14"/>
        <v>0</v>
      </c>
      <c r="BF123" s="166">
        <f t="shared" si="15"/>
        <v>0</v>
      </c>
      <c r="BG123" s="166">
        <f t="shared" si="16"/>
        <v>0</v>
      </c>
      <c r="BH123" s="166">
        <f t="shared" si="17"/>
        <v>0</v>
      </c>
      <c r="BI123" s="166">
        <f t="shared" si="18"/>
        <v>0</v>
      </c>
      <c r="BJ123" s="14" t="s">
        <v>22</v>
      </c>
      <c r="BK123" s="166">
        <f t="shared" si="19"/>
        <v>0</v>
      </c>
      <c r="BL123" s="14" t="s">
        <v>161</v>
      </c>
      <c r="BM123" s="14" t="s">
        <v>262</v>
      </c>
    </row>
    <row r="124" spans="2:65" s="1" customFormat="1" ht="31.5" customHeight="1">
      <c r="B124" s="154"/>
      <c r="C124" s="155" t="s">
        <v>263</v>
      </c>
      <c r="D124" s="155" t="s">
        <v>114</v>
      </c>
      <c r="E124" s="156" t="s">
        <v>264</v>
      </c>
      <c r="F124" s="157" t="s">
        <v>265</v>
      </c>
      <c r="G124" s="158" t="s">
        <v>135</v>
      </c>
      <c r="H124" s="159">
        <v>35</v>
      </c>
      <c r="I124" s="160"/>
      <c r="J124" s="161">
        <f t="shared" si="10"/>
        <v>0</v>
      </c>
      <c r="K124" s="157" t="s">
        <v>118</v>
      </c>
      <c r="L124" s="31"/>
      <c r="M124" s="162" t="s">
        <v>3</v>
      </c>
      <c r="N124" s="163" t="s">
        <v>43</v>
      </c>
      <c r="O124" s="32"/>
      <c r="P124" s="164">
        <f t="shared" si="11"/>
        <v>0</v>
      </c>
      <c r="Q124" s="164">
        <v>6.9999999999999994E-5</v>
      </c>
      <c r="R124" s="164">
        <f t="shared" si="12"/>
        <v>2.4499999999999999E-3</v>
      </c>
      <c r="S124" s="164">
        <v>0</v>
      </c>
      <c r="T124" s="165">
        <f t="shared" si="13"/>
        <v>0</v>
      </c>
      <c r="AR124" s="14" t="s">
        <v>161</v>
      </c>
      <c r="AT124" s="14" t="s">
        <v>114</v>
      </c>
      <c r="AU124" s="14" t="s">
        <v>78</v>
      </c>
      <c r="AY124" s="14" t="s">
        <v>112</v>
      </c>
      <c r="BE124" s="166">
        <f t="shared" si="14"/>
        <v>0</v>
      </c>
      <c r="BF124" s="166">
        <f t="shared" si="15"/>
        <v>0</v>
      </c>
      <c r="BG124" s="166">
        <f t="shared" si="16"/>
        <v>0</v>
      </c>
      <c r="BH124" s="166">
        <f t="shared" si="17"/>
        <v>0</v>
      </c>
      <c r="BI124" s="166">
        <f t="shared" si="18"/>
        <v>0</v>
      </c>
      <c r="BJ124" s="14" t="s">
        <v>22</v>
      </c>
      <c r="BK124" s="166">
        <f t="shared" si="19"/>
        <v>0</v>
      </c>
      <c r="BL124" s="14" t="s">
        <v>161</v>
      </c>
      <c r="BM124" s="14" t="s">
        <v>266</v>
      </c>
    </row>
    <row r="125" spans="2:65" s="1" customFormat="1" ht="31.5" customHeight="1">
      <c r="B125" s="154"/>
      <c r="C125" s="155" t="s">
        <v>267</v>
      </c>
      <c r="D125" s="155" t="s">
        <v>114</v>
      </c>
      <c r="E125" s="156" t="s">
        <v>268</v>
      </c>
      <c r="F125" s="157" t="s">
        <v>269</v>
      </c>
      <c r="G125" s="158" t="s">
        <v>135</v>
      </c>
      <c r="H125" s="159">
        <v>45</v>
      </c>
      <c r="I125" s="160"/>
      <c r="J125" s="161">
        <f t="shared" si="10"/>
        <v>0</v>
      </c>
      <c r="K125" s="157" t="s">
        <v>118</v>
      </c>
      <c r="L125" s="31"/>
      <c r="M125" s="162" t="s">
        <v>3</v>
      </c>
      <c r="N125" s="163" t="s">
        <v>43</v>
      </c>
      <c r="O125" s="32"/>
      <c r="P125" s="164">
        <f t="shared" si="11"/>
        <v>0</v>
      </c>
      <c r="Q125" s="164">
        <v>1.2E-4</v>
      </c>
      <c r="R125" s="164">
        <f t="shared" si="12"/>
        <v>5.4000000000000003E-3</v>
      </c>
      <c r="S125" s="164">
        <v>0</v>
      </c>
      <c r="T125" s="165">
        <f t="shared" si="13"/>
        <v>0</v>
      </c>
      <c r="AR125" s="14" t="s">
        <v>161</v>
      </c>
      <c r="AT125" s="14" t="s">
        <v>114</v>
      </c>
      <c r="AU125" s="14" t="s">
        <v>78</v>
      </c>
      <c r="AY125" s="14" t="s">
        <v>112</v>
      </c>
      <c r="BE125" s="166">
        <f t="shared" si="14"/>
        <v>0</v>
      </c>
      <c r="BF125" s="166">
        <f t="shared" si="15"/>
        <v>0</v>
      </c>
      <c r="BG125" s="166">
        <f t="shared" si="16"/>
        <v>0</v>
      </c>
      <c r="BH125" s="166">
        <f t="shared" si="17"/>
        <v>0</v>
      </c>
      <c r="BI125" s="166">
        <f t="shared" si="18"/>
        <v>0</v>
      </c>
      <c r="BJ125" s="14" t="s">
        <v>22</v>
      </c>
      <c r="BK125" s="166">
        <f t="shared" si="19"/>
        <v>0</v>
      </c>
      <c r="BL125" s="14" t="s">
        <v>161</v>
      </c>
      <c r="BM125" s="14" t="s">
        <v>270</v>
      </c>
    </row>
    <row r="126" spans="2:65" s="1" customFormat="1" ht="31.5" customHeight="1">
      <c r="B126" s="154"/>
      <c r="C126" s="155" t="s">
        <v>271</v>
      </c>
      <c r="D126" s="155" t="s">
        <v>114</v>
      </c>
      <c r="E126" s="156" t="s">
        <v>272</v>
      </c>
      <c r="F126" s="157" t="s">
        <v>273</v>
      </c>
      <c r="G126" s="158" t="s">
        <v>135</v>
      </c>
      <c r="H126" s="159">
        <v>25</v>
      </c>
      <c r="I126" s="160"/>
      <c r="J126" s="161">
        <f t="shared" si="10"/>
        <v>0</v>
      </c>
      <c r="K126" s="157" t="s">
        <v>118</v>
      </c>
      <c r="L126" s="31"/>
      <c r="M126" s="162" t="s">
        <v>3</v>
      </c>
      <c r="N126" s="163" t="s">
        <v>43</v>
      </c>
      <c r="O126" s="32"/>
      <c r="P126" s="164">
        <f t="shared" si="11"/>
        <v>0</v>
      </c>
      <c r="Q126" s="164">
        <v>2.4000000000000001E-4</v>
      </c>
      <c r="R126" s="164">
        <f t="shared" si="12"/>
        <v>6.0000000000000001E-3</v>
      </c>
      <c r="S126" s="164">
        <v>0</v>
      </c>
      <c r="T126" s="165">
        <f t="shared" si="13"/>
        <v>0</v>
      </c>
      <c r="AR126" s="14" t="s">
        <v>161</v>
      </c>
      <c r="AT126" s="14" t="s">
        <v>114</v>
      </c>
      <c r="AU126" s="14" t="s">
        <v>78</v>
      </c>
      <c r="AY126" s="14" t="s">
        <v>112</v>
      </c>
      <c r="BE126" s="166">
        <f t="shared" si="14"/>
        <v>0</v>
      </c>
      <c r="BF126" s="166">
        <f t="shared" si="15"/>
        <v>0</v>
      </c>
      <c r="BG126" s="166">
        <f t="shared" si="16"/>
        <v>0</v>
      </c>
      <c r="BH126" s="166">
        <f t="shared" si="17"/>
        <v>0</v>
      </c>
      <c r="BI126" s="166">
        <f t="shared" si="18"/>
        <v>0</v>
      </c>
      <c r="BJ126" s="14" t="s">
        <v>22</v>
      </c>
      <c r="BK126" s="166">
        <f t="shared" si="19"/>
        <v>0</v>
      </c>
      <c r="BL126" s="14" t="s">
        <v>161</v>
      </c>
      <c r="BM126" s="14" t="s">
        <v>274</v>
      </c>
    </row>
    <row r="127" spans="2:65" s="1" customFormat="1" ht="22.5" customHeight="1">
      <c r="B127" s="154"/>
      <c r="C127" s="155" t="s">
        <v>275</v>
      </c>
      <c r="D127" s="155" t="s">
        <v>114</v>
      </c>
      <c r="E127" s="156" t="s">
        <v>276</v>
      </c>
      <c r="F127" s="157" t="s">
        <v>277</v>
      </c>
      <c r="G127" s="158" t="s">
        <v>189</v>
      </c>
      <c r="H127" s="159">
        <v>6</v>
      </c>
      <c r="I127" s="160"/>
      <c r="J127" s="161">
        <f t="shared" si="10"/>
        <v>0</v>
      </c>
      <c r="K127" s="157" t="s">
        <v>118</v>
      </c>
      <c r="L127" s="31"/>
      <c r="M127" s="162" t="s">
        <v>3</v>
      </c>
      <c r="N127" s="163" t="s">
        <v>43</v>
      </c>
      <c r="O127" s="32"/>
      <c r="P127" s="164">
        <f t="shared" si="11"/>
        <v>0</v>
      </c>
      <c r="Q127" s="164">
        <v>0</v>
      </c>
      <c r="R127" s="164">
        <f t="shared" si="12"/>
        <v>0</v>
      </c>
      <c r="S127" s="164">
        <v>0</v>
      </c>
      <c r="T127" s="165">
        <f t="shared" si="13"/>
        <v>0</v>
      </c>
      <c r="AR127" s="14" t="s">
        <v>161</v>
      </c>
      <c r="AT127" s="14" t="s">
        <v>114</v>
      </c>
      <c r="AU127" s="14" t="s">
        <v>78</v>
      </c>
      <c r="AY127" s="14" t="s">
        <v>112</v>
      </c>
      <c r="BE127" s="166">
        <f t="shared" si="14"/>
        <v>0</v>
      </c>
      <c r="BF127" s="166">
        <f t="shared" si="15"/>
        <v>0</v>
      </c>
      <c r="BG127" s="166">
        <f t="shared" si="16"/>
        <v>0</v>
      </c>
      <c r="BH127" s="166">
        <f t="shared" si="17"/>
        <v>0</v>
      </c>
      <c r="BI127" s="166">
        <f t="shared" si="18"/>
        <v>0</v>
      </c>
      <c r="BJ127" s="14" t="s">
        <v>22</v>
      </c>
      <c r="BK127" s="166">
        <f t="shared" si="19"/>
        <v>0</v>
      </c>
      <c r="BL127" s="14" t="s">
        <v>161</v>
      </c>
      <c r="BM127" s="14" t="s">
        <v>278</v>
      </c>
    </row>
    <row r="128" spans="2:65" s="1" customFormat="1" ht="22.5" customHeight="1">
      <c r="B128" s="154"/>
      <c r="C128" s="155" t="s">
        <v>279</v>
      </c>
      <c r="D128" s="155" t="s">
        <v>114</v>
      </c>
      <c r="E128" s="156" t="s">
        <v>280</v>
      </c>
      <c r="F128" s="157" t="s">
        <v>281</v>
      </c>
      <c r="G128" s="158" t="s">
        <v>189</v>
      </c>
      <c r="H128" s="159">
        <v>38</v>
      </c>
      <c r="I128" s="160"/>
      <c r="J128" s="161">
        <f t="shared" si="10"/>
        <v>0</v>
      </c>
      <c r="K128" s="157" t="s">
        <v>118</v>
      </c>
      <c r="L128" s="31"/>
      <c r="M128" s="162" t="s">
        <v>3</v>
      </c>
      <c r="N128" s="163" t="s">
        <v>43</v>
      </c>
      <c r="O128" s="32"/>
      <c r="P128" s="164">
        <f t="shared" si="11"/>
        <v>0</v>
      </c>
      <c r="Q128" s="164">
        <v>1.7000000000000001E-4</v>
      </c>
      <c r="R128" s="164">
        <f t="shared" si="12"/>
        <v>6.4600000000000005E-3</v>
      </c>
      <c r="S128" s="164">
        <v>0</v>
      </c>
      <c r="T128" s="165">
        <f t="shared" si="13"/>
        <v>0</v>
      </c>
      <c r="AR128" s="14" t="s">
        <v>161</v>
      </c>
      <c r="AT128" s="14" t="s">
        <v>114</v>
      </c>
      <c r="AU128" s="14" t="s">
        <v>78</v>
      </c>
      <c r="AY128" s="14" t="s">
        <v>112</v>
      </c>
      <c r="BE128" s="166">
        <f t="shared" si="14"/>
        <v>0</v>
      </c>
      <c r="BF128" s="166">
        <f t="shared" si="15"/>
        <v>0</v>
      </c>
      <c r="BG128" s="166">
        <f t="shared" si="16"/>
        <v>0</v>
      </c>
      <c r="BH128" s="166">
        <f t="shared" si="17"/>
        <v>0</v>
      </c>
      <c r="BI128" s="166">
        <f t="shared" si="18"/>
        <v>0</v>
      </c>
      <c r="BJ128" s="14" t="s">
        <v>22</v>
      </c>
      <c r="BK128" s="166">
        <f t="shared" si="19"/>
        <v>0</v>
      </c>
      <c r="BL128" s="14" t="s">
        <v>161</v>
      </c>
      <c r="BM128" s="14" t="s">
        <v>282</v>
      </c>
    </row>
    <row r="129" spans="2:65" s="1" customFormat="1" ht="22.5" customHeight="1">
      <c r="B129" s="154"/>
      <c r="C129" s="155" t="s">
        <v>283</v>
      </c>
      <c r="D129" s="155" t="s">
        <v>114</v>
      </c>
      <c r="E129" s="156" t="s">
        <v>284</v>
      </c>
      <c r="F129" s="157" t="s">
        <v>285</v>
      </c>
      <c r="G129" s="158" t="s">
        <v>189</v>
      </c>
      <c r="H129" s="159">
        <v>4</v>
      </c>
      <c r="I129" s="160"/>
      <c r="J129" s="161">
        <f t="shared" si="10"/>
        <v>0</v>
      </c>
      <c r="K129" s="157" t="s">
        <v>118</v>
      </c>
      <c r="L129" s="31"/>
      <c r="M129" s="162" t="s">
        <v>3</v>
      </c>
      <c r="N129" s="163" t="s">
        <v>43</v>
      </c>
      <c r="O129" s="32"/>
      <c r="P129" s="164">
        <f t="shared" si="11"/>
        <v>0</v>
      </c>
      <c r="Q129" s="164">
        <v>2.7E-4</v>
      </c>
      <c r="R129" s="164">
        <f t="shared" si="12"/>
        <v>1.08E-3</v>
      </c>
      <c r="S129" s="164">
        <v>0</v>
      </c>
      <c r="T129" s="165">
        <f t="shared" si="13"/>
        <v>0</v>
      </c>
      <c r="AR129" s="14" t="s">
        <v>161</v>
      </c>
      <c r="AT129" s="14" t="s">
        <v>114</v>
      </c>
      <c r="AU129" s="14" t="s">
        <v>78</v>
      </c>
      <c r="AY129" s="14" t="s">
        <v>112</v>
      </c>
      <c r="BE129" s="166">
        <f t="shared" si="14"/>
        <v>0</v>
      </c>
      <c r="BF129" s="166">
        <f t="shared" si="15"/>
        <v>0</v>
      </c>
      <c r="BG129" s="166">
        <f t="shared" si="16"/>
        <v>0</v>
      </c>
      <c r="BH129" s="166">
        <f t="shared" si="17"/>
        <v>0</v>
      </c>
      <c r="BI129" s="166">
        <f t="shared" si="18"/>
        <v>0</v>
      </c>
      <c r="BJ129" s="14" t="s">
        <v>22</v>
      </c>
      <c r="BK129" s="166">
        <f t="shared" si="19"/>
        <v>0</v>
      </c>
      <c r="BL129" s="14" t="s">
        <v>161</v>
      </c>
      <c r="BM129" s="14" t="s">
        <v>286</v>
      </c>
    </row>
    <row r="130" spans="2:65" s="1" customFormat="1" ht="22.5" customHeight="1">
      <c r="B130" s="154"/>
      <c r="C130" s="155" t="s">
        <v>287</v>
      </c>
      <c r="D130" s="155" t="s">
        <v>114</v>
      </c>
      <c r="E130" s="156" t="s">
        <v>288</v>
      </c>
      <c r="F130" s="157" t="s">
        <v>289</v>
      </c>
      <c r="G130" s="158" t="s">
        <v>189</v>
      </c>
      <c r="H130" s="159">
        <v>2</v>
      </c>
      <c r="I130" s="160"/>
      <c r="J130" s="161">
        <f t="shared" si="10"/>
        <v>0</v>
      </c>
      <c r="K130" s="157" t="s">
        <v>118</v>
      </c>
      <c r="L130" s="31"/>
      <c r="M130" s="162" t="s">
        <v>3</v>
      </c>
      <c r="N130" s="163" t="s">
        <v>43</v>
      </c>
      <c r="O130" s="32"/>
      <c r="P130" s="164">
        <f t="shared" si="11"/>
        <v>0</v>
      </c>
      <c r="Q130" s="164">
        <v>4.0000000000000002E-4</v>
      </c>
      <c r="R130" s="164">
        <f t="shared" si="12"/>
        <v>8.0000000000000004E-4</v>
      </c>
      <c r="S130" s="164">
        <v>0</v>
      </c>
      <c r="T130" s="165">
        <f t="shared" si="13"/>
        <v>0</v>
      </c>
      <c r="AR130" s="14" t="s">
        <v>161</v>
      </c>
      <c r="AT130" s="14" t="s">
        <v>114</v>
      </c>
      <c r="AU130" s="14" t="s">
        <v>78</v>
      </c>
      <c r="AY130" s="14" t="s">
        <v>112</v>
      </c>
      <c r="BE130" s="166">
        <f t="shared" si="14"/>
        <v>0</v>
      </c>
      <c r="BF130" s="166">
        <f t="shared" si="15"/>
        <v>0</v>
      </c>
      <c r="BG130" s="166">
        <f t="shared" si="16"/>
        <v>0</v>
      </c>
      <c r="BH130" s="166">
        <f t="shared" si="17"/>
        <v>0</v>
      </c>
      <c r="BI130" s="166">
        <f t="shared" si="18"/>
        <v>0</v>
      </c>
      <c r="BJ130" s="14" t="s">
        <v>22</v>
      </c>
      <c r="BK130" s="166">
        <f t="shared" si="19"/>
        <v>0</v>
      </c>
      <c r="BL130" s="14" t="s">
        <v>161</v>
      </c>
      <c r="BM130" s="14" t="s">
        <v>290</v>
      </c>
    </row>
    <row r="131" spans="2:65" s="1" customFormat="1" ht="22.5" customHeight="1">
      <c r="B131" s="154"/>
      <c r="C131" s="155" t="s">
        <v>291</v>
      </c>
      <c r="D131" s="155" t="s">
        <v>114</v>
      </c>
      <c r="E131" s="156" t="s">
        <v>292</v>
      </c>
      <c r="F131" s="157" t="s">
        <v>293</v>
      </c>
      <c r="G131" s="158" t="s">
        <v>189</v>
      </c>
      <c r="H131" s="159">
        <v>4</v>
      </c>
      <c r="I131" s="160"/>
      <c r="J131" s="161">
        <f t="shared" si="10"/>
        <v>0</v>
      </c>
      <c r="K131" s="157" t="s">
        <v>118</v>
      </c>
      <c r="L131" s="31"/>
      <c r="M131" s="162" t="s">
        <v>3</v>
      </c>
      <c r="N131" s="163" t="s">
        <v>43</v>
      </c>
      <c r="O131" s="32"/>
      <c r="P131" s="164">
        <f t="shared" si="11"/>
        <v>0</v>
      </c>
      <c r="Q131" s="164">
        <v>5.6999999999999998E-4</v>
      </c>
      <c r="R131" s="164">
        <f t="shared" si="12"/>
        <v>2.2799999999999999E-3</v>
      </c>
      <c r="S131" s="164">
        <v>0</v>
      </c>
      <c r="T131" s="165">
        <f t="shared" si="13"/>
        <v>0</v>
      </c>
      <c r="AR131" s="14" t="s">
        <v>161</v>
      </c>
      <c r="AT131" s="14" t="s">
        <v>114</v>
      </c>
      <c r="AU131" s="14" t="s">
        <v>78</v>
      </c>
      <c r="AY131" s="14" t="s">
        <v>112</v>
      </c>
      <c r="BE131" s="166">
        <f t="shared" si="14"/>
        <v>0</v>
      </c>
      <c r="BF131" s="166">
        <f t="shared" si="15"/>
        <v>0</v>
      </c>
      <c r="BG131" s="166">
        <f t="shared" si="16"/>
        <v>0</v>
      </c>
      <c r="BH131" s="166">
        <f t="shared" si="17"/>
        <v>0</v>
      </c>
      <c r="BI131" s="166">
        <f t="shared" si="18"/>
        <v>0</v>
      </c>
      <c r="BJ131" s="14" t="s">
        <v>22</v>
      </c>
      <c r="BK131" s="166">
        <f t="shared" si="19"/>
        <v>0</v>
      </c>
      <c r="BL131" s="14" t="s">
        <v>161</v>
      </c>
      <c r="BM131" s="14" t="s">
        <v>294</v>
      </c>
    </row>
    <row r="132" spans="2:65" s="1" customFormat="1" ht="22.5" customHeight="1">
      <c r="B132" s="154"/>
      <c r="C132" s="155" t="s">
        <v>295</v>
      </c>
      <c r="D132" s="155" t="s">
        <v>114</v>
      </c>
      <c r="E132" s="156" t="s">
        <v>296</v>
      </c>
      <c r="F132" s="157" t="s">
        <v>297</v>
      </c>
      <c r="G132" s="158" t="s">
        <v>135</v>
      </c>
      <c r="H132" s="159">
        <v>145</v>
      </c>
      <c r="I132" s="160"/>
      <c r="J132" s="161">
        <f t="shared" si="10"/>
        <v>0</v>
      </c>
      <c r="K132" s="157" t="s">
        <v>118</v>
      </c>
      <c r="L132" s="31"/>
      <c r="M132" s="162" t="s">
        <v>3</v>
      </c>
      <c r="N132" s="163" t="s">
        <v>43</v>
      </c>
      <c r="O132" s="32"/>
      <c r="P132" s="164">
        <f t="shared" si="11"/>
        <v>0</v>
      </c>
      <c r="Q132" s="164">
        <v>1.9000000000000001E-4</v>
      </c>
      <c r="R132" s="164">
        <f t="shared" si="12"/>
        <v>2.7550000000000002E-2</v>
      </c>
      <c r="S132" s="164">
        <v>0</v>
      </c>
      <c r="T132" s="165">
        <f t="shared" si="13"/>
        <v>0</v>
      </c>
      <c r="AR132" s="14" t="s">
        <v>161</v>
      </c>
      <c r="AT132" s="14" t="s">
        <v>114</v>
      </c>
      <c r="AU132" s="14" t="s">
        <v>78</v>
      </c>
      <c r="AY132" s="14" t="s">
        <v>112</v>
      </c>
      <c r="BE132" s="166">
        <f t="shared" si="14"/>
        <v>0</v>
      </c>
      <c r="BF132" s="166">
        <f t="shared" si="15"/>
        <v>0</v>
      </c>
      <c r="BG132" s="166">
        <f t="shared" si="16"/>
        <v>0</v>
      </c>
      <c r="BH132" s="166">
        <f t="shared" si="17"/>
        <v>0</v>
      </c>
      <c r="BI132" s="166">
        <f t="shared" si="18"/>
        <v>0</v>
      </c>
      <c r="BJ132" s="14" t="s">
        <v>22</v>
      </c>
      <c r="BK132" s="166">
        <f t="shared" si="19"/>
        <v>0</v>
      </c>
      <c r="BL132" s="14" t="s">
        <v>161</v>
      </c>
      <c r="BM132" s="14" t="s">
        <v>298</v>
      </c>
    </row>
    <row r="133" spans="2:65" s="1" customFormat="1" ht="22.5" customHeight="1">
      <c r="B133" s="154"/>
      <c r="C133" s="155" t="s">
        <v>299</v>
      </c>
      <c r="D133" s="155" t="s">
        <v>114</v>
      </c>
      <c r="E133" s="156" t="s">
        <v>300</v>
      </c>
      <c r="F133" s="157" t="s">
        <v>301</v>
      </c>
      <c r="G133" s="158" t="s">
        <v>135</v>
      </c>
      <c r="H133" s="159">
        <v>145</v>
      </c>
      <c r="I133" s="160"/>
      <c r="J133" s="161">
        <f t="shared" si="10"/>
        <v>0</v>
      </c>
      <c r="K133" s="157" t="s">
        <v>118</v>
      </c>
      <c r="L133" s="31"/>
      <c r="M133" s="162" t="s">
        <v>3</v>
      </c>
      <c r="N133" s="163" t="s">
        <v>43</v>
      </c>
      <c r="O133" s="32"/>
      <c r="P133" s="164">
        <f t="shared" si="11"/>
        <v>0</v>
      </c>
      <c r="Q133" s="164">
        <v>1.0000000000000001E-5</v>
      </c>
      <c r="R133" s="164">
        <f t="shared" si="12"/>
        <v>1.4500000000000001E-3</v>
      </c>
      <c r="S133" s="164">
        <v>0</v>
      </c>
      <c r="T133" s="165">
        <f t="shared" si="13"/>
        <v>0</v>
      </c>
      <c r="AR133" s="14" t="s">
        <v>161</v>
      </c>
      <c r="AT133" s="14" t="s">
        <v>114</v>
      </c>
      <c r="AU133" s="14" t="s">
        <v>78</v>
      </c>
      <c r="AY133" s="14" t="s">
        <v>112</v>
      </c>
      <c r="BE133" s="166">
        <f t="shared" si="14"/>
        <v>0</v>
      </c>
      <c r="BF133" s="166">
        <f t="shared" si="15"/>
        <v>0</v>
      </c>
      <c r="BG133" s="166">
        <f t="shared" si="16"/>
        <v>0</v>
      </c>
      <c r="BH133" s="166">
        <f t="shared" si="17"/>
        <v>0</v>
      </c>
      <c r="BI133" s="166">
        <f t="shared" si="18"/>
        <v>0</v>
      </c>
      <c r="BJ133" s="14" t="s">
        <v>22</v>
      </c>
      <c r="BK133" s="166">
        <f t="shared" si="19"/>
        <v>0</v>
      </c>
      <c r="BL133" s="14" t="s">
        <v>161</v>
      </c>
      <c r="BM133" s="14" t="s">
        <v>302</v>
      </c>
    </row>
    <row r="134" spans="2:65" s="1" customFormat="1" ht="31.5" customHeight="1">
      <c r="B134" s="154"/>
      <c r="C134" s="155" t="s">
        <v>303</v>
      </c>
      <c r="D134" s="155" t="s">
        <v>114</v>
      </c>
      <c r="E134" s="156" t="s">
        <v>304</v>
      </c>
      <c r="F134" s="157" t="s">
        <v>305</v>
      </c>
      <c r="G134" s="158" t="s">
        <v>145</v>
      </c>
      <c r="H134" s="159">
        <v>5.0000000000000001E-3</v>
      </c>
      <c r="I134" s="160"/>
      <c r="J134" s="161">
        <f t="shared" si="10"/>
        <v>0</v>
      </c>
      <c r="K134" s="157" t="s">
        <v>118</v>
      </c>
      <c r="L134" s="31"/>
      <c r="M134" s="162" t="s">
        <v>3</v>
      </c>
      <c r="N134" s="163" t="s">
        <v>43</v>
      </c>
      <c r="O134" s="32"/>
      <c r="P134" s="164">
        <f t="shared" si="11"/>
        <v>0</v>
      </c>
      <c r="Q134" s="164">
        <v>0</v>
      </c>
      <c r="R134" s="164">
        <f t="shared" si="12"/>
        <v>0</v>
      </c>
      <c r="S134" s="164">
        <v>0</v>
      </c>
      <c r="T134" s="165">
        <f t="shared" si="13"/>
        <v>0</v>
      </c>
      <c r="AR134" s="14" t="s">
        <v>161</v>
      </c>
      <c r="AT134" s="14" t="s">
        <v>114</v>
      </c>
      <c r="AU134" s="14" t="s">
        <v>78</v>
      </c>
      <c r="AY134" s="14" t="s">
        <v>112</v>
      </c>
      <c r="BE134" s="166">
        <f t="shared" si="14"/>
        <v>0</v>
      </c>
      <c r="BF134" s="166">
        <f t="shared" si="15"/>
        <v>0</v>
      </c>
      <c r="BG134" s="166">
        <f t="shared" si="16"/>
        <v>0</v>
      </c>
      <c r="BH134" s="166">
        <f t="shared" si="17"/>
        <v>0</v>
      </c>
      <c r="BI134" s="166">
        <f t="shared" si="18"/>
        <v>0</v>
      </c>
      <c r="BJ134" s="14" t="s">
        <v>22</v>
      </c>
      <c r="BK134" s="166">
        <f t="shared" si="19"/>
        <v>0</v>
      </c>
      <c r="BL134" s="14" t="s">
        <v>161</v>
      </c>
      <c r="BM134" s="14" t="s">
        <v>306</v>
      </c>
    </row>
    <row r="135" spans="2:65" s="1" customFormat="1" ht="22.5" customHeight="1">
      <c r="B135" s="154"/>
      <c r="C135" s="155" t="s">
        <v>307</v>
      </c>
      <c r="D135" s="155" t="s">
        <v>114</v>
      </c>
      <c r="E135" s="156" t="s">
        <v>308</v>
      </c>
      <c r="F135" s="157" t="s">
        <v>309</v>
      </c>
      <c r="G135" s="158" t="s">
        <v>189</v>
      </c>
      <c r="H135" s="159">
        <v>10</v>
      </c>
      <c r="I135" s="160"/>
      <c r="J135" s="161">
        <f t="shared" si="10"/>
        <v>0</v>
      </c>
      <c r="K135" s="157" t="s">
        <v>3</v>
      </c>
      <c r="L135" s="31"/>
      <c r="M135" s="162" t="s">
        <v>3</v>
      </c>
      <c r="N135" s="163" t="s">
        <v>43</v>
      </c>
      <c r="O135" s="32"/>
      <c r="P135" s="164">
        <f t="shared" si="11"/>
        <v>0</v>
      </c>
      <c r="Q135" s="164">
        <v>1.0000000000000001E-5</v>
      </c>
      <c r="R135" s="164">
        <f t="shared" si="12"/>
        <v>1E-4</v>
      </c>
      <c r="S135" s="164">
        <v>0</v>
      </c>
      <c r="T135" s="165">
        <f t="shared" si="13"/>
        <v>0</v>
      </c>
      <c r="AR135" s="14" t="s">
        <v>161</v>
      </c>
      <c r="AT135" s="14" t="s">
        <v>114</v>
      </c>
      <c r="AU135" s="14" t="s">
        <v>78</v>
      </c>
      <c r="AY135" s="14" t="s">
        <v>112</v>
      </c>
      <c r="BE135" s="166">
        <f t="shared" si="14"/>
        <v>0</v>
      </c>
      <c r="BF135" s="166">
        <f t="shared" si="15"/>
        <v>0</v>
      </c>
      <c r="BG135" s="166">
        <f t="shared" si="16"/>
        <v>0</v>
      </c>
      <c r="BH135" s="166">
        <f t="shared" si="17"/>
        <v>0</v>
      </c>
      <c r="BI135" s="166">
        <f t="shared" si="18"/>
        <v>0</v>
      </c>
      <c r="BJ135" s="14" t="s">
        <v>22</v>
      </c>
      <c r="BK135" s="166">
        <f t="shared" si="19"/>
        <v>0</v>
      </c>
      <c r="BL135" s="14" t="s">
        <v>161</v>
      </c>
      <c r="BM135" s="14" t="s">
        <v>310</v>
      </c>
    </row>
    <row r="136" spans="2:65" s="1" customFormat="1" ht="22.5" customHeight="1">
      <c r="B136" s="154"/>
      <c r="C136" s="155" t="s">
        <v>311</v>
      </c>
      <c r="D136" s="155" t="s">
        <v>114</v>
      </c>
      <c r="E136" s="156" t="s">
        <v>312</v>
      </c>
      <c r="F136" s="157" t="s">
        <v>313</v>
      </c>
      <c r="G136" s="158" t="s">
        <v>240</v>
      </c>
      <c r="H136" s="177"/>
      <c r="I136" s="160"/>
      <c r="J136" s="161">
        <f t="shared" si="10"/>
        <v>0</v>
      </c>
      <c r="K136" s="157" t="s">
        <v>118</v>
      </c>
      <c r="L136" s="31"/>
      <c r="M136" s="162" t="s">
        <v>3</v>
      </c>
      <c r="N136" s="163" t="s">
        <v>43</v>
      </c>
      <c r="O136" s="32"/>
      <c r="P136" s="164">
        <f t="shared" si="11"/>
        <v>0</v>
      </c>
      <c r="Q136" s="164">
        <v>0</v>
      </c>
      <c r="R136" s="164">
        <f t="shared" si="12"/>
        <v>0</v>
      </c>
      <c r="S136" s="164">
        <v>0</v>
      </c>
      <c r="T136" s="165">
        <f t="shared" si="13"/>
        <v>0</v>
      </c>
      <c r="AR136" s="14" t="s">
        <v>161</v>
      </c>
      <c r="AT136" s="14" t="s">
        <v>114</v>
      </c>
      <c r="AU136" s="14" t="s">
        <v>78</v>
      </c>
      <c r="AY136" s="14" t="s">
        <v>112</v>
      </c>
      <c r="BE136" s="166">
        <f t="shared" si="14"/>
        <v>0</v>
      </c>
      <c r="BF136" s="166">
        <f t="shared" si="15"/>
        <v>0</v>
      </c>
      <c r="BG136" s="166">
        <f t="shared" si="16"/>
        <v>0</v>
      </c>
      <c r="BH136" s="166">
        <f t="shared" si="17"/>
        <v>0</v>
      </c>
      <c r="BI136" s="166">
        <f t="shared" si="18"/>
        <v>0</v>
      </c>
      <c r="BJ136" s="14" t="s">
        <v>22</v>
      </c>
      <c r="BK136" s="166">
        <f t="shared" si="19"/>
        <v>0</v>
      </c>
      <c r="BL136" s="14" t="s">
        <v>161</v>
      </c>
      <c r="BM136" s="14" t="s">
        <v>314</v>
      </c>
    </row>
    <row r="137" spans="2:65" s="10" customFormat="1" ht="29.85" customHeight="1">
      <c r="B137" s="140"/>
      <c r="D137" s="151" t="s">
        <v>71</v>
      </c>
      <c r="E137" s="152" t="s">
        <v>315</v>
      </c>
      <c r="F137" s="152" t="s">
        <v>316</v>
      </c>
      <c r="I137" s="143"/>
      <c r="J137" s="153">
        <f>BK137</f>
        <v>0</v>
      </c>
      <c r="L137" s="140"/>
      <c r="M137" s="145"/>
      <c r="N137" s="146"/>
      <c r="O137" s="146"/>
      <c r="P137" s="147">
        <f>SUM(P138:P157)</f>
        <v>0</v>
      </c>
      <c r="Q137" s="146"/>
      <c r="R137" s="147">
        <f>SUM(R138:R157)</f>
        <v>0.43460999999999994</v>
      </c>
      <c r="S137" s="146"/>
      <c r="T137" s="148">
        <f>SUM(T138:T157)</f>
        <v>6.1670000000000003E-2</v>
      </c>
      <c r="AR137" s="141" t="s">
        <v>78</v>
      </c>
      <c r="AT137" s="149" t="s">
        <v>71</v>
      </c>
      <c r="AU137" s="149" t="s">
        <v>22</v>
      </c>
      <c r="AY137" s="141" t="s">
        <v>112</v>
      </c>
      <c r="BK137" s="150">
        <f>SUM(BK138:BK157)</f>
        <v>0</v>
      </c>
    </row>
    <row r="138" spans="2:65" s="1" customFormat="1" ht="22.5" customHeight="1">
      <c r="B138" s="154"/>
      <c r="C138" s="155" t="s">
        <v>317</v>
      </c>
      <c r="D138" s="155" t="s">
        <v>114</v>
      </c>
      <c r="E138" s="156" t="s">
        <v>318</v>
      </c>
      <c r="F138" s="157" t="s">
        <v>319</v>
      </c>
      <c r="G138" s="158" t="s">
        <v>320</v>
      </c>
      <c r="H138" s="159">
        <v>1</v>
      </c>
      <c r="I138" s="160"/>
      <c r="J138" s="161">
        <f t="shared" ref="J138:J157" si="20">ROUND(I138*H138,2)</f>
        <v>0</v>
      </c>
      <c r="K138" s="157" t="s">
        <v>118</v>
      </c>
      <c r="L138" s="31"/>
      <c r="M138" s="162" t="s">
        <v>3</v>
      </c>
      <c r="N138" s="163" t="s">
        <v>43</v>
      </c>
      <c r="O138" s="32"/>
      <c r="P138" s="164">
        <f t="shared" ref="P138:P157" si="21">O138*H138</f>
        <v>0</v>
      </c>
      <c r="Q138" s="164">
        <v>0</v>
      </c>
      <c r="R138" s="164">
        <f t="shared" ref="R138:R157" si="22">Q138*H138</f>
        <v>0</v>
      </c>
      <c r="S138" s="164">
        <v>1.933E-2</v>
      </c>
      <c r="T138" s="165">
        <f t="shared" ref="T138:T157" si="23">S138*H138</f>
        <v>1.933E-2</v>
      </c>
      <c r="AR138" s="14" t="s">
        <v>161</v>
      </c>
      <c r="AT138" s="14" t="s">
        <v>114</v>
      </c>
      <c r="AU138" s="14" t="s">
        <v>78</v>
      </c>
      <c r="AY138" s="14" t="s">
        <v>112</v>
      </c>
      <c r="BE138" s="166">
        <f t="shared" ref="BE138:BE157" si="24">IF(N138="základní",J138,0)</f>
        <v>0</v>
      </c>
      <c r="BF138" s="166">
        <f t="shared" ref="BF138:BF157" si="25">IF(N138="snížená",J138,0)</f>
        <v>0</v>
      </c>
      <c r="BG138" s="166">
        <f t="shared" ref="BG138:BG157" si="26">IF(N138="zákl. přenesená",J138,0)</f>
        <v>0</v>
      </c>
      <c r="BH138" s="166">
        <f t="shared" ref="BH138:BH157" si="27">IF(N138="sníž. přenesená",J138,0)</f>
        <v>0</v>
      </c>
      <c r="BI138" s="166">
        <f t="shared" ref="BI138:BI157" si="28">IF(N138="nulová",J138,0)</f>
        <v>0</v>
      </c>
      <c r="BJ138" s="14" t="s">
        <v>22</v>
      </c>
      <c r="BK138" s="166">
        <f t="shared" ref="BK138:BK157" si="29">ROUND(I138*H138,2)</f>
        <v>0</v>
      </c>
      <c r="BL138" s="14" t="s">
        <v>161</v>
      </c>
      <c r="BM138" s="14" t="s">
        <v>321</v>
      </c>
    </row>
    <row r="139" spans="2:65" s="1" customFormat="1" ht="22.5" customHeight="1">
      <c r="B139" s="154"/>
      <c r="C139" s="155" t="s">
        <v>322</v>
      </c>
      <c r="D139" s="155" t="s">
        <v>114</v>
      </c>
      <c r="E139" s="156" t="s">
        <v>323</v>
      </c>
      <c r="F139" s="157" t="s">
        <v>324</v>
      </c>
      <c r="G139" s="158" t="s">
        <v>320</v>
      </c>
      <c r="H139" s="159">
        <v>1</v>
      </c>
      <c r="I139" s="160"/>
      <c r="J139" s="161">
        <f t="shared" si="20"/>
        <v>0</v>
      </c>
      <c r="K139" s="157" t="s">
        <v>118</v>
      </c>
      <c r="L139" s="31"/>
      <c r="M139" s="162" t="s">
        <v>3</v>
      </c>
      <c r="N139" s="163" t="s">
        <v>43</v>
      </c>
      <c r="O139" s="32"/>
      <c r="P139" s="164">
        <f t="shared" si="21"/>
        <v>0</v>
      </c>
      <c r="Q139" s="164">
        <v>3.2200000000000002E-3</v>
      </c>
      <c r="R139" s="164">
        <f t="shared" si="22"/>
        <v>3.2200000000000002E-3</v>
      </c>
      <c r="S139" s="164">
        <v>0</v>
      </c>
      <c r="T139" s="165">
        <f t="shared" si="23"/>
        <v>0</v>
      </c>
      <c r="AR139" s="14" t="s">
        <v>161</v>
      </c>
      <c r="AT139" s="14" t="s">
        <v>114</v>
      </c>
      <c r="AU139" s="14" t="s">
        <v>78</v>
      </c>
      <c r="AY139" s="14" t="s">
        <v>112</v>
      </c>
      <c r="BE139" s="166">
        <f t="shared" si="24"/>
        <v>0</v>
      </c>
      <c r="BF139" s="166">
        <f t="shared" si="25"/>
        <v>0</v>
      </c>
      <c r="BG139" s="166">
        <f t="shared" si="26"/>
        <v>0</v>
      </c>
      <c r="BH139" s="166">
        <f t="shared" si="27"/>
        <v>0</v>
      </c>
      <c r="BI139" s="166">
        <f t="shared" si="28"/>
        <v>0</v>
      </c>
      <c r="BJ139" s="14" t="s">
        <v>22</v>
      </c>
      <c r="BK139" s="166">
        <f t="shared" si="29"/>
        <v>0</v>
      </c>
      <c r="BL139" s="14" t="s">
        <v>161</v>
      </c>
      <c r="BM139" s="14" t="s">
        <v>325</v>
      </c>
    </row>
    <row r="140" spans="2:65" s="1" customFormat="1" ht="22.5" customHeight="1">
      <c r="B140" s="154"/>
      <c r="C140" s="155" t="s">
        <v>326</v>
      </c>
      <c r="D140" s="155" t="s">
        <v>114</v>
      </c>
      <c r="E140" s="156" t="s">
        <v>327</v>
      </c>
      <c r="F140" s="157" t="s">
        <v>328</v>
      </c>
      <c r="G140" s="158" t="s">
        <v>320</v>
      </c>
      <c r="H140" s="159">
        <v>5</v>
      </c>
      <c r="I140" s="160"/>
      <c r="J140" s="161">
        <f t="shared" si="20"/>
        <v>0</v>
      </c>
      <c r="K140" s="157" t="s">
        <v>118</v>
      </c>
      <c r="L140" s="31"/>
      <c r="M140" s="162" t="s">
        <v>3</v>
      </c>
      <c r="N140" s="163" t="s">
        <v>43</v>
      </c>
      <c r="O140" s="32"/>
      <c r="P140" s="164">
        <f t="shared" si="21"/>
        <v>0</v>
      </c>
      <c r="Q140" s="164">
        <v>2.3199999999999998E-2</v>
      </c>
      <c r="R140" s="164">
        <f t="shared" si="22"/>
        <v>0.11599999999999999</v>
      </c>
      <c r="S140" s="164">
        <v>0</v>
      </c>
      <c r="T140" s="165">
        <f t="shared" si="23"/>
        <v>0</v>
      </c>
      <c r="AR140" s="14" t="s">
        <v>161</v>
      </c>
      <c r="AT140" s="14" t="s">
        <v>114</v>
      </c>
      <c r="AU140" s="14" t="s">
        <v>78</v>
      </c>
      <c r="AY140" s="14" t="s">
        <v>112</v>
      </c>
      <c r="BE140" s="166">
        <f t="shared" si="24"/>
        <v>0</v>
      </c>
      <c r="BF140" s="166">
        <f t="shared" si="25"/>
        <v>0</v>
      </c>
      <c r="BG140" s="166">
        <f t="shared" si="26"/>
        <v>0</v>
      </c>
      <c r="BH140" s="166">
        <f t="shared" si="27"/>
        <v>0</v>
      </c>
      <c r="BI140" s="166">
        <f t="shared" si="28"/>
        <v>0</v>
      </c>
      <c r="BJ140" s="14" t="s">
        <v>22</v>
      </c>
      <c r="BK140" s="166">
        <f t="shared" si="29"/>
        <v>0</v>
      </c>
      <c r="BL140" s="14" t="s">
        <v>161</v>
      </c>
      <c r="BM140" s="14" t="s">
        <v>329</v>
      </c>
    </row>
    <row r="141" spans="2:65" s="1" customFormat="1" ht="22.5" customHeight="1">
      <c r="B141" s="154"/>
      <c r="C141" s="155" t="s">
        <v>330</v>
      </c>
      <c r="D141" s="155" t="s">
        <v>114</v>
      </c>
      <c r="E141" s="156" t="s">
        <v>331</v>
      </c>
      <c r="F141" s="157" t="s">
        <v>332</v>
      </c>
      <c r="G141" s="158" t="s">
        <v>320</v>
      </c>
      <c r="H141" s="159">
        <v>2</v>
      </c>
      <c r="I141" s="160"/>
      <c r="J141" s="161">
        <f t="shared" si="20"/>
        <v>0</v>
      </c>
      <c r="K141" s="157" t="s">
        <v>118</v>
      </c>
      <c r="L141" s="31"/>
      <c r="M141" s="162" t="s">
        <v>3</v>
      </c>
      <c r="N141" s="163" t="s">
        <v>43</v>
      </c>
      <c r="O141" s="32"/>
      <c r="P141" s="164">
        <f t="shared" si="21"/>
        <v>0</v>
      </c>
      <c r="Q141" s="164">
        <v>0</v>
      </c>
      <c r="R141" s="164">
        <f t="shared" si="22"/>
        <v>0</v>
      </c>
      <c r="S141" s="164">
        <v>1.9460000000000002E-2</v>
      </c>
      <c r="T141" s="165">
        <f t="shared" si="23"/>
        <v>3.8920000000000003E-2</v>
      </c>
      <c r="AR141" s="14" t="s">
        <v>161</v>
      </c>
      <c r="AT141" s="14" t="s">
        <v>114</v>
      </c>
      <c r="AU141" s="14" t="s">
        <v>78</v>
      </c>
      <c r="AY141" s="14" t="s">
        <v>112</v>
      </c>
      <c r="BE141" s="166">
        <f t="shared" si="24"/>
        <v>0</v>
      </c>
      <c r="BF141" s="166">
        <f t="shared" si="25"/>
        <v>0</v>
      </c>
      <c r="BG141" s="166">
        <f t="shared" si="26"/>
        <v>0</v>
      </c>
      <c r="BH141" s="166">
        <f t="shared" si="27"/>
        <v>0</v>
      </c>
      <c r="BI141" s="166">
        <f t="shared" si="28"/>
        <v>0</v>
      </c>
      <c r="BJ141" s="14" t="s">
        <v>22</v>
      </c>
      <c r="BK141" s="166">
        <f t="shared" si="29"/>
        <v>0</v>
      </c>
      <c r="BL141" s="14" t="s">
        <v>161</v>
      </c>
      <c r="BM141" s="14" t="s">
        <v>333</v>
      </c>
    </row>
    <row r="142" spans="2:65" s="1" customFormat="1" ht="22.5" customHeight="1">
      <c r="B142" s="154"/>
      <c r="C142" s="155" t="s">
        <v>334</v>
      </c>
      <c r="D142" s="155" t="s">
        <v>114</v>
      </c>
      <c r="E142" s="156" t="s">
        <v>335</v>
      </c>
      <c r="F142" s="157" t="s">
        <v>336</v>
      </c>
      <c r="G142" s="158" t="s">
        <v>320</v>
      </c>
      <c r="H142" s="159">
        <v>9</v>
      </c>
      <c r="I142" s="160"/>
      <c r="J142" s="161">
        <f t="shared" si="20"/>
        <v>0</v>
      </c>
      <c r="K142" s="157" t="s">
        <v>118</v>
      </c>
      <c r="L142" s="31"/>
      <c r="M142" s="162" t="s">
        <v>3</v>
      </c>
      <c r="N142" s="163" t="s">
        <v>43</v>
      </c>
      <c r="O142" s="32"/>
      <c r="P142" s="164">
        <f t="shared" si="21"/>
        <v>0</v>
      </c>
      <c r="Q142" s="164">
        <v>2.5190000000000001E-2</v>
      </c>
      <c r="R142" s="164">
        <f t="shared" si="22"/>
        <v>0.22670999999999999</v>
      </c>
      <c r="S142" s="164">
        <v>0</v>
      </c>
      <c r="T142" s="165">
        <f t="shared" si="23"/>
        <v>0</v>
      </c>
      <c r="AR142" s="14" t="s">
        <v>161</v>
      </c>
      <c r="AT142" s="14" t="s">
        <v>114</v>
      </c>
      <c r="AU142" s="14" t="s">
        <v>78</v>
      </c>
      <c r="AY142" s="14" t="s">
        <v>112</v>
      </c>
      <c r="BE142" s="166">
        <f t="shared" si="24"/>
        <v>0</v>
      </c>
      <c r="BF142" s="166">
        <f t="shared" si="25"/>
        <v>0</v>
      </c>
      <c r="BG142" s="166">
        <f t="shared" si="26"/>
        <v>0</v>
      </c>
      <c r="BH142" s="166">
        <f t="shared" si="27"/>
        <v>0</v>
      </c>
      <c r="BI142" s="166">
        <f t="shared" si="28"/>
        <v>0</v>
      </c>
      <c r="BJ142" s="14" t="s">
        <v>22</v>
      </c>
      <c r="BK142" s="166">
        <f t="shared" si="29"/>
        <v>0</v>
      </c>
      <c r="BL142" s="14" t="s">
        <v>161</v>
      </c>
      <c r="BM142" s="14" t="s">
        <v>337</v>
      </c>
    </row>
    <row r="143" spans="2:65" s="1" customFormat="1" ht="22.5" customHeight="1">
      <c r="B143" s="154"/>
      <c r="C143" s="155" t="s">
        <v>338</v>
      </c>
      <c r="D143" s="155" t="s">
        <v>114</v>
      </c>
      <c r="E143" s="156" t="s">
        <v>339</v>
      </c>
      <c r="F143" s="157" t="s">
        <v>340</v>
      </c>
      <c r="G143" s="158" t="s">
        <v>320</v>
      </c>
      <c r="H143" s="159">
        <v>1</v>
      </c>
      <c r="I143" s="160"/>
      <c r="J143" s="161">
        <f t="shared" si="20"/>
        <v>0</v>
      </c>
      <c r="K143" s="157" t="s">
        <v>118</v>
      </c>
      <c r="L143" s="31"/>
      <c r="M143" s="162" t="s">
        <v>3</v>
      </c>
      <c r="N143" s="163" t="s">
        <v>43</v>
      </c>
      <c r="O143" s="32"/>
      <c r="P143" s="164">
        <f t="shared" si="21"/>
        <v>0</v>
      </c>
      <c r="Q143" s="164">
        <v>1.338E-2</v>
      </c>
      <c r="R143" s="164">
        <f t="shared" si="22"/>
        <v>1.338E-2</v>
      </c>
      <c r="S143" s="164">
        <v>0</v>
      </c>
      <c r="T143" s="165">
        <f t="shared" si="23"/>
        <v>0</v>
      </c>
      <c r="AR143" s="14" t="s">
        <v>161</v>
      </c>
      <c r="AT143" s="14" t="s">
        <v>114</v>
      </c>
      <c r="AU143" s="14" t="s">
        <v>78</v>
      </c>
      <c r="AY143" s="14" t="s">
        <v>112</v>
      </c>
      <c r="BE143" s="166">
        <f t="shared" si="24"/>
        <v>0</v>
      </c>
      <c r="BF143" s="166">
        <f t="shared" si="25"/>
        <v>0</v>
      </c>
      <c r="BG143" s="166">
        <f t="shared" si="26"/>
        <v>0</v>
      </c>
      <c r="BH143" s="166">
        <f t="shared" si="27"/>
        <v>0</v>
      </c>
      <c r="BI143" s="166">
        <f t="shared" si="28"/>
        <v>0</v>
      </c>
      <c r="BJ143" s="14" t="s">
        <v>22</v>
      </c>
      <c r="BK143" s="166">
        <f t="shared" si="29"/>
        <v>0</v>
      </c>
      <c r="BL143" s="14" t="s">
        <v>161</v>
      </c>
      <c r="BM143" s="14" t="s">
        <v>341</v>
      </c>
    </row>
    <row r="144" spans="2:65" s="1" customFormat="1" ht="31.5" customHeight="1">
      <c r="B144" s="154"/>
      <c r="C144" s="155" t="s">
        <v>342</v>
      </c>
      <c r="D144" s="155" t="s">
        <v>114</v>
      </c>
      <c r="E144" s="156" t="s">
        <v>343</v>
      </c>
      <c r="F144" s="157" t="s">
        <v>344</v>
      </c>
      <c r="G144" s="158" t="s">
        <v>320</v>
      </c>
      <c r="H144" s="159">
        <v>1</v>
      </c>
      <c r="I144" s="160"/>
      <c r="J144" s="161">
        <f t="shared" si="20"/>
        <v>0</v>
      </c>
      <c r="K144" s="157" t="s">
        <v>118</v>
      </c>
      <c r="L144" s="31"/>
      <c r="M144" s="162" t="s">
        <v>3</v>
      </c>
      <c r="N144" s="163" t="s">
        <v>43</v>
      </c>
      <c r="O144" s="32"/>
      <c r="P144" s="164">
        <f t="shared" si="21"/>
        <v>0</v>
      </c>
      <c r="Q144" s="164">
        <v>1.034E-2</v>
      </c>
      <c r="R144" s="164">
        <f t="shared" si="22"/>
        <v>1.034E-2</v>
      </c>
      <c r="S144" s="164">
        <v>0</v>
      </c>
      <c r="T144" s="165">
        <f t="shared" si="23"/>
        <v>0</v>
      </c>
      <c r="AR144" s="14" t="s">
        <v>161</v>
      </c>
      <c r="AT144" s="14" t="s">
        <v>114</v>
      </c>
      <c r="AU144" s="14" t="s">
        <v>78</v>
      </c>
      <c r="AY144" s="14" t="s">
        <v>112</v>
      </c>
      <c r="BE144" s="166">
        <f t="shared" si="24"/>
        <v>0</v>
      </c>
      <c r="BF144" s="166">
        <f t="shared" si="25"/>
        <v>0</v>
      </c>
      <c r="BG144" s="166">
        <f t="shared" si="26"/>
        <v>0</v>
      </c>
      <c r="BH144" s="166">
        <f t="shared" si="27"/>
        <v>0</v>
      </c>
      <c r="BI144" s="166">
        <f t="shared" si="28"/>
        <v>0</v>
      </c>
      <c r="BJ144" s="14" t="s">
        <v>22</v>
      </c>
      <c r="BK144" s="166">
        <f t="shared" si="29"/>
        <v>0</v>
      </c>
      <c r="BL144" s="14" t="s">
        <v>161</v>
      </c>
      <c r="BM144" s="14" t="s">
        <v>345</v>
      </c>
    </row>
    <row r="145" spans="2:65" s="1" customFormat="1" ht="22.5" customHeight="1">
      <c r="B145" s="154"/>
      <c r="C145" s="155" t="s">
        <v>346</v>
      </c>
      <c r="D145" s="155" t="s">
        <v>114</v>
      </c>
      <c r="E145" s="156" t="s">
        <v>347</v>
      </c>
      <c r="F145" s="157" t="s">
        <v>348</v>
      </c>
      <c r="G145" s="158" t="s">
        <v>320</v>
      </c>
      <c r="H145" s="159">
        <v>1</v>
      </c>
      <c r="I145" s="160"/>
      <c r="J145" s="161">
        <f t="shared" si="20"/>
        <v>0</v>
      </c>
      <c r="K145" s="157" t="s">
        <v>118</v>
      </c>
      <c r="L145" s="31"/>
      <c r="M145" s="162" t="s">
        <v>3</v>
      </c>
      <c r="N145" s="163" t="s">
        <v>43</v>
      </c>
      <c r="O145" s="32"/>
      <c r="P145" s="164">
        <f t="shared" si="21"/>
        <v>0</v>
      </c>
      <c r="Q145" s="164">
        <v>1.47E-2</v>
      </c>
      <c r="R145" s="164">
        <f t="shared" si="22"/>
        <v>1.47E-2</v>
      </c>
      <c r="S145" s="164">
        <v>0</v>
      </c>
      <c r="T145" s="165">
        <f t="shared" si="23"/>
        <v>0</v>
      </c>
      <c r="AR145" s="14" t="s">
        <v>161</v>
      </c>
      <c r="AT145" s="14" t="s">
        <v>114</v>
      </c>
      <c r="AU145" s="14" t="s">
        <v>78</v>
      </c>
      <c r="AY145" s="14" t="s">
        <v>112</v>
      </c>
      <c r="BE145" s="166">
        <f t="shared" si="24"/>
        <v>0</v>
      </c>
      <c r="BF145" s="166">
        <f t="shared" si="25"/>
        <v>0</v>
      </c>
      <c r="BG145" s="166">
        <f t="shared" si="26"/>
        <v>0</v>
      </c>
      <c r="BH145" s="166">
        <f t="shared" si="27"/>
        <v>0</v>
      </c>
      <c r="BI145" s="166">
        <f t="shared" si="28"/>
        <v>0</v>
      </c>
      <c r="BJ145" s="14" t="s">
        <v>22</v>
      </c>
      <c r="BK145" s="166">
        <f t="shared" si="29"/>
        <v>0</v>
      </c>
      <c r="BL145" s="14" t="s">
        <v>161</v>
      </c>
      <c r="BM145" s="14" t="s">
        <v>349</v>
      </c>
    </row>
    <row r="146" spans="2:65" s="1" customFormat="1" ht="31.5" customHeight="1">
      <c r="B146" s="154"/>
      <c r="C146" s="155" t="s">
        <v>350</v>
      </c>
      <c r="D146" s="155" t="s">
        <v>114</v>
      </c>
      <c r="E146" s="156" t="s">
        <v>351</v>
      </c>
      <c r="F146" s="157" t="s">
        <v>352</v>
      </c>
      <c r="G146" s="158" t="s">
        <v>145</v>
      </c>
      <c r="H146" s="159">
        <v>6.2E-2</v>
      </c>
      <c r="I146" s="160"/>
      <c r="J146" s="161">
        <f t="shared" si="20"/>
        <v>0</v>
      </c>
      <c r="K146" s="157" t="s">
        <v>118</v>
      </c>
      <c r="L146" s="31"/>
      <c r="M146" s="162" t="s">
        <v>3</v>
      </c>
      <c r="N146" s="163" t="s">
        <v>43</v>
      </c>
      <c r="O146" s="32"/>
      <c r="P146" s="164">
        <f t="shared" si="21"/>
        <v>0</v>
      </c>
      <c r="Q146" s="164">
        <v>0</v>
      </c>
      <c r="R146" s="164">
        <f t="shared" si="22"/>
        <v>0</v>
      </c>
      <c r="S146" s="164">
        <v>0</v>
      </c>
      <c r="T146" s="165">
        <f t="shared" si="23"/>
        <v>0</v>
      </c>
      <c r="AR146" s="14" t="s">
        <v>161</v>
      </c>
      <c r="AT146" s="14" t="s">
        <v>114</v>
      </c>
      <c r="AU146" s="14" t="s">
        <v>78</v>
      </c>
      <c r="AY146" s="14" t="s">
        <v>112</v>
      </c>
      <c r="BE146" s="166">
        <f t="shared" si="24"/>
        <v>0</v>
      </c>
      <c r="BF146" s="166">
        <f t="shared" si="25"/>
        <v>0</v>
      </c>
      <c r="BG146" s="166">
        <f t="shared" si="26"/>
        <v>0</v>
      </c>
      <c r="BH146" s="166">
        <f t="shared" si="27"/>
        <v>0</v>
      </c>
      <c r="BI146" s="166">
        <f t="shared" si="28"/>
        <v>0</v>
      </c>
      <c r="BJ146" s="14" t="s">
        <v>22</v>
      </c>
      <c r="BK146" s="166">
        <f t="shared" si="29"/>
        <v>0</v>
      </c>
      <c r="BL146" s="14" t="s">
        <v>161</v>
      </c>
      <c r="BM146" s="14" t="s">
        <v>353</v>
      </c>
    </row>
    <row r="147" spans="2:65" s="1" customFormat="1" ht="22.5" customHeight="1">
      <c r="B147" s="154"/>
      <c r="C147" s="155" t="s">
        <v>354</v>
      </c>
      <c r="D147" s="155" t="s">
        <v>114</v>
      </c>
      <c r="E147" s="156" t="s">
        <v>355</v>
      </c>
      <c r="F147" s="157" t="s">
        <v>356</v>
      </c>
      <c r="G147" s="158" t="s">
        <v>320</v>
      </c>
      <c r="H147" s="159">
        <v>19</v>
      </c>
      <c r="I147" s="160"/>
      <c r="J147" s="161">
        <f t="shared" si="20"/>
        <v>0</v>
      </c>
      <c r="K147" s="157" t="s">
        <v>118</v>
      </c>
      <c r="L147" s="31"/>
      <c r="M147" s="162" t="s">
        <v>3</v>
      </c>
      <c r="N147" s="163" t="s">
        <v>43</v>
      </c>
      <c r="O147" s="32"/>
      <c r="P147" s="164">
        <f t="shared" si="21"/>
        <v>0</v>
      </c>
      <c r="Q147" s="164">
        <v>2.9999999999999997E-4</v>
      </c>
      <c r="R147" s="164">
        <f t="shared" si="22"/>
        <v>5.6999999999999993E-3</v>
      </c>
      <c r="S147" s="164">
        <v>0</v>
      </c>
      <c r="T147" s="165">
        <f t="shared" si="23"/>
        <v>0</v>
      </c>
      <c r="AR147" s="14" t="s">
        <v>161</v>
      </c>
      <c r="AT147" s="14" t="s">
        <v>114</v>
      </c>
      <c r="AU147" s="14" t="s">
        <v>78</v>
      </c>
      <c r="AY147" s="14" t="s">
        <v>112</v>
      </c>
      <c r="BE147" s="166">
        <f t="shared" si="24"/>
        <v>0</v>
      </c>
      <c r="BF147" s="166">
        <f t="shared" si="25"/>
        <v>0</v>
      </c>
      <c r="BG147" s="166">
        <f t="shared" si="26"/>
        <v>0</v>
      </c>
      <c r="BH147" s="166">
        <f t="shared" si="27"/>
        <v>0</v>
      </c>
      <c r="BI147" s="166">
        <f t="shared" si="28"/>
        <v>0</v>
      </c>
      <c r="BJ147" s="14" t="s">
        <v>22</v>
      </c>
      <c r="BK147" s="166">
        <f t="shared" si="29"/>
        <v>0</v>
      </c>
      <c r="BL147" s="14" t="s">
        <v>161</v>
      </c>
      <c r="BM147" s="14" t="s">
        <v>357</v>
      </c>
    </row>
    <row r="148" spans="2:65" s="1" customFormat="1" ht="22.5" customHeight="1">
      <c r="B148" s="154"/>
      <c r="C148" s="155" t="s">
        <v>358</v>
      </c>
      <c r="D148" s="155" t="s">
        <v>114</v>
      </c>
      <c r="E148" s="156" t="s">
        <v>359</v>
      </c>
      <c r="F148" s="157" t="s">
        <v>360</v>
      </c>
      <c r="G148" s="158" t="s">
        <v>320</v>
      </c>
      <c r="H148" s="159">
        <v>18</v>
      </c>
      <c r="I148" s="160"/>
      <c r="J148" s="161">
        <f t="shared" si="20"/>
        <v>0</v>
      </c>
      <c r="K148" s="157" t="s">
        <v>118</v>
      </c>
      <c r="L148" s="31"/>
      <c r="M148" s="162" t="s">
        <v>3</v>
      </c>
      <c r="N148" s="163" t="s">
        <v>43</v>
      </c>
      <c r="O148" s="32"/>
      <c r="P148" s="164">
        <f t="shared" si="21"/>
        <v>0</v>
      </c>
      <c r="Q148" s="164">
        <v>1.9000000000000001E-4</v>
      </c>
      <c r="R148" s="164">
        <f t="shared" si="22"/>
        <v>3.4200000000000003E-3</v>
      </c>
      <c r="S148" s="164">
        <v>0</v>
      </c>
      <c r="T148" s="165">
        <f t="shared" si="23"/>
        <v>0</v>
      </c>
      <c r="AR148" s="14" t="s">
        <v>161</v>
      </c>
      <c r="AT148" s="14" t="s">
        <v>114</v>
      </c>
      <c r="AU148" s="14" t="s">
        <v>78</v>
      </c>
      <c r="AY148" s="14" t="s">
        <v>112</v>
      </c>
      <c r="BE148" s="166">
        <f t="shared" si="24"/>
        <v>0</v>
      </c>
      <c r="BF148" s="166">
        <f t="shared" si="25"/>
        <v>0</v>
      </c>
      <c r="BG148" s="166">
        <f t="shared" si="26"/>
        <v>0</v>
      </c>
      <c r="BH148" s="166">
        <f t="shared" si="27"/>
        <v>0</v>
      </c>
      <c r="BI148" s="166">
        <f t="shared" si="28"/>
        <v>0</v>
      </c>
      <c r="BJ148" s="14" t="s">
        <v>22</v>
      </c>
      <c r="BK148" s="166">
        <f t="shared" si="29"/>
        <v>0</v>
      </c>
      <c r="BL148" s="14" t="s">
        <v>161</v>
      </c>
      <c r="BM148" s="14" t="s">
        <v>361</v>
      </c>
    </row>
    <row r="149" spans="2:65" s="1" customFormat="1" ht="22.5" customHeight="1">
      <c r="B149" s="154"/>
      <c r="C149" s="155" t="s">
        <v>362</v>
      </c>
      <c r="D149" s="155" t="s">
        <v>114</v>
      </c>
      <c r="E149" s="156" t="s">
        <v>363</v>
      </c>
      <c r="F149" s="157" t="s">
        <v>364</v>
      </c>
      <c r="G149" s="158" t="s">
        <v>320</v>
      </c>
      <c r="H149" s="159">
        <v>2</v>
      </c>
      <c r="I149" s="160"/>
      <c r="J149" s="161">
        <f t="shared" si="20"/>
        <v>0</v>
      </c>
      <c r="K149" s="157" t="s">
        <v>118</v>
      </c>
      <c r="L149" s="31"/>
      <c r="M149" s="162" t="s">
        <v>3</v>
      </c>
      <c r="N149" s="163" t="s">
        <v>43</v>
      </c>
      <c r="O149" s="32"/>
      <c r="P149" s="164">
        <f t="shared" si="21"/>
        <v>0</v>
      </c>
      <c r="Q149" s="164">
        <v>0</v>
      </c>
      <c r="R149" s="164">
        <f t="shared" si="22"/>
        <v>0</v>
      </c>
      <c r="S149" s="164">
        <v>8.5999999999999998E-4</v>
      </c>
      <c r="T149" s="165">
        <f t="shared" si="23"/>
        <v>1.72E-3</v>
      </c>
      <c r="AR149" s="14" t="s">
        <v>161</v>
      </c>
      <c r="AT149" s="14" t="s">
        <v>114</v>
      </c>
      <c r="AU149" s="14" t="s">
        <v>78</v>
      </c>
      <c r="AY149" s="14" t="s">
        <v>112</v>
      </c>
      <c r="BE149" s="166">
        <f t="shared" si="24"/>
        <v>0</v>
      </c>
      <c r="BF149" s="166">
        <f t="shared" si="25"/>
        <v>0</v>
      </c>
      <c r="BG149" s="166">
        <f t="shared" si="26"/>
        <v>0</v>
      </c>
      <c r="BH149" s="166">
        <f t="shared" si="27"/>
        <v>0</v>
      </c>
      <c r="BI149" s="166">
        <f t="shared" si="28"/>
        <v>0</v>
      </c>
      <c r="BJ149" s="14" t="s">
        <v>22</v>
      </c>
      <c r="BK149" s="166">
        <f t="shared" si="29"/>
        <v>0</v>
      </c>
      <c r="BL149" s="14" t="s">
        <v>161</v>
      </c>
      <c r="BM149" s="14" t="s">
        <v>365</v>
      </c>
    </row>
    <row r="150" spans="2:65" s="1" customFormat="1" ht="31.5" customHeight="1">
      <c r="B150" s="154"/>
      <c r="C150" s="155" t="s">
        <v>366</v>
      </c>
      <c r="D150" s="155" t="s">
        <v>114</v>
      </c>
      <c r="E150" s="156" t="s">
        <v>367</v>
      </c>
      <c r="F150" s="157" t="s">
        <v>368</v>
      </c>
      <c r="G150" s="158" t="s">
        <v>320</v>
      </c>
      <c r="H150" s="159">
        <v>1</v>
      </c>
      <c r="I150" s="160"/>
      <c r="J150" s="161">
        <f t="shared" si="20"/>
        <v>0</v>
      </c>
      <c r="K150" s="157" t="s">
        <v>118</v>
      </c>
      <c r="L150" s="31"/>
      <c r="M150" s="162" t="s">
        <v>3</v>
      </c>
      <c r="N150" s="163" t="s">
        <v>43</v>
      </c>
      <c r="O150" s="32"/>
      <c r="P150" s="164">
        <f t="shared" si="21"/>
        <v>0</v>
      </c>
      <c r="Q150" s="164">
        <v>1.9599999999999999E-3</v>
      </c>
      <c r="R150" s="164">
        <f t="shared" si="22"/>
        <v>1.9599999999999999E-3</v>
      </c>
      <c r="S150" s="164">
        <v>0</v>
      </c>
      <c r="T150" s="165">
        <f t="shared" si="23"/>
        <v>0</v>
      </c>
      <c r="AR150" s="14" t="s">
        <v>161</v>
      </c>
      <c r="AT150" s="14" t="s">
        <v>114</v>
      </c>
      <c r="AU150" s="14" t="s">
        <v>78</v>
      </c>
      <c r="AY150" s="14" t="s">
        <v>112</v>
      </c>
      <c r="BE150" s="166">
        <f t="shared" si="24"/>
        <v>0</v>
      </c>
      <c r="BF150" s="166">
        <f t="shared" si="25"/>
        <v>0</v>
      </c>
      <c r="BG150" s="166">
        <f t="shared" si="26"/>
        <v>0</v>
      </c>
      <c r="BH150" s="166">
        <f t="shared" si="27"/>
        <v>0</v>
      </c>
      <c r="BI150" s="166">
        <f t="shared" si="28"/>
        <v>0</v>
      </c>
      <c r="BJ150" s="14" t="s">
        <v>22</v>
      </c>
      <c r="BK150" s="166">
        <f t="shared" si="29"/>
        <v>0</v>
      </c>
      <c r="BL150" s="14" t="s">
        <v>161</v>
      </c>
      <c r="BM150" s="14" t="s">
        <v>369</v>
      </c>
    </row>
    <row r="151" spans="2:65" s="1" customFormat="1" ht="22.5" customHeight="1">
      <c r="B151" s="154"/>
      <c r="C151" s="155" t="s">
        <v>370</v>
      </c>
      <c r="D151" s="155" t="s">
        <v>114</v>
      </c>
      <c r="E151" s="156" t="s">
        <v>371</v>
      </c>
      <c r="F151" s="157" t="s">
        <v>372</v>
      </c>
      <c r="G151" s="158" t="s">
        <v>320</v>
      </c>
      <c r="H151" s="159">
        <v>9</v>
      </c>
      <c r="I151" s="160"/>
      <c r="J151" s="161">
        <f t="shared" si="20"/>
        <v>0</v>
      </c>
      <c r="K151" s="157" t="s">
        <v>118</v>
      </c>
      <c r="L151" s="31"/>
      <c r="M151" s="162" t="s">
        <v>3</v>
      </c>
      <c r="N151" s="163" t="s">
        <v>43</v>
      </c>
      <c r="O151" s="32"/>
      <c r="P151" s="164">
        <f t="shared" si="21"/>
        <v>0</v>
      </c>
      <c r="Q151" s="164">
        <v>1.8E-3</v>
      </c>
      <c r="R151" s="164">
        <f t="shared" si="22"/>
        <v>1.6199999999999999E-2</v>
      </c>
      <c r="S151" s="164">
        <v>0</v>
      </c>
      <c r="T151" s="165">
        <f t="shared" si="23"/>
        <v>0</v>
      </c>
      <c r="AR151" s="14" t="s">
        <v>161</v>
      </c>
      <c r="AT151" s="14" t="s">
        <v>114</v>
      </c>
      <c r="AU151" s="14" t="s">
        <v>78</v>
      </c>
      <c r="AY151" s="14" t="s">
        <v>112</v>
      </c>
      <c r="BE151" s="166">
        <f t="shared" si="24"/>
        <v>0</v>
      </c>
      <c r="BF151" s="166">
        <f t="shared" si="25"/>
        <v>0</v>
      </c>
      <c r="BG151" s="166">
        <f t="shared" si="26"/>
        <v>0</v>
      </c>
      <c r="BH151" s="166">
        <f t="shared" si="27"/>
        <v>0</v>
      </c>
      <c r="BI151" s="166">
        <f t="shared" si="28"/>
        <v>0</v>
      </c>
      <c r="BJ151" s="14" t="s">
        <v>22</v>
      </c>
      <c r="BK151" s="166">
        <f t="shared" si="29"/>
        <v>0</v>
      </c>
      <c r="BL151" s="14" t="s">
        <v>161</v>
      </c>
      <c r="BM151" s="14" t="s">
        <v>373</v>
      </c>
    </row>
    <row r="152" spans="2:65" s="1" customFormat="1" ht="22.5" customHeight="1">
      <c r="B152" s="154"/>
      <c r="C152" s="155" t="s">
        <v>374</v>
      </c>
      <c r="D152" s="155" t="s">
        <v>114</v>
      </c>
      <c r="E152" s="156" t="s">
        <v>375</v>
      </c>
      <c r="F152" s="157" t="s">
        <v>376</v>
      </c>
      <c r="G152" s="158" t="s">
        <v>320</v>
      </c>
      <c r="H152" s="159">
        <v>9</v>
      </c>
      <c r="I152" s="160"/>
      <c r="J152" s="161">
        <f t="shared" si="20"/>
        <v>0</v>
      </c>
      <c r="K152" s="157" t="s">
        <v>118</v>
      </c>
      <c r="L152" s="31"/>
      <c r="M152" s="162" t="s">
        <v>3</v>
      </c>
      <c r="N152" s="163" t="s">
        <v>43</v>
      </c>
      <c r="O152" s="32"/>
      <c r="P152" s="164">
        <f t="shared" si="21"/>
        <v>0</v>
      </c>
      <c r="Q152" s="164">
        <v>1.8400000000000001E-3</v>
      </c>
      <c r="R152" s="164">
        <f t="shared" si="22"/>
        <v>1.6560000000000002E-2</v>
      </c>
      <c r="S152" s="164">
        <v>0</v>
      </c>
      <c r="T152" s="165">
        <f t="shared" si="23"/>
        <v>0</v>
      </c>
      <c r="AR152" s="14" t="s">
        <v>161</v>
      </c>
      <c r="AT152" s="14" t="s">
        <v>114</v>
      </c>
      <c r="AU152" s="14" t="s">
        <v>78</v>
      </c>
      <c r="AY152" s="14" t="s">
        <v>112</v>
      </c>
      <c r="BE152" s="166">
        <f t="shared" si="24"/>
        <v>0</v>
      </c>
      <c r="BF152" s="166">
        <f t="shared" si="25"/>
        <v>0</v>
      </c>
      <c r="BG152" s="166">
        <f t="shared" si="26"/>
        <v>0</v>
      </c>
      <c r="BH152" s="166">
        <f t="shared" si="27"/>
        <v>0</v>
      </c>
      <c r="BI152" s="166">
        <f t="shared" si="28"/>
        <v>0</v>
      </c>
      <c r="BJ152" s="14" t="s">
        <v>22</v>
      </c>
      <c r="BK152" s="166">
        <f t="shared" si="29"/>
        <v>0</v>
      </c>
      <c r="BL152" s="14" t="s">
        <v>161</v>
      </c>
      <c r="BM152" s="14" t="s">
        <v>377</v>
      </c>
    </row>
    <row r="153" spans="2:65" s="1" customFormat="1" ht="22.5" customHeight="1">
      <c r="B153" s="154"/>
      <c r="C153" s="155" t="s">
        <v>378</v>
      </c>
      <c r="D153" s="155" t="s">
        <v>114</v>
      </c>
      <c r="E153" s="156" t="s">
        <v>379</v>
      </c>
      <c r="F153" s="157" t="s">
        <v>380</v>
      </c>
      <c r="G153" s="158" t="s">
        <v>189</v>
      </c>
      <c r="H153" s="159">
        <v>2</v>
      </c>
      <c r="I153" s="160"/>
      <c r="J153" s="161">
        <f t="shared" si="20"/>
        <v>0</v>
      </c>
      <c r="K153" s="157" t="s">
        <v>118</v>
      </c>
      <c r="L153" s="31"/>
      <c r="M153" s="162" t="s">
        <v>3</v>
      </c>
      <c r="N153" s="163" t="s">
        <v>43</v>
      </c>
      <c r="O153" s="32"/>
      <c r="P153" s="164">
        <f t="shared" si="21"/>
        <v>0</v>
      </c>
      <c r="Q153" s="164">
        <v>0</v>
      </c>
      <c r="R153" s="164">
        <f t="shared" si="22"/>
        <v>0</v>
      </c>
      <c r="S153" s="164">
        <v>8.4999999999999995E-4</v>
      </c>
      <c r="T153" s="165">
        <f t="shared" si="23"/>
        <v>1.6999999999999999E-3</v>
      </c>
      <c r="AR153" s="14" t="s">
        <v>161</v>
      </c>
      <c r="AT153" s="14" t="s">
        <v>114</v>
      </c>
      <c r="AU153" s="14" t="s">
        <v>78</v>
      </c>
      <c r="AY153" s="14" t="s">
        <v>112</v>
      </c>
      <c r="BE153" s="166">
        <f t="shared" si="24"/>
        <v>0</v>
      </c>
      <c r="BF153" s="166">
        <f t="shared" si="25"/>
        <v>0</v>
      </c>
      <c r="BG153" s="166">
        <f t="shared" si="26"/>
        <v>0</v>
      </c>
      <c r="BH153" s="166">
        <f t="shared" si="27"/>
        <v>0</v>
      </c>
      <c r="BI153" s="166">
        <f t="shared" si="28"/>
        <v>0</v>
      </c>
      <c r="BJ153" s="14" t="s">
        <v>22</v>
      </c>
      <c r="BK153" s="166">
        <f t="shared" si="29"/>
        <v>0</v>
      </c>
      <c r="BL153" s="14" t="s">
        <v>161</v>
      </c>
      <c r="BM153" s="14" t="s">
        <v>381</v>
      </c>
    </row>
    <row r="154" spans="2:65" s="1" customFormat="1" ht="22.5" customHeight="1">
      <c r="B154" s="154"/>
      <c r="C154" s="155" t="s">
        <v>382</v>
      </c>
      <c r="D154" s="155" t="s">
        <v>114</v>
      </c>
      <c r="E154" s="156" t="s">
        <v>383</v>
      </c>
      <c r="F154" s="157" t="s">
        <v>384</v>
      </c>
      <c r="G154" s="158" t="s">
        <v>189</v>
      </c>
      <c r="H154" s="159">
        <v>9</v>
      </c>
      <c r="I154" s="160"/>
      <c r="J154" s="161">
        <f t="shared" si="20"/>
        <v>0</v>
      </c>
      <c r="K154" s="157" t="s">
        <v>118</v>
      </c>
      <c r="L154" s="31"/>
      <c r="M154" s="162" t="s">
        <v>3</v>
      </c>
      <c r="N154" s="163" t="s">
        <v>43</v>
      </c>
      <c r="O154" s="32"/>
      <c r="P154" s="164">
        <f t="shared" si="21"/>
        <v>0</v>
      </c>
      <c r="Q154" s="164">
        <v>2.3000000000000001E-4</v>
      </c>
      <c r="R154" s="164">
        <f t="shared" si="22"/>
        <v>2.0700000000000002E-3</v>
      </c>
      <c r="S154" s="164">
        <v>0</v>
      </c>
      <c r="T154" s="165">
        <f t="shared" si="23"/>
        <v>0</v>
      </c>
      <c r="AR154" s="14" t="s">
        <v>161</v>
      </c>
      <c r="AT154" s="14" t="s">
        <v>114</v>
      </c>
      <c r="AU154" s="14" t="s">
        <v>78</v>
      </c>
      <c r="AY154" s="14" t="s">
        <v>112</v>
      </c>
      <c r="BE154" s="166">
        <f t="shared" si="24"/>
        <v>0</v>
      </c>
      <c r="BF154" s="166">
        <f t="shared" si="25"/>
        <v>0</v>
      </c>
      <c r="BG154" s="166">
        <f t="shared" si="26"/>
        <v>0</v>
      </c>
      <c r="BH154" s="166">
        <f t="shared" si="27"/>
        <v>0</v>
      </c>
      <c r="BI154" s="166">
        <f t="shared" si="28"/>
        <v>0</v>
      </c>
      <c r="BJ154" s="14" t="s">
        <v>22</v>
      </c>
      <c r="BK154" s="166">
        <f t="shared" si="29"/>
        <v>0</v>
      </c>
      <c r="BL154" s="14" t="s">
        <v>161</v>
      </c>
      <c r="BM154" s="14" t="s">
        <v>385</v>
      </c>
    </row>
    <row r="155" spans="2:65" s="1" customFormat="1" ht="22.5" customHeight="1">
      <c r="B155" s="154"/>
      <c r="C155" s="155" t="s">
        <v>386</v>
      </c>
      <c r="D155" s="155" t="s">
        <v>114</v>
      </c>
      <c r="E155" s="156" t="s">
        <v>387</v>
      </c>
      <c r="F155" s="157" t="s">
        <v>388</v>
      </c>
      <c r="G155" s="158" t="s">
        <v>189</v>
      </c>
      <c r="H155" s="159">
        <v>1</v>
      </c>
      <c r="I155" s="160"/>
      <c r="J155" s="161">
        <f t="shared" si="20"/>
        <v>0</v>
      </c>
      <c r="K155" s="157" t="s">
        <v>118</v>
      </c>
      <c r="L155" s="31"/>
      <c r="M155" s="162" t="s">
        <v>3</v>
      </c>
      <c r="N155" s="163" t="s">
        <v>43</v>
      </c>
      <c r="O155" s="32"/>
      <c r="P155" s="164">
        <f t="shared" si="21"/>
        <v>0</v>
      </c>
      <c r="Q155" s="164">
        <v>7.5000000000000002E-4</v>
      </c>
      <c r="R155" s="164">
        <f t="shared" si="22"/>
        <v>7.5000000000000002E-4</v>
      </c>
      <c r="S155" s="164">
        <v>0</v>
      </c>
      <c r="T155" s="165">
        <f t="shared" si="23"/>
        <v>0</v>
      </c>
      <c r="AR155" s="14" t="s">
        <v>161</v>
      </c>
      <c r="AT155" s="14" t="s">
        <v>114</v>
      </c>
      <c r="AU155" s="14" t="s">
        <v>78</v>
      </c>
      <c r="AY155" s="14" t="s">
        <v>112</v>
      </c>
      <c r="BE155" s="166">
        <f t="shared" si="24"/>
        <v>0</v>
      </c>
      <c r="BF155" s="166">
        <f t="shared" si="25"/>
        <v>0</v>
      </c>
      <c r="BG155" s="166">
        <f t="shared" si="26"/>
        <v>0</v>
      </c>
      <c r="BH155" s="166">
        <f t="shared" si="27"/>
        <v>0</v>
      </c>
      <c r="BI155" s="166">
        <f t="shared" si="28"/>
        <v>0</v>
      </c>
      <c r="BJ155" s="14" t="s">
        <v>22</v>
      </c>
      <c r="BK155" s="166">
        <f t="shared" si="29"/>
        <v>0</v>
      </c>
      <c r="BL155" s="14" t="s">
        <v>161</v>
      </c>
      <c r="BM155" s="14" t="s">
        <v>389</v>
      </c>
    </row>
    <row r="156" spans="2:65" s="1" customFormat="1" ht="22.5" customHeight="1">
      <c r="B156" s="154"/>
      <c r="C156" s="155" t="s">
        <v>390</v>
      </c>
      <c r="D156" s="155" t="s">
        <v>114</v>
      </c>
      <c r="E156" s="156" t="s">
        <v>391</v>
      </c>
      <c r="F156" s="157" t="s">
        <v>392</v>
      </c>
      <c r="G156" s="158" t="s">
        <v>189</v>
      </c>
      <c r="H156" s="159">
        <v>40</v>
      </c>
      <c r="I156" s="160"/>
      <c r="J156" s="161">
        <f t="shared" si="20"/>
        <v>0</v>
      </c>
      <c r="K156" s="157" t="s">
        <v>118</v>
      </c>
      <c r="L156" s="31"/>
      <c r="M156" s="162" t="s">
        <v>3</v>
      </c>
      <c r="N156" s="163" t="s">
        <v>43</v>
      </c>
      <c r="O156" s="32"/>
      <c r="P156" s="164">
        <f t="shared" si="21"/>
        <v>0</v>
      </c>
      <c r="Q156" s="164">
        <v>9.0000000000000006E-5</v>
      </c>
      <c r="R156" s="164">
        <f t="shared" si="22"/>
        <v>3.6000000000000003E-3</v>
      </c>
      <c r="S156" s="164">
        <v>0</v>
      </c>
      <c r="T156" s="165">
        <f t="shared" si="23"/>
        <v>0</v>
      </c>
      <c r="AR156" s="14" t="s">
        <v>161</v>
      </c>
      <c r="AT156" s="14" t="s">
        <v>114</v>
      </c>
      <c r="AU156" s="14" t="s">
        <v>78</v>
      </c>
      <c r="AY156" s="14" t="s">
        <v>112</v>
      </c>
      <c r="BE156" s="166">
        <f t="shared" si="24"/>
        <v>0</v>
      </c>
      <c r="BF156" s="166">
        <f t="shared" si="25"/>
        <v>0</v>
      </c>
      <c r="BG156" s="166">
        <f t="shared" si="26"/>
        <v>0</v>
      </c>
      <c r="BH156" s="166">
        <f t="shared" si="27"/>
        <v>0</v>
      </c>
      <c r="BI156" s="166">
        <f t="shared" si="28"/>
        <v>0</v>
      </c>
      <c r="BJ156" s="14" t="s">
        <v>22</v>
      </c>
      <c r="BK156" s="166">
        <f t="shared" si="29"/>
        <v>0</v>
      </c>
      <c r="BL156" s="14" t="s">
        <v>161</v>
      </c>
      <c r="BM156" s="14" t="s">
        <v>393</v>
      </c>
    </row>
    <row r="157" spans="2:65" s="1" customFormat="1" ht="22.5" customHeight="1">
      <c r="B157" s="154"/>
      <c r="C157" s="155" t="s">
        <v>394</v>
      </c>
      <c r="D157" s="155" t="s">
        <v>114</v>
      </c>
      <c r="E157" s="156" t="s">
        <v>395</v>
      </c>
      <c r="F157" s="157" t="s">
        <v>396</v>
      </c>
      <c r="G157" s="158" t="s">
        <v>240</v>
      </c>
      <c r="H157" s="177"/>
      <c r="I157" s="160"/>
      <c r="J157" s="161">
        <f t="shared" si="20"/>
        <v>0</v>
      </c>
      <c r="K157" s="157" t="s">
        <v>118</v>
      </c>
      <c r="L157" s="31"/>
      <c r="M157" s="162" t="s">
        <v>3</v>
      </c>
      <c r="N157" s="163" t="s">
        <v>43</v>
      </c>
      <c r="O157" s="32"/>
      <c r="P157" s="164">
        <f t="shared" si="21"/>
        <v>0</v>
      </c>
      <c r="Q157" s="164">
        <v>0</v>
      </c>
      <c r="R157" s="164">
        <f t="shared" si="22"/>
        <v>0</v>
      </c>
      <c r="S157" s="164">
        <v>0</v>
      </c>
      <c r="T157" s="165">
        <f t="shared" si="23"/>
        <v>0</v>
      </c>
      <c r="AR157" s="14" t="s">
        <v>161</v>
      </c>
      <c r="AT157" s="14" t="s">
        <v>114</v>
      </c>
      <c r="AU157" s="14" t="s">
        <v>78</v>
      </c>
      <c r="AY157" s="14" t="s">
        <v>112</v>
      </c>
      <c r="BE157" s="166">
        <f t="shared" si="24"/>
        <v>0</v>
      </c>
      <c r="BF157" s="166">
        <f t="shared" si="25"/>
        <v>0</v>
      </c>
      <c r="BG157" s="166">
        <f t="shared" si="26"/>
        <v>0</v>
      </c>
      <c r="BH157" s="166">
        <f t="shared" si="27"/>
        <v>0</v>
      </c>
      <c r="BI157" s="166">
        <f t="shared" si="28"/>
        <v>0</v>
      </c>
      <c r="BJ157" s="14" t="s">
        <v>22</v>
      </c>
      <c r="BK157" s="166">
        <f t="shared" si="29"/>
        <v>0</v>
      </c>
      <c r="BL157" s="14" t="s">
        <v>161</v>
      </c>
      <c r="BM157" s="14" t="s">
        <v>397</v>
      </c>
    </row>
    <row r="158" spans="2:65" s="10" customFormat="1" ht="37.35" customHeight="1">
      <c r="B158" s="140"/>
      <c r="D158" s="151" t="s">
        <v>71</v>
      </c>
      <c r="E158" s="178" t="s">
        <v>398</v>
      </c>
      <c r="F158" s="178" t="s">
        <v>399</v>
      </c>
      <c r="I158" s="143"/>
      <c r="J158" s="179">
        <f>BK158</f>
        <v>0</v>
      </c>
      <c r="L158" s="140"/>
      <c r="M158" s="145"/>
      <c r="N158" s="146"/>
      <c r="O158" s="146"/>
      <c r="P158" s="147">
        <f>P159</f>
        <v>0</v>
      </c>
      <c r="Q158" s="146"/>
      <c r="R158" s="147">
        <f>R159</f>
        <v>0</v>
      </c>
      <c r="S158" s="146"/>
      <c r="T158" s="148">
        <f>T159</f>
        <v>0</v>
      </c>
      <c r="AR158" s="141" t="s">
        <v>119</v>
      </c>
      <c r="AT158" s="149" t="s">
        <v>71</v>
      </c>
      <c r="AU158" s="149" t="s">
        <v>72</v>
      </c>
      <c r="AY158" s="141" t="s">
        <v>112</v>
      </c>
      <c r="BK158" s="150">
        <f>BK159</f>
        <v>0</v>
      </c>
    </row>
    <row r="159" spans="2:65" s="1" customFormat="1" ht="22.5" customHeight="1">
      <c r="B159" s="154"/>
      <c r="C159" s="155" t="s">
        <v>400</v>
      </c>
      <c r="D159" s="155" t="s">
        <v>114</v>
      </c>
      <c r="E159" s="156" t="s">
        <v>22</v>
      </c>
      <c r="F159" s="157" t="s">
        <v>401</v>
      </c>
      <c r="G159" s="158" t="s">
        <v>135</v>
      </c>
      <c r="H159" s="159">
        <v>200</v>
      </c>
      <c r="I159" s="160"/>
      <c r="J159" s="161">
        <f>ROUND(I159*H159,2)</f>
        <v>0</v>
      </c>
      <c r="K159" s="157" t="s">
        <v>3</v>
      </c>
      <c r="L159" s="31"/>
      <c r="M159" s="162" t="s">
        <v>3</v>
      </c>
      <c r="N159" s="180" t="s">
        <v>43</v>
      </c>
      <c r="O159" s="181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14" t="s">
        <v>402</v>
      </c>
      <c r="AT159" s="14" t="s">
        <v>114</v>
      </c>
      <c r="AU159" s="14" t="s">
        <v>22</v>
      </c>
      <c r="AY159" s="14" t="s">
        <v>112</v>
      </c>
      <c r="BE159" s="166">
        <f>IF(N159="základní",J159,0)</f>
        <v>0</v>
      </c>
      <c r="BF159" s="166">
        <f>IF(N159="snížená",J159,0)</f>
        <v>0</v>
      </c>
      <c r="BG159" s="166">
        <f>IF(N159="zákl. přenesená",J159,0)</f>
        <v>0</v>
      </c>
      <c r="BH159" s="166">
        <f>IF(N159="sníž. přenesená",J159,0)</f>
        <v>0</v>
      </c>
      <c r="BI159" s="166">
        <f>IF(N159="nulová",J159,0)</f>
        <v>0</v>
      </c>
      <c r="BJ159" s="14" t="s">
        <v>22</v>
      </c>
      <c r="BK159" s="166">
        <f>ROUND(I159*H159,2)</f>
        <v>0</v>
      </c>
      <c r="BL159" s="14" t="s">
        <v>402</v>
      </c>
      <c r="BM159" s="14" t="s">
        <v>403</v>
      </c>
    </row>
    <row r="160" spans="2:65" s="1" customFormat="1" ht="6.95" customHeight="1">
      <c r="B160" s="46"/>
      <c r="C160" s="47"/>
      <c r="D160" s="47"/>
      <c r="E160" s="47"/>
      <c r="F160" s="47"/>
      <c r="G160" s="47"/>
      <c r="H160" s="47"/>
      <c r="I160" s="107"/>
      <c r="J160" s="47"/>
      <c r="K160" s="47"/>
      <c r="L160" s="31"/>
    </row>
    <row r="161" spans="46:46">
      <c r="AT161" s="184"/>
    </row>
  </sheetData>
  <autoFilter ref="C80:K80"/>
  <mergeCells count="6">
    <mergeCell ref="E7:H7"/>
    <mergeCell ref="E22:H22"/>
    <mergeCell ref="E43:H43"/>
    <mergeCell ref="E73:H73"/>
    <mergeCell ref="G1:H1"/>
    <mergeCell ref="L2:V2"/>
  </mergeCells>
  <hyperlinks>
    <hyperlink ref="F1:G1" location="C2" tooltip="Krycí list soupisu" display="1) Krycí list soupisu"/>
    <hyperlink ref="G1:H1" location="C50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1346511841" right="0.58333331346511841" top="0.58333331346511841" bottom="0.58333331346511841" header="0" footer="0"/>
  <pageSetup paperSize="9" fitToHeight="100" orientation="landscape" blackAndWhite="1" errors="blank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2"/>
  <sheetViews>
    <sheetView showGridLines="0" zoomScaleNormal="100" workbookViewId="0"/>
  </sheetViews>
  <sheetFormatPr defaultRowHeight="13.5"/>
  <cols>
    <col min="1" max="1" width="7.140625" style="195" customWidth="1"/>
    <col min="2" max="2" width="1.42578125" style="195" customWidth="1"/>
    <col min="3" max="4" width="4.28515625" style="195" customWidth="1"/>
    <col min="5" max="5" width="10" style="195" customWidth="1"/>
    <col min="6" max="6" width="7.85546875" style="195" customWidth="1"/>
    <col min="7" max="7" width="4.28515625" style="195" customWidth="1"/>
    <col min="8" max="8" width="66.7109375" style="195" customWidth="1"/>
    <col min="9" max="10" width="17.140625" style="195" customWidth="1"/>
    <col min="11" max="11" width="1.42578125" style="195" customWidth="1"/>
    <col min="12" max="16384" width="9.140625" style="195"/>
  </cols>
  <sheetData>
    <row r="1" spans="2:11" ht="37.5" customHeight="1"/>
    <row r="2" spans="2:1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201" customFormat="1" ht="45" customHeight="1">
      <c r="B3" s="199"/>
      <c r="C3" s="319" t="s">
        <v>411</v>
      </c>
      <c r="D3" s="319"/>
      <c r="E3" s="319"/>
      <c r="F3" s="319"/>
      <c r="G3" s="319"/>
      <c r="H3" s="319"/>
      <c r="I3" s="319"/>
      <c r="J3" s="319"/>
      <c r="K3" s="200"/>
    </row>
    <row r="4" spans="2:11" ht="25.5" customHeight="1">
      <c r="B4" s="202"/>
      <c r="C4" s="324" t="s">
        <v>412</v>
      </c>
      <c r="D4" s="324"/>
      <c r="E4" s="324"/>
      <c r="F4" s="324"/>
      <c r="G4" s="324"/>
      <c r="H4" s="324"/>
      <c r="I4" s="324"/>
      <c r="J4" s="324"/>
      <c r="K4" s="203"/>
    </row>
    <row r="5" spans="2:1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ht="15" customHeight="1">
      <c r="B6" s="202"/>
      <c r="C6" s="321" t="s">
        <v>413</v>
      </c>
      <c r="D6" s="321"/>
      <c r="E6" s="321"/>
      <c r="F6" s="321"/>
      <c r="G6" s="321"/>
      <c r="H6" s="321"/>
      <c r="I6" s="321"/>
      <c r="J6" s="321"/>
      <c r="K6" s="203"/>
    </row>
    <row r="7" spans="2:11" ht="15" customHeight="1">
      <c r="B7" s="206"/>
      <c r="C7" s="321" t="s">
        <v>414</v>
      </c>
      <c r="D7" s="321"/>
      <c r="E7" s="321"/>
      <c r="F7" s="321"/>
      <c r="G7" s="321"/>
      <c r="H7" s="321"/>
      <c r="I7" s="321"/>
      <c r="J7" s="321"/>
      <c r="K7" s="203"/>
    </row>
    <row r="8" spans="2:1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ht="15" customHeight="1">
      <c r="B9" s="206"/>
      <c r="C9" s="321" t="s">
        <v>415</v>
      </c>
      <c r="D9" s="321"/>
      <c r="E9" s="321"/>
      <c r="F9" s="321"/>
      <c r="G9" s="321"/>
      <c r="H9" s="321"/>
      <c r="I9" s="321"/>
      <c r="J9" s="321"/>
      <c r="K9" s="203"/>
    </row>
    <row r="10" spans="2:11" ht="15" customHeight="1">
      <c r="B10" s="206"/>
      <c r="C10" s="205"/>
      <c r="D10" s="321" t="s">
        <v>416</v>
      </c>
      <c r="E10" s="321"/>
      <c r="F10" s="321"/>
      <c r="G10" s="321"/>
      <c r="H10" s="321"/>
      <c r="I10" s="321"/>
      <c r="J10" s="321"/>
      <c r="K10" s="203"/>
    </row>
    <row r="11" spans="2:11" ht="15" customHeight="1">
      <c r="B11" s="206"/>
      <c r="C11" s="207"/>
      <c r="D11" s="321" t="s">
        <v>417</v>
      </c>
      <c r="E11" s="321"/>
      <c r="F11" s="321"/>
      <c r="G11" s="321"/>
      <c r="H11" s="321"/>
      <c r="I11" s="321"/>
      <c r="J11" s="321"/>
      <c r="K11" s="203"/>
    </row>
    <row r="12" spans="2:11" ht="12.75" customHeight="1">
      <c r="B12" s="206"/>
      <c r="C12" s="207"/>
      <c r="D12" s="207"/>
      <c r="E12" s="207"/>
      <c r="F12" s="207"/>
      <c r="G12" s="207"/>
      <c r="H12" s="207"/>
      <c r="I12" s="207"/>
      <c r="J12" s="207"/>
      <c r="K12" s="203"/>
    </row>
    <row r="13" spans="2:11" ht="15" customHeight="1">
      <c r="B13" s="206"/>
      <c r="C13" s="207"/>
      <c r="D13" s="321" t="s">
        <v>418</v>
      </c>
      <c r="E13" s="321"/>
      <c r="F13" s="321"/>
      <c r="G13" s="321"/>
      <c r="H13" s="321"/>
      <c r="I13" s="321"/>
      <c r="J13" s="321"/>
      <c r="K13" s="203"/>
    </row>
    <row r="14" spans="2:11" ht="15" customHeight="1">
      <c r="B14" s="206"/>
      <c r="C14" s="207"/>
      <c r="D14" s="321" t="s">
        <v>419</v>
      </c>
      <c r="E14" s="321"/>
      <c r="F14" s="321"/>
      <c r="G14" s="321"/>
      <c r="H14" s="321"/>
      <c r="I14" s="321"/>
      <c r="J14" s="321"/>
      <c r="K14" s="203"/>
    </row>
    <row r="15" spans="2:11" ht="15" customHeight="1">
      <c r="B15" s="206"/>
      <c r="C15" s="207"/>
      <c r="D15" s="321" t="s">
        <v>420</v>
      </c>
      <c r="E15" s="321"/>
      <c r="F15" s="321"/>
      <c r="G15" s="321"/>
      <c r="H15" s="321"/>
      <c r="I15" s="321"/>
      <c r="J15" s="321"/>
      <c r="K15" s="203"/>
    </row>
    <row r="16" spans="2:11" ht="15" customHeight="1">
      <c r="B16" s="206"/>
      <c r="C16" s="207"/>
      <c r="D16" s="207"/>
      <c r="E16" s="208" t="s">
        <v>75</v>
      </c>
      <c r="F16" s="321" t="s">
        <v>421</v>
      </c>
      <c r="G16" s="321"/>
      <c r="H16" s="321"/>
      <c r="I16" s="321"/>
      <c r="J16" s="321"/>
      <c r="K16" s="203"/>
    </row>
    <row r="17" spans="2:11" ht="15" customHeight="1">
      <c r="B17" s="206"/>
      <c r="C17" s="207"/>
      <c r="D17" s="207"/>
      <c r="E17" s="208" t="s">
        <v>422</v>
      </c>
      <c r="F17" s="321" t="s">
        <v>423</v>
      </c>
      <c r="G17" s="321"/>
      <c r="H17" s="321"/>
      <c r="I17" s="321"/>
      <c r="J17" s="321"/>
      <c r="K17" s="203"/>
    </row>
    <row r="18" spans="2:11" ht="15" customHeight="1">
      <c r="B18" s="206"/>
      <c r="C18" s="207"/>
      <c r="D18" s="207"/>
      <c r="E18" s="208" t="s">
        <v>424</v>
      </c>
      <c r="F18" s="321" t="s">
        <v>425</v>
      </c>
      <c r="G18" s="321"/>
      <c r="H18" s="321"/>
      <c r="I18" s="321"/>
      <c r="J18" s="321"/>
      <c r="K18" s="203"/>
    </row>
    <row r="19" spans="2:11" ht="15" customHeight="1">
      <c r="B19" s="206"/>
      <c r="C19" s="207"/>
      <c r="D19" s="207"/>
      <c r="E19" s="208" t="s">
        <v>426</v>
      </c>
      <c r="F19" s="321" t="s">
        <v>427</v>
      </c>
      <c r="G19" s="321"/>
      <c r="H19" s="321"/>
      <c r="I19" s="321"/>
      <c r="J19" s="321"/>
      <c r="K19" s="203"/>
    </row>
    <row r="20" spans="2:11" ht="15" customHeight="1">
      <c r="B20" s="206"/>
      <c r="C20" s="207"/>
      <c r="D20" s="207"/>
      <c r="E20" s="208" t="s">
        <v>398</v>
      </c>
      <c r="F20" s="321" t="s">
        <v>399</v>
      </c>
      <c r="G20" s="321"/>
      <c r="H20" s="321"/>
      <c r="I20" s="321"/>
      <c r="J20" s="321"/>
      <c r="K20" s="203"/>
    </row>
    <row r="21" spans="2:11" ht="15" customHeight="1">
      <c r="B21" s="206"/>
      <c r="C21" s="207"/>
      <c r="D21" s="207"/>
      <c r="E21" s="208" t="s">
        <v>428</v>
      </c>
      <c r="F21" s="321" t="s">
        <v>429</v>
      </c>
      <c r="G21" s="321"/>
      <c r="H21" s="321"/>
      <c r="I21" s="321"/>
      <c r="J21" s="321"/>
      <c r="K21" s="203"/>
    </row>
    <row r="22" spans="2:11" ht="12.75" customHeight="1">
      <c r="B22" s="206"/>
      <c r="C22" s="207"/>
      <c r="D22" s="207"/>
      <c r="E22" s="207"/>
      <c r="F22" s="207"/>
      <c r="G22" s="207"/>
      <c r="H22" s="207"/>
      <c r="I22" s="207"/>
      <c r="J22" s="207"/>
      <c r="K22" s="203"/>
    </row>
    <row r="23" spans="2:11" ht="15" customHeight="1">
      <c r="B23" s="206"/>
      <c r="C23" s="321" t="s">
        <v>430</v>
      </c>
      <c r="D23" s="321"/>
      <c r="E23" s="321"/>
      <c r="F23" s="321"/>
      <c r="G23" s="321"/>
      <c r="H23" s="321"/>
      <c r="I23" s="321"/>
      <c r="J23" s="321"/>
      <c r="K23" s="203"/>
    </row>
    <row r="24" spans="2:11" ht="15" customHeight="1">
      <c r="B24" s="206"/>
      <c r="C24" s="321" t="s">
        <v>431</v>
      </c>
      <c r="D24" s="321"/>
      <c r="E24" s="321"/>
      <c r="F24" s="321"/>
      <c r="G24" s="321"/>
      <c r="H24" s="321"/>
      <c r="I24" s="321"/>
      <c r="J24" s="321"/>
      <c r="K24" s="203"/>
    </row>
    <row r="25" spans="2:11" ht="15" customHeight="1">
      <c r="B25" s="206"/>
      <c r="C25" s="205"/>
      <c r="D25" s="321" t="s">
        <v>432</v>
      </c>
      <c r="E25" s="321"/>
      <c r="F25" s="321"/>
      <c r="G25" s="321"/>
      <c r="H25" s="321"/>
      <c r="I25" s="321"/>
      <c r="J25" s="321"/>
      <c r="K25" s="203"/>
    </row>
    <row r="26" spans="2:11" ht="15" customHeight="1">
      <c r="B26" s="206"/>
      <c r="C26" s="207"/>
      <c r="D26" s="321" t="s">
        <v>433</v>
      </c>
      <c r="E26" s="321"/>
      <c r="F26" s="321"/>
      <c r="G26" s="321"/>
      <c r="H26" s="321"/>
      <c r="I26" s="321"/>
      <c r="J26" s="321"/>
      <c r="K26" s="203"/>
    </row>
    <row r="27" spans="2:11" ht="12.75" customHeight="1">
      <c r="B27" s="206"/>
      <c r="C27" s="207"/>
      <c r="D27" s="207"/>
      <c r="E27" s="207"/>
      <c r="F27" s="207"/>
      <c r="G27" s="207"/>
      <c r="H27" s="207"/>
      <c r="I27" s="207"/>
      <c r="J27" s="207"/>
      <c r="K27" s="203"/>
    </row>
    <row r="28" spans="2:11" ht="15" customHeight="1">
      <c r="B28" s="206"/>
      <c r="C28" s="207"/>
      <c r="D28" s="321" t="s">
        <v>434</v>
      </c>
      <c r="E28" s="321"/>
      <c r="F28" s="321"/>
      <c r="G28" s="321"/>
      <c r="H28" s="321"/>
      <c r="I28" s="321"/>
      <c r="J28" s="321"/>
      <c r="K28" s="203"/>
    </row>
    <row r="29" spans="2:11" ht="15" customHeight="1">
      <c r="B29" s="206"/>
      <c r="C29" s="207"/>
      <c r="D29" s="321" t="s">
        <v>435</v>
      </c>
      <c r="E29" s="321"/>
      <c r="F29" s="321"/>
      <c r="G29" s="321"/>
      <c r="H29" s="321"/>
      <c r="I29" s="321"/>
      <c r="J29" s="321"/>
      <c r="K29" s="203"/>
    </row>
    <row r="30" spans="2:11" ht="12.75" customHeight="1">
      <c r="B30" s="206"/>
      <c r="C30" s="207"/>
      <c r="D30" s="207"/>
      <c r="E30" s="207"/>
      <c r="F30" s="207"/>
      <c r="G30" s="207"/>
      <c r="H30" s="207"/>
      <c r="I30" s="207"/>
      <c r="J30" s="207"/>
      <c r="K30" s="203"/>
    </row>
    <row r="31" spans="2:11" ht="15" customHeight="1">
      <c r="B31" s="206"/>
      <c r="C31" s="207"/>
      <c r="D31" s="321" t="s">
        <v>436</v>
      </c>
      <c r="E31" s="321"/>
      <c r="F31" s="321"/>
      <c r="G31" s="321"/>
      <c r="H31" s="321"/>
      <c r="I31" s="321"/>
      <c r="J31" s="321"/>
      <c r="K31" s="203"/>
    </row>
    <row r="32" spans="2:11" ht="15" customHeight="1">
      <c r="B32" s="206"/>
      <c r="C32" s="207"/>
      <c r="D32" s="321" t="s">
        <v>437</v>
      </c>
      <c r="E32" s="321"/>
      <c r="F32" s="321"/>
      <c r="G32" s="321"/>
      <c r="H32" s="321"/>
      <c r="I32" s="321"/>
      <c r="J32" s="321"/>
      <c r="K32" s="203"/>
    </row>
    <row r="33" spans="2:11" ht="15" customHeight="1">
      <c r="B33" s="206"/>
      <c r="C33" s="207"/>
      <c r="D33" s="321" t="s">
        <v>438</v>
      </c>
      <c r="E33" s="321"/>
      <c r="F33" s="321"/>
      <c r="G33" s="321"/>
      <c r="H33" s="321"/>
      <c r="I33" s="321"/>
      <c r="J33" s="321"/>
      <c r="K33" s="203"/>
    </row>
    <row r="34" spans="2:11" ht="15" customHeight="1">
      <c r="B34" s="206"/>
      <c r="C34" s="207"/>
      <c r="D34" s="205"/>
      <c r="E34" s="209" t="s">
        <v>97</v>
      </c>
      <c r="F34" s="205"/>
      <c r="G34" s="321" t="s">
        <v>439</v>
      </c>
      <c r="H34" s="321"/>
      <c r="I34" s="321"/>
      <c r="J34" s="321"/>
      <c r="K34" s="203"/>
    </row>
    <row r="35" spans="2:11" ht="30.75" customHeight="1">
      <c r="B35" s="206"/>
      <c r="C35" s="207"/>
      <c r="D35" s="205"/>
      <c r="E35" s="209" t="s">
        <v>440</v>
      </c>
      <c r="F35" s="205"/>
      <c r="G35" s="321" t="s">
        <v>441</v>
      </c>
      <c r="H35" s="321"/>
      <c r="I35" s="321"/>
      <c r="J35" s="321"/>
      <c r="K35" s="203"/>
    </row>
    <row r="36" spans="2:11" ht="15" customHeight="1">
      <c r="B36" s="206"/>
      <c r="C36" s="207"/>
      <c r="D36" s="205"/>
      <c r="E36" s="209" t="s">
        <v>53</v>
      </c>
      <c r="F36" s="205"/>
      <c r="G36" s="321" t="s">
        <v>442</v>
      </c>
      <c r="H36" s="321"/>
      <c r="I36" s="321"/>
      <c r="J36" s="321"/>
      <c r="K36" s="203"/>
    </row>
    <row r="37" spans="2:11" ht="15" customHeight="1">
      <c r="B37" s="206"/>
      <c r="C37" s="207"/>
      <c r="D37" s="205"/>
      <c r="E37" s="209" t="s">
        <v>98</v>
      </c>
      <c r="F37" s="205"/>
      <c r="G37" s="321" t="s">
        <v>443</v>
      </c>
      <c r="H37" s="321"/>
      <c r="I37" s="321"/>
      <c r="J37" s="321"/>
      <c r="K37" s="203"/>
    </row>
    <row r="38" spans="2:11" ht="15" customHeight="1">
      <c r="B38" s="206"/>
      <c r="C38" s="207"/>
      <c r="D38" s="205"/>
      <c r="E38" s="209" t="s">
        <v>99</v>
      </c>
      <c r="F38" s="205"/>
      <c r="G38" s="321" t="s">
        <v>444</v>
      </c>
      <c r="H38" s="321"/>
      <c r="I38" s="321"/>
      <c r="J38" s="321"/>
      <c r="K38" s="203"/>
    </row>
    <row r="39" spans="2:11" ht="15" customHeight="1">
      <c r="B39" s="206"/>
      <c r="C39" s="207"/>
      <c r="D39" s="205"/>
      <c r="E39" s="209" t="s">
        <v>100</v>
      </c>
      <c r="F39" s="205"/>
      <c r="G39" s="321" t="s">
        <v>445</v>
      </c>
      <c r="H39" s="321"/>
      <c r="I39" s="321"/>
      <c r="J39" s="321"/>
      <c r="K39" s="203"/>
    </row>
    <row r="40" spans="2:11" ht="15" customHeight="1">
      <c r="B40" s="206"/>
      <c r="C40" s="207"/>
      <c r="D40" s="205"/>
      <c r="E40" s="209" t="s">
        <v>446</v>
      </c>
      <c r="F40" s="205"/>
      <c r="G40" s="321" t="s">
        <v>447</v>
      </c>
      <c r="H40" s="321"/>
      <c r="I40" s="321"/>
      <c r="J40" s="321"/>
      <c r="K40" s="203"/>
    </row>
    <row r="41" spans="2:11" ht="15" customHeight="1">
      <c r="B41" s="206"/>
      <c r="C41" s="207"/>
      <c r="D41" s="205"/>
      <c r="E41" s="209"/>
      <c r="F41" s="205"/>
      <c r="G41" s="321" t="s">
        <v>448</v>
      </c>
      <c r="H41" s="321"/>
      <c r="I41" s="321"/>
      <c r="J41" s="321"/>
      <c r="K41" s="203"/>
    </row>
    <row r="42" spans="2:11" ht="15" customHeight="1">
      <c r="B42" s="206"/>
      <c r="C42" s="207"/>
      <c r="D42" s="205"/>
      <c r="E42" s="209" t="s">
        <v>449</v>
      </c>
      <c r="F42" s="205"/>
      <c r="G42" s="321" t="s">
        <v>450</v>
      </c>
      <c r="H42" s="321"/>
      <c r="I42" s="321"/>
      <c r="J42" s="321"/>
      <c r="K42" s="203"/>
    </row>
    <row r="43" spans="2:11" ht="15" customHeight="1">
      <c r="B43" s="206"/>
      <c r="C43" s="207"/>
      <c r="D43" s="205"/>
      <c r="E43" s="209" t="s">
        <v>102</v>
      </c>
      <c r="F43" s="205"/>
      <c r="G43" s="321" t="s">
        <v>451</v>
      </c>
      <c r="H43" s="321"/>
      <c r="I43" s="321"/>
      <c r="J43" s="321"/>
      <c r="K43" s="203"/>
    </row>
    <row r="44" spans="2:11" ht="12.75" customHeight="1">
      <c r="B44" s="206"/>
      <c r="C44" s="207"/>
      <c r="D44" s="205"/>
      <c r="E44" s="205"/>
      <c r="F44" s="205"/>
      <c r="G44" s="205"/>
      <c r="H44" s="205"/>
      <c r="I44" s="205"/>
      <c r="J44" s="205"/>
      <c r="K44" s="203"/>
    </row>
    <row r="45" spans="2:11" ht="15" customHeight="1">
      <c r="B45" s="206"/>
      <c r="C45" s="207"/>
      <c r="D45" s="321" t="s">
        <v>452</v>
      </c>
      <c r="E45" s="321"/>
      <c r="F45" s="321"/>
      <c r="G45" s="321"/>
      <c r="H45" s="321"/>
      <c r="I45" s="321"/>
      <c r="J45" s="321"/>
      <c r="K45" s="203"/>
    </row>
    <row r="46" spans="2:11" ht="15" customHeight="1">
      <c r="B46" s="206"/>
      <c r="C46" s="207"/>
      <c r="D46" s="207"/>
      <c r="E46" s="321" t="s">
        <v>453</v>
      </c>
      <c r="F46" s="321"/>
      <c r="G46" s="321"/>
      <c r="H46" s="321"/>
      <c r="I46" s="321"/>
      <c r="J46" s="321"/>
      <c r="K46" s="203"/>
    </row>
    <row r="47" spans="2:11" ht="15" customHeight="1">
      <c r="B47" s="206"/>
      <c r="C47" s="207"/>
      <c r="D47" s="207"/>
      <c r="E47" s="321" t="s">
        <v>454</v>
      </c>
      <c r="F47" s="321"/>
      <c r="G47" s="321"/>
      <c r="H47" s="321"/>
      <c r="I47" s="321"/>
      <c r="J47" s="321"/>
      <c r="K47" s="203"/>
    </row>
    <row r="48" spans="2:11" ht="15" customHeight="1">
      <c r="B48" s="206"/>
      <c r="C48" s="207"/>
      <c r="D48" s="207"/>
      <c r="E48" s="321" t="s">
        <v>455</v>
      </c>
      <c r="F48" s="321"/>
      <c r="G48" s="321"/>
      <c r="H48" s="321"/>
      <c r="I48" s="321"/>
      <c r="J48" s="321"/>
      <c r="K48" s="203"/>
    </row>
    <row r="49" spans="2:11" ht="15" customHeight="1">
      <c r="B49" s="206"/>
      <c r="C49" s="207"/>
      <c r="D49" s="321" t="s">
        <v>456</v>
      </c>
      <c r="E49" s="321"/>
      <c r="F49" s="321"/>
      <c r="G49" s="321"/>
      <c r="H49" s="321"/>
      <c r="I49" s="321"/>
      <c r="J49" s="321"/>
      <c r="K49" s="203"/>
    </row>
    <row r="50" spans="2:11" ht="25.5" customHeight="1">
      <c r="B50" s="202"/>
      <c r="C50" s="324" t="s">
        <v>457</v>
      </c>
      <c r="D50" s="324"/>
      <c r="E50" s="324"/>
      <c r="F50" s="324"/>
      <c r="G50" s="324"/>
      <c r="H50" s="324"/>
      <c r="I50" s="324"/>
      <c r="J50" s="324"/>
      <c r="K50" s="203"/>
    </row>
    <row r="51" spans="2:11" ht="5.25" customHeight="1">
      <c r="B51" s="202"/>
      <c r="C51" s="204"/>
      <c r="D51" s="204"/>
      <c r="E51" s="204"/>
      <c r="F51" s="204"/>
      <c r="G51" s="204"/>
      <c r="H51" s="204"/>
      <c r="I51" s="204"/>
      <c r="J51" s="204"/>
      <c r="K51" s="203"/>
    </row>
    <row r="52" spans="2:11" ht="15" customHeight="1">
      <c r="B52" s="202"/>
      <c r="C52" s="321" t="s">
        <v>458</v>
      </c>
      <c r="D52" s="321"/>
      <c r="E52" s="321"/>
      <c r="F52" s="321"/>
      <c r="G52" s="321"/>
      <c r="H52" s="321"/>
      <c r="I52" s="321"/>
      <c r="J52" s="321"/>
      <c r="K52" s="203"/>
    </row>
    <row r="53" spans="2:11" ht="15" customHeight="1">
      <c r="B53" s="202"/>
      <c r="C53" s="321" t="s">
        <v>459</v>
      </c>
      <c r="D53" s="321"/>
      <c r="E53" s="321"/>
      <c r="F53" s="321"/>
      <c r="G53" s="321"/>
      <c r="H53" s="321"/>
      <c r="I53" s="321"/>
      <c r="J53" s="321"/>
      <c r="K53" s="203"/>
    </row>
    <row r="54" spans="2:11" ht="12.75" customHeight="1">
      <c r="B54" s="202"/>
      <c r="C54" s="205"/>
      <c r="D54" s="205"/>
      <c r="E54" s="205"/>
      <c r="F54" s="205"/>
      <c r="G54" s="205"/>
      <c r="H54" s="205"/>
      <c r="I54" s="205"/>
      <c r="J54" s="205"/>
      <c r="K54" s="203"/>
    </row>
    <row r="55" spans="2:11" ht="15" customHeight="1">
      <c r="B55" s="202"/>
      <c r="C55" s="321" t="s">
        <v>460</v>
      </c>
      <c r="D55" s="321"/>
      <c r="E55" s="321"/>
      <c r="F55" s="321"/>
      <c r="G55" s="321"/>
      <c r="H55" s="321"/>
      <c r="I55" s="321"/>
      <c r="J55" s="321"/>
      <c r="K55" s="203"/>
    </row>
    <row r="56" spans="2:11" ht="15" customHeight="1">
      <c r="B56" s="202"/>
      <c r="C56" s="207"/>
      <c r="D56" s="321" t="s">
        <v>461</v>
      </c>
      <c r="E56" s="321"/>
      <c r="F56" s="321"/>
      <c r="G56" s="321"/>
      <c r="H56" s="321"/>
      <c r="I56" s="321"/>
      <c r="J56" s="321"/>
      <c r="K56" s="203"/>
    </row>
    <row r="57" spans="2:11" ht="15" customHeight="1">
      <c r="B57" s="202"/>
      <c r="C57" s="207"/>
      <c r="D57" s="321" t="s">
        <v>462</v>
      </c>
      <c r="E57" s="321"/>
      <c r="F57" s="321"/>
      <c r="G57" s="321"/>
      <c r="H57" s="321"/>
      <c r="I57" s="321"/>
      <c r="J57" s="321"/>
      <c r="K57" s="203"/>
    </row>
    <row r="58" spans="2:11" ht="15" customHeight="1">
      <c r="B58" s="202"/>
      <c r="C58" s="207"/>
      <c r="D58" s="321" t="s">
        <v>463</v>
      </c>
      <c r="E58" s="321"/>
      <c r="F58" s="321"/>
      <c r="G58" s="321"/>
      <c r="H58" s="321"/>
      <c r="I58" s="321"/>
      <c r="J58" s="321"/>
      <c r="K58" s="203"/>
    </row>
    <row r="59" spans="2:11" ht="15" customHeight="1">
      <c r="B59" s="202"/>
      <c r="C59" s="207"/>
      <c r="D59" s="321" t="s">
        <v>464</v>
      </c>
      <c r="E59" s="321"/>
      <c r="F59" s="321"/>
      <c r="G59" s="321"/>
      <c r="H59" s="321"/>
      <c r="I59" s="321"/>
      <c r="J59" s="321"/>
      <c r="K59" s="203"/>
    </row>
    <row r="60" spans="2:11" ht="15" customHeight="1">
      <c r="B60" s="202"/>
      <c r="C60" s="207"/>
      <c r="D60" s="323" t="s">
        <v>465</v>
      </c>
      <c r="E60" s="323"/>
      <c r="F60" s="323"/>
      <c r="G60" s="323"/>
      <c r="H60" s="323"/>
      <c r="I60" s="323"/>
      <c r="J60" s="323"/>
      <c r="K60" s="203"/>
    </row>
    <row r="61" spans="2:11" ht="15" customHeight="1">
      <c r="B61" s="202"/>
      <c r="C61" s="207"/>
      <c r="D61" s="321" t="s">
        <v>466</v>
      </c>
      <c r="E61" s="321"/>
      <c r="F61" s="321"/>
      <c r="G61" s="321"/>
      <c r="H61" s="321"/>
      <c r="I61" s="321"/>
      <c r="J61" s="321"/>
      <c r="K61" s="203"/>
    </row>
    <row r="62" spans="2:11" ht="12.75" customHeight="1">
      <c r="B62" s="202"/>
      <c r="C62" s="207"/>
      <c r="D62" s="207"/>
      <c r="E62" s="210"/>
      <c r="F62" s="207"/>
      <c r="G62" s="207"/>
      <c r="H62" s="207"/>
      <c r="I62" s="207"/>
      <c r="J62" s="207"/>
      <c r="K62" s="203"/>
    </row>
    <row r="63" spans="2:11" ht="15" customHeight="1">
      <c r="B63" s="202"/>
      <c r="C63" s="207"/>
      <c r="D63" s="321" t="s">
        <v>467</v>
      </c>
      <c r="E63" s="321"/>
      <c r="F63" s="321"/>
      <c r="G63" s="321"/>
      <c r="H63" s="321"/>
      <c r="I63" s="321"/>
      <c r="J63" s="321"/>
      <c r="K63" s="203"/>
    </row>
    <row r="64" spans="2:11" ht="15" customHeight="1">
      <c r="B64" s="202"/>
      <c r="C64" s="207"/>
      <c r="D64" s="323" t="s">
        <v>468</v>
      </c>
      <c r="E64" s="323"/>
      <c r="F64" s="323"/>
      <c r="G64" s="323"/>
      <c r="H64" s="323"/>
      <c r="I64" s="323"/>
      <c r="J64" s="323"/>
      <c r="K64" s="203"/>
    </row>
    <row r="65" spans="2:11" ht="15" customHeight="1">
      <c r="B65" s="202"/>
      <c r="C65" s="207"/>
      <c r="D65" s="321" t="s">
        <v>469</v>
      </c>
      <c r="E65" s="321"/>
      <c r="F65" s="321"/>
      <c r="G65" s="321"/>
      <c r="H65" s="321"/>
      <c r="I65" s="321"/>
      <c r="J65" s="321"/>
      <c r="K65" s="203"/>
    </row>
    <row r="66" spans="2:11" ht="15" customHeight="1">
      <c r="B66" s="202"/>
      <c r="C66" s="207"/>
      <c r="D66" s="321" t="s">
        <v>470</v>
      </c>
      <c r="E66" s="321"/>
      <c r="F66" s="321"/>
      <c r="G66" s="321"/>
      <c r="H66" s="321"/>
      <c r="I66" s="321"/>
      <c r="J66" s="321"/>
      <c r="K66" s="203"/>
    </row>
    <row r="67" spans="2:11" ht="15" customHeight="1">
      <c r="B67" s="202"/>
      <c r="C67" s="207"/>
      <c r="D67" s="321" t="s">
        <v>471</v>
      </c>
      <c r="E67" s="321"/>
      <c r="F67" s="321"/>
      <c r="G67" s="321"/>
      <c r="H67" s="321"/>
      <c r="I67" s="321"/>
      <c r="J67" s="321"/>
      <c r="K67" s="203"/>
    </row>
    <row r="68" spans="2:11" ht="15" customHeight="1">
      <c r="B68" s="202"/>
      <c r="C68" s="207"/>
      <c r="D68" s="321" t="s">
        <v>472</v>
      </c>
      <c r="E68" s="321"/>
      <c r="F68" s="321"/>
      <c r="G68" s="321"/>
      <c r="H68" s="321"/>
      <c r="I68" s="321"/>
      <c r="J68" s="321"/>
      <c r="K68" s="203"/>
    </row>
    <row r="69" spans="2:11" ht="12.75" customHeight="1">
      <c r="B69" s="211"/>
      <c r="C69" s="212"/>
      <c r="D69" s="212"/>
      <c r="E69" s="212"/>
      <c r="F69" s="212"/>
      <c r="G69" s="212"/>
      <c r="H69" s="212"/>
      <c r="I69" s="212"/>
      <c r="J69" s="212"/>
      <c r="K69" s="213"/>
    </row>
    <row r="70" spans="2:11" ht="18.75" customHeight="1">
      <c r="B70" s="214"/>
      <c r="C70" s="214"/>
      <c r="D70" s="214"/>
      <c r="E70" s="214"/>
      <c r="F70" s="214"/>
      <c r="G70" s="214"/>
      <c r="H70" s="214"/>
      <c r="I70" s="214"/>
      <c r="J70" s="214"/>
      <c r="K70" s="215"/>
    </row>
    <row r="71" spans="2:11" ht="18.75" customHeight="1">
      <c r="B71" s="215"/>
      <c r="C71" s="215"/>
      <c r="D71" s="215"/>
      <c r="E71" s="215"/>
      <c r="F71" s="215"/>
      <c r="G71" s="215"/>
      <c r="H71" s="215"/>
      <c r="I71" s="215"/>
      <c r="J71" s="215"/>
      <c r="K71" s="215"/>
    </row>
    <row r="72" spans="2:11" ht="7.5" customHeight="1">
      <c r="B72" s="216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ht="45" customHeight="1">
      <c r="B73" s="219"/>
      <c r="C73" s="322" t="s">
        <v>410</v>
      </c>
      <c r="D73" s="322"/>
      <c r="E73" s="322"/>
      <c r="F73" s="322"/>
      <c r="G73" s="322"/>
      <c r="H73" s="322"/>
      <c r="I73" s="322"/>
      <c r="J73" s="322"/>
      <c r="K73" s="220"/>
    </row>
    <row r="74" spans="2:11" ht="17.25" customHeight="1">
      <c r="B74" s="219"/>
      <c r="C74" s="221" t="s">
        <v>473</v>
      </c>
      <c r="D74" s="221"/>
      <c r="E74" s="221"/>
      <c r="F74" s="221" t="s">
        <v>474</v>
      </c>
      <c r="G74" s="222"/>
      <c r="H74" s="221" t="s">
        <v>98</v>
      </c>
      <c r="I74" s="221" t="s">
        <v>57</v>
      </c>
      <c r="J74" s="221" t="s">
        <v>475</v>
      </c>
      <c r="K74" s="220"/>
    </row>
    <row r="75" spans="2:11" ht="17.25" customHeight="1">
      <c r="B75" s="219"/>
      <c r="C75" s="223" t="s">
        <v>476</v>
      </c>
      <c r="D75" s="223"/>
      <c r="E75" s="223"/>
      <c r="F75" s="224" t="s">
        <v>477</v>
      </c>
      <c r="G75" s="225"/>
      <c r="H75" s="223"/>
      <c r="I75" s="223"/>
      <c r="J75" s="223" t="s">
        <v>478</v>
      </c>
      <c r="K75" s="220"/>
    </row>
    <row r="76" spans="2:11" ht="5.25" customHeight="1">
      <c r="B76" s="219"/>
      <c r="C76" s="226"/>
      <c r="D76" s="226"/>
      <c r="E76" s="226"/>
      <c r="F76" s="226"/>
      <c r="G76" s="227"/>
      <c r="H76" s="226"/>
      <c r="I76" s="226"/>
      <c r="J76" s="226"/>
      <c r="K76" s="220"/>
    </row>
    <row r="77" spans="2:11" ht="15" customHeight="1">
      <c r="B77" s="219"/>
      <c r="C77" s="209" t="s">
        <v>53</v>
      </c>
      <c r="D77" s="226"/>
      <c r="E77" s="226"/>
      <c r="F77" s="228" t="s">
        <v>479</v>
      </c>
      <c r="G77" s="227"/>
      <c r="H77" s="209" t="s">
        <v>480</v>
      </c>
      <c r="I77" s="209" t="s">
        <v>481</v>
      </c>
      <c r="J77" s="209">
        <v>20</v>
      </c>
      <c r="K77" s="220"/>
    </row>
    <row r="78" spans="2:11" ht="15" customHeight="1">
      <c r="B78" s="219"/>
      <c r="C78" s="209" t="s">
        <v>482</v>
      </c>
      <c r="D78" s="209"/>
      <c r="E78" s="209"/>
      <c r="F78" s="228" t="s">
        <v>479</v>
      </c>
      <c r="G78" s="227"/>
      <c r="H78" s="209" t="s">
        <v>483</v>
      </c>
      <c r="I78" s="209" t="s">
        <v>481</v>
      </c>
      <c r="J78" s="209">
        <v>120</v>
      </c>
      <c r="K78" s="220"/>
    </row>
    <row r="79" spans="2:11" ht="15" customHeight="1">
      <c r="B79" s="229"/>
      <c r="C79" s="209" t="s">
        <v>484</v>
      </c>
      <c r="D79" s="209"/>
      <c r="E79" s="209"/>
      <c r="F79" s="228" t="s">
        <v>485</v>
      </c>
      <c r="G79" s="227"/>
      <c r="H79" s="209" t="s">
        <v>486</v>
      </c>
      <c r="I79" s="209" t="s">
        <v>481</v>
      </c>
      <c r="J79" s="209">
        <v>50</v>
      </c>
      <c r="K79" s="220"/>
    </row>
    <row r="80" spans="2:11" ht="15" customHeight="1">
      <c r="B80" s="229"/>
      <c r="C80" s="209" t="s">
        <v>487</v>
      </c>
      <c r="D80" s="209"/>
      <c r="E80" s="209"/>
      <c r="F80" s="228" t="s">
        <v>479</v>
      </c>
      <c r="G80" s="227"/>
      <c r="H80" s="209" t="s">
        <v>488</v>
      </c>
      <c r="I80" s="209" t="s">
        <v>489</v>
      </c>
      <c r="J80" s="209"/>
      <c r="K80" s="220"/>
    </row>
    <row r="81" spans="2:11" ht="15" customHeight="1">
      <c r="B81" s="229"/>
      <c r="C81" s="230" t="s">
        <v>490</v>
      </c>
      <c r="D81" s="230"/>
      <c r="E81" s="230"/>
      <c r="F81" s="231" t="s">
        <v>485</v>
      </c>
      <c r="G81" s="230"/>
      <c r="H81" s="230" t="s">
        <v>491</v>
      </c>
      <c r="I81" s="230" t="s">
        <v>481</v>
      </c>
      <c r="J81" s="230">
        <v>15</v>
      </c>
      <c r="K81" s="220"/>
    </row>
    <row r="82" spans="2:11" ht="15" customHeight="1">
      <c r="B82" s="229"/>
      <c r="C82" s="230" t="s">
        <v>492</v>
      </c>
      <c r="D82" s="230"/>
      <c r="E82" s="230"/>
      <c r="F82" s="231" t="s">
        <v>485</v>
      </c>
      <c r="G82" s="230"/>
      <c r="H82" s="230" t="s">
        <v>493</v>
      </c>
      <c r="I82" s="230" t="s">
        <v>481</v>
      </c>
      <c r="J82" s="230">
        <v>15</v>
      </c>
      <c r="K82" s="220"/>
    </row>
    <row r="83" spans="2:11" ht="15" customHeight="1">
      <c r="B83" s="229"/>
      <c r="C83" s="230" t="s">
        <v>494</v>
      </c>
      <c r="D83" s="230"/>
      <c r="E83" s="230"/>
      <c r="F83" s="231" t="s">
        <v>485</v>
      </c>
      <c r="G83" s="230"/>
      <c r="H83" s="230" t="s">
        <v>495</v>
      </c>
      <c r="I83" s="230" t="s">
        <v>481</v>
      </c>
      <c r="J83" s="230">
        <v>20</v>
      </c>
      <c r="K83" s="220"/>
    </row>
    <row r="84" spans="2:11" ht="15" customHeight="1">
      <c r="B84" s="229"/>
      <c r="C84" s="230" t="s">
        <v>496</v>
      </c>
      <c r="D84" s="230"/>
      <c r="E84" s="230"/>
      <c r="F84" s="231" t="s">
        <v>485</v>
      </c>
      <c r="G84" s="230"/>
      <c r="H84" s="230" t="s">
        <v>497</v>
      </c>
      <c r="I84" s="230" t="s">
        <v>481</v>
      </c>
      <c r="J84" s="230">
        <v>20</v>
      </c>
      <c r="K84" s="220"/>
    </row>
    <row r="85" spans="2:11" ht="15" customHeight="1">
      <c r="B85" s="229"/>
      <c r="C85" s="209" t="s">
        <v>498</v>
      </c>
      <c r="D85" s="209"/>
      <c r="E85" s="209"/>
      <c r="F85" s="228" t="s">
        <v>485</v>
      </c>
      <c r="G85" s="227"/>
      <c r="H85" s="209" t="s">
        <v>499</v>
      </c>
      <c r="I85" s="209" t="s">
        <v>481</v>
      </c>
      <c r="J85" s="209">
        <v>50</v>
      </c>
      <c r="K85" s="220"/>
    </row>
    <row r="86" spans="2:11" ht="15" customHeight="1">
      <c r="B86" s="229"/>
      <c r="C86" s="209" t="s">
        <v>500</v>
      </c>
      <c r="D86" s="209"/>
      <c r="E86" s="209"/>
      <c r="F86" s="228" t="s">
        <v>485</v>
      </c>
      <c r="G86" s="227"/>
      <c r="H86" s="209" t="s">
        <v>501</v>
      </c>
      <c r="I86" s="209" t="s">
        <v>481</v>
      </c>
      <c r="J86" s="209">
        <v>20</v>
      </c>
      <c r="K86" s="220"/>
    </row>
    <row r="87" spans="2:11" ht="15" customHeight="1">
      <c r="B87" s="229"/>
      <c r="C87" s="209" t="s">
        <v>502</v>
      </c>
      <c r="D87" s="209"/>
      <c r="E87" s="209"/>
      <c r="F87" s="228" t="s">
        <v>485</v>
      </c>
      <c r="G87" s="227"/>
      <c r="H87" s="209" t="s">
        <v>503</v>
      </c>
      <c r="I87" s="209" t="s">
        <v>481</v>
      </c>
      <c r="J87" s="209">
        <v>20</v>
      </c>
      <c r="K87" s="220"/>
    </row>
    <row r="88" spans="2:11" ht="15" customHeight="1">
      <c r="B88" s="229"/>
      <c r="C88" s="209" t="s">
        <v>504</v>
      </c>
      <c r="D88" s="209"/>
      <c r="E88" s="209"/>
      <c r="F88" s="228" t="s">
        <v>485</v>
      </c>
      <c r="G88" s="227"/>
      <c r="H88" s="209" t="s">
        <v>505</v>
      </c>
      <c r="I88" s="209" t="s">
        <v>481</v>
      </c>
      <c r="J88" s="209">
        <v>50</v>
      </c>
      <c r="K88" s="220"/>
    </row>
    <row r="89" spans="2:11" ht="15" customHeight="1">
      <c r="B89" s="229"/>
      <c r="C89" s="209" t="s">
        <v>506</v>
      </c>
      <c r="D89" s="209"/>
      <c r="E89" s="209"/>
      <c r="F89" s="228" t="s">
        <v>485</v>
      </c>
      <c r="G89" s="227"/>
      <c r="H89" s="209" t="s">
        <v>506</v>
      </c>
      <c r="I89" s="209" t="s">
        <v>481</v>
      </c>
      <c r="J89" s="209">
        <v>50</v>
      </c>
      <c r="K89" s="220"/>
    </row>
    <row r="90" spans="2:11" ht="15" customHeight="1">
      <c r="B90" s="229"/>
      <c r="C90" s="209" t="s">
        <v>103</v>
      </c>
      <c r="D90" s="209"/>
      <c r="E90" s="209"/>
      <c r="F90" s="228" t="s">
        <v>485</v>
      </c>
      <c r="G90" s="227"/>
      <c r="H90" s="209" t="s">
        <v>507</v>
      </c>
      <c r="I90" s="209" t="s">
        <v>481</v>
      </c>
      <c r="J90" s="209">
        <v>255</v>
      </c>
      <c r="K90" s="220"/>
    </row>
    <row r="91" spans="2:11" ht="15" customHeight="1">
      <c r="B91" s="229"/>
      <c r="C91" s="209" t="s">
        <v>508</v>
      </c>
      <c r="D91" s="209"/>
      <c r="E91" s="209"/>
      <c r="F91" s="228" t="s">
        <v>479</v>
      </c>
      <c r="G91" s="227"/>
      <c r="H91" s="209" t="s">
        <v>509</v>
      </c>
      <c r="I91" s="209" t="s">
        <v>510</v>
      </c>
      <c r="J91" s="209"/>
      <c r="K91" s="220"/>
    </row>
    <row r="92" spans="2:11" ht="15" customHeight="1">
      <c r="B92" s="229"/>
      <c r="C92" s="209" t="s">
        <v>511</v>
      </c>
      <c r="D92" s="209"/>
      <c r="E92" s="209"/>
      <c r="F92" s="228" t="s">
        <v>479</v>
      </c>
      <c r="G92" s="227"/>
      <c r="H92" s="209" t="s">
        <v>512</v>
      </c>
      <c r="I92" s="209" t="s">
        <v>513</v>
      </c>
      <c r="J92" s="209"/>
      <c r="K92" s="220"/>
    </row>
    <row r="93" spans="2:11" ht="15" customHeight="1">
      <c r="B93" s="229"/>
      <c r="C93" s="209" t="s">
        <v>514</v>
      </c>
      <c r="D93" s="209"/>
      <c r="E93" s="209"/>
      <c r="F93" s="228" t="s">
        <v>479</v>
      </c>
      <c r="G93" s="227"/>
      <c r="H93" s="209" t="s">
        <v>514</v>
      </c>
      <c r="I93" s="209" t="s">
        <v>513</v>
      </c>
      <c r="J93" s="209"/>
      <c r="K93" s="220"/>
    </row>
    <row r="94" spans="2:11" ht="15" customHeight="1">
      <c r="B94" s="229"/>
      <c r="C94" s="209" t="s">
        <v>38</v>
      </c>
      <c r="D94" s="209"/>
      <c r="E94" s="209"/>
      <c r="F94" s="228" t="s">
        <v>479</v>
      </c>
      <c r="G94" s="227"/>
      <c r="H94" s="209" t="s">
        <v>515</v>
      </c>
      <c r="I94" s="209" t="s">
        <v>513</v>
      </c>
      <c r="J94" s="209"/>
      <c r="K94" s="220"/>
    </row>
    <row r="95" spans="2:11" ht="15" customHeight="1">
      <c r="B95" s="229"/>
      <c r="C95" s="209" t="s">
        <v>48</v>
      </c>
      <c r="D95" s="209"/>
      <c r="E95" s="209"/>
      <c r="F95" s="228" t="s">
        <v>479</v>
      </c>
      <c r="G95" s="227"/>
      <c r="H95" s="209" t="s">
        <v>516</v>
      </c>
      <c r="I95" s="209" t="s">
        <v>513</v>
      </c>
      <c r="J95" s="209"/>
      <c r="K95" s="220"/>
    </row>
    <row r="96" spans="2:11" ht="15" customHeight="1">
      <c r="B96" s="232"/>
      <c r="C96" s="233"/>
      <c r="D96" s="233"/>
      <c r="E96" s="233"/>
      <c r="F96" s="233"/>
      <c r="G96" s="233"/>
      <c r="H96" s="233"/>
      <c r="I96" s="233"/>
      <c r="J96" s="233"/>
      <c r="K96" s="234"/>
    </row>
    <row r="97" spans="2:11" ht="18.75" customHeight="1">
      <c r="B97" s="235"/>
      <c r="C97" s="236"/>
      <c r="D97" s="236"/>
      <c r="E97" s="236"/>
      <c r="F97" s="236"/>
      <c r="G97" s="236"/>
      <c r="H97" s="236"/>
      <c r="I97" s="236"/>
      <c r="J97" s="236"/>
      <c r="K97" s="235"/>
    </row>
    <row r="98" spans="2:11" ht="18.75" customHeight="1">
      <c r="B98" s="215"/>
      <c r="C98" s="215"/>
      <c r="D98" s="215"/>
      <c r="E98" s="215"/>
      <c r="F98" s="215"/>
      <c r="G98" s="215"/>
      <c r="H98" s="215"/>
      <c r="I98" s="215"/>
      <c r="J98" s="215"/>
      <c r="K98" s="215"/>
    </row>
    <row r="99" spans="2:11" ht="7.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8"/>
    </row>
    <row r="100" spans="2:11" ht="45" customHeight="1">
      <c r="B100" s="219"/>
      <c r="C100" s="322" t="s">
        <v>517</v>
      </c>
      <c r="D100" s="322"/>
      <c r="E100" s="322"/>
      <c r="F100" s="322"/>
      <c r="G100" s="322"/>
      <c r="H100" s="322"/>
      <c r="I100" s="322"/>
      <c r="J100" s="322"/>
      <c r="K100" s="220"/>
    </row>
    <row r="101" spans="2:11" ht="17.25" customHeight="1">
      <c r="B101" s="219"/>
      <c r="C101" s="221" t="s">
        <v>473</v>
      </c>
      <c r="D101" s="221"/>
      <c r="E101" s="221"/>
      <c r="F101" s="221" t="s">
        <v>474</v>
      </c>
      <c r="G101" s="222"/>
      <c r="H101" s="221" t="s">
        <v>98</v>
      </c>
      <c r="I101" s="221" t="s">
        <v>57</v>
      </c>
      <c r="J101" s="221" t="s">
        <v>475</v>
      </c>
      <c r="K101" s="220"/>
    </row>
    <row r="102" spans="2:11" ht="17.25" customHeight="1">
      <c r="B102" s="219"/>
      <c r="C102" s="223" t="s">
        <v>476</v>
      </c>
      <c r="D102" s="223"/>
      <c r="E102" s="223"/>
      <c r="F102" s="224" t="s">
        <v>477</v>
      </c>
      <c r="G102" s="225"/>
      <c r="H102" s="223"/>
      <c r="I102" s="223"/>
      <c r="J102" s="223" t="s">
        <v>478</v>
      </c>
      <c r="K102" s="220"/>
    </row>
    <row r="103" spans="2:11" ht="5.25" customHeight="1">
      <c r="B103" s="219"/>
      <c r="C103" s="221"/>
      <c r="D103" s="221"/>
      <c r="E103" s="221"/>
      <c r="F103" s="221"/>
      <c r="G103" s="237"/>
      <c r="H103" s="221"/>
      <c r="I103" s="221"/>
      <c r="J103" s="221"/>
      <c r="K103" s="220"/>
    </row>
    <row r="104" spans="2:11" ht="15" customHeight="1">
      <c r="B104" s="219"/>
      <c r="C104" s="209" t="s">
        <v>53</v>
      </c>
      <c r="D104" s="226"/>
      <c r="E104" s="226"/>
      <c r="F104" s="228" t="s">
        <v>479</v>
      </c>
      <c r="G104" s="237"/>
      <c r="H104" s="209" t="s">
        <v>518</v>
      </c>
      <c r="I104" s="209" t="s">
        <v>481</v>
      </c>
      <c r="J104" s="209">
        <v>20</v>
      </c>
      <c r="K104" s="220"/>
    </row>
    <row r="105" spans="2:11" ht="15" customHeight="1">
      <c r="B105" s="219"/>
      <c r="C105" s="209" t="s">
        <v>482</v>
      </c>
      <c r="D105" s="209"/>
      <c r="E105" s="209"/>
      <c r="F105" s="228" t="s">
        <v>479</v>
      </c>
      <c r="G105" s="209"/>
      <c r="H105" s="209" t="s">
        <v>518</v>
      </c>
      <c r="I105" s="209" t="s">
        <v>481</v>
      </c>
      <c r="J105" s="209">
        <v>120</v>
      </c>
      <c r="K105" s="220"/>
    </row>
    <row r="106" spans="2:11" ht="15" customHeight="1">
      <c r="B106" s="229"/>
      <c r="C106" s="209" t="s">
        <v>484</v>
      </c>
      <c r="D106" s="209"/>
      <c r="E106" s="209"/>
      <c r="F106" s="228" t="s">
        <v>485</v>
      </c>
      <c r="G106" s="209"/>
      <c r="H106" s="209" t="s">
        <v>518</v>
      </c>
      <c r="I106" s="209" t="s">
        <v>481</v>
      </c>
      <c r="J106" s="209">
        <v>50</v>
      </c>
      <c r="K106" s="220"/>
    </row>
    <row r="107" spans="2:11" ht="15" customHeight="1">
      <c r="B107" s="229"/>
      <c r="C107" s="209" t="s">
        <v>487</v>
      </c>
      <c r="D107" s="209"/>
      <c r="E107" s="209"/>
      <c r="F107" s="228" t="s">
        <v>479</v>
      </c>
      <c r="G107" s="209"/>
      <c r="H107" s="209" t="s">
        <v>518</v>
      </c>
      <c r="I107" s="209" t="s">
        <v>489</v>
      </c>
      <c r="J107" s="209"/>
      <c r="K107" s="220"/>
    </row>
    <row r="108" spans="2:11" ht="15" customHeight="1">
      <c r="B108" s="229"/>
      <c r="C108" s="209" t="s">
        <v>498</v>
      </c>
      <c r="D108" s="209"/>
      <c r="E108" s="209"/>
      <c r="F108" s="228" t="s">
        <v>485</v>
      </c>
      <c r="G108" s="209"/>
      <c r="H108" s="209" t="s">
        <v>518</v>
      </c>
      <c r="I108" s="209" t="s">
        <v>481</v>
      </c>
      <c r="J108" s="209">
        <v>50</v>
      </c>
      <c r="K108" s="220"/>
    </row>
    <row r="109" spans="2:11" ht="15" customHeight="1">
      <c r="B109" s="229"/>
      <c r="C109" s="209" t="s">
        <v>506</v>
      </c>
      <c r="D109" s="209"/>
      <c r="E109" s="209"/>
      <c r="F109" s="228" t="s">
        <v>485</v>
      </c>
      <c r="G109" s="209"/>
      <c r="H109" s="209" t="s">
        <v>518</v>
      </c>
      <c r="I109" s="209" t="s">
        <v>481</v>
      </c>
      <c r="J109" s="209">
        <v>50</v>
      </c>
      <c r="K109" s="220"/>
    </row>
    <row r="110" spans="2:11" ht="15" customHeight="1">
      <c r="B110" s="229"/>
      <c r="C110" s="209" t="s">
        <v>504</v>
      </c>
      <c r="D110" s="209"/>
      <c r="E110" s="209"/>
      <c r="F110" s="228" t="s">
        <v>485</v>
      </c>
      <c r="G110" s="209"/>
      <c r="H110" s="209" t="s">
        <v>518</v>
      </c>
      <c r="I110" s="209" t="s">
        <v>481</v>
      </c>
      <c r="J110" s="209">
        <v>50</v>
      </c>
      <c r="K110" s="220"/>
    </row>
    <row r="111" spans="2:11" ht="15" customHeight="1">
      <c r="B111" s="229"/>
      <c r="C111" s="209" t="s">
        <v>53</v>
      </c>
      <c r="D111" s="209"/>
      <c r="E111" s="209"/>
      <c r="F111" s="228" t="s">
        <v>479</v>
      </c>
      <c r="G111" s="209"/>
      <c r="H111" s="209" t="s">
        <v>519</v>
      </c>
      <c r="I111" s="209" t="s">
        <v>481</v>
      </c>
      <c r="J111" s="209">
        <v>20</v>
      </c>
      <c r="K111" s="220"/>
    </row>
    <row r="112" spans="2:11" ht="15" customHeight="1">
      <c r="B112" s="229"/>
      <c r="C112" s="209" t="s">
        <v>520</v>
      </c>
      <c r="D112" s="209"/>
      <c r="E112" s="209"/>
      <c r="F112" s="228" t="s">
        <v>479</v>
      </c>
      <c r="G112" s="209"/>
      <c r="H112" s="209" t="s">
        <v>521</v>
      </c>
      <c r="I112" s="209" t="s">
        <v>481</v>
      </c>
      <c r="J112" s="209">
        <v>120</v>
      </c>
      <c r="K112" s="220"/>
    </row>
    <row r="113" spans="2:11" ht="15" customHeight="1">
      <c r="B113" s="229"/>
      <c r="C113" s="209" t="s">
        <v>38</v>
      </c>
      <c r="D113" s="209"/>
      <c r="E113" s="209"/>
      <c r="F113" s="228" t="s">
        <v>479</v>
      </c>
      <c r="G113" s="209"/>
      <c r="H113" s="209" t="s">
        <v>522</v>
      </c>
      <c r="I113" s="209" t="s">
        <v>513</v>
      </c>
      <c r="J113" s="209"/>
      <c r="K113" s="220"/>
    </row>
    <row r="114" spans="2:11" ht="15" customHeight="1">
      <c r="B114" s="229"/>
      <c r="C114" s="209" t="s">
        <v>48</v>
      </c>
      <c r="D114" s="209"/>
      <c r="E114" s="209"/>
      <c r="F114" s="228" t="s">
        <v>479</v>
      </c>
      <c r="G114" s="209"/>
      <c r="H114" s="209" t="s">
        <v>523</v>
      </c>
      <c r="I114" s="209" t="s">
        <v>513</v>
      </c>
      <c r="J114" s="209"/>
      <c r="K114" s="220"/>
    </row>
    <row r="115" spans="2:11" ht="15" customHeight="1">
      <c r="B115" s="229"/>
      <c r="C115" s="209" t="s">
        <v>57</v>
      </c>
      <c r="D115" s="209"/>
      <c r="E115" s="209"/>
      <c r="F115" s="228" t="s">
        <v>479</v>
      </c>
      <c r="G115" s="209"/>
      <c r="H115" s="209" t="s">
        <v>524</v>
      </c>
      <c r="I115" s="209" t="s">
        <v>525</v>
      </c>
      <c r="J115" s="209"/>
      <c r="K115" s="220"/>
    </row>
    <row r="116" spans="2:11" ht="15" customHeight="1">
      <c r="B116" s="232"/>
      <c r="C116" s="238"/>
      <c r="D116" s="238"/>
      <c r="E116" s="238"/>
      <c r="F116" s="238"/>
      <c r="G116" s="238"/>
      <c r="H116" s="238"/>
      <c r="I116" s="238"/>
      <c r="J116" s="238"/>
      <c r="K116" s="234"/>
    </row>
    <row r="117" spans="2:11" ht="18.75" customHeight="1">
      <c r="B117" s="239"/>
      <c r="C117" s="205"/>
      <c r="D117" s="205"/>
      <c r="E117" s="205"/>
      <c r="F117" s="240"/>
      <c r="G117" s="205"/>
      <c r="H117" s="205"/>
      <c r="I117" s="205"/>
      <c r="J117" s="205"/>
      <c r="K117" s="239"/>
    </row>
    <row r="118" spans="2:11" ht="18.75" customHeight="1"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</row>
    <row r="119" spans="2:11" ht="7.5" customHeight="1">
      <c r="B119" s="241"/>
      <c r="C119" s="242"/>
      <c r="D119" s="242"/>
      <c r="E119" s="242"/>
      <c r="F119" s="242"/>
      <c r="G119" s="242"/>
      <c r="H119" s="242"/>
      <c r="I119" s="242"/>
      <c r="J119" s="242"/>
      <c r="K119" s="243"/>
    </row>
    <row r="120" spans="2:11" ht="45" customHeight="1">
      <c r="B120" s="244"/>
      <c r="C120" s="319" t="s">
        <v>526</v>
      </c>
      <c r="D120" s="319"/>
      <c r="E120" s="319"/>
      <c r="F120" s="319"/>
      <c r="G120" s="319"/>
      <c r="H120" s="319"/>
      <c r="I120" s="319"/>
      <c r="J120" s="319"/>
      <c r="K120" s="245"/>
    </row>
    <row r="121" spans="2:11" ht="17.25" customHeight="1">
      <c r="B121" s="246"/>
      <c r="C121" s="221" t="s">
        <v>473</v>
      </c>
      <c r="D121" s="221"/>
      <c r="E121" s="221"/>
      <c r="F121" s="221" t="s">
        <v>474</v>
      </c>
      <c r="G121" s="222"/>
      <c r="H121" s="221" t="s">
        <v>98</v>
      </c>
      <c r="I121" s="221" t="s">
        <v>57</v>
      </c>
      <c r="J121" s="221" t="s">
        <v>475</v>
      </c>
      <c r="K121" s="247"/>
    </row>
    <row r="122" spans="2:11" ht="17.25" customHeight="1">
      <c r="B122" s="246"/>
      <c r="C122" s="223" t="s">
        <v>476</v>
      </c>
      <c r="D122" s="223"/>
      <c r="E122" s="223"/>
      <c r="F122" s="224" t="s">
        <v>477</v>
      </c>
      <c r="G122" s="225"/>
      <c r="H122" s="223"/>
      <c r="I122" s="223"/>
      <c r="J122" s="223" t="s">
        <v>478</v>
      </c>
      <c r="K122" s="247"/>
    </row>
    <row r="123" spans="2:11" ht="5.25" customHeight="1">
      <c r="B123" s="248"/>
      <c r="C123" s="226"/>
      <c r="D123" s="226"/>
      <c r="E123" s="226"/>
      <c r="F123" s="226"/>
      <c r="G123" s="209"/>
      <c r="H123" s="226"/>
      <c r="I123" s="226"/>
      <c r="J123" s="226"/>
      <c r="K123" s="249"/>
    </row>
    <row r="124" spans="2:11" ht="15" customHeight="1">
      <c r="B124" s="248"/>
      <c r="C124" s="209" t="s">
        <v>482</v>
      </c>
      <c r="D124" s="226"/>
      <c r="E124" s="226"/>
      <c r="F124" s="228" t="s">
        <v>479</v>
      </c>
      <c r="G124" s="209"/>
      <c r="H124" s="209" t="s">
        <v>518</v>
      </c>
      <c r="I124" s="209" t="s">
        <v>481</v>
      </c>
      <c r="J124" s="209">
        <v>120</v>
      </c>
      <c r="K124" s="250"/>
    </row>
    <row r="125" spans="2:11" ht="15" customHeight="1">
      <c r="B125" s="248"/>
      <c r="C125" s="209" t="s">
        <v>527</v>
      </c>
      <c r="D125" s="209"/>
      <c r="E125" s="209"/>
      <c r="F125" s="228" t="s">
        <v>479</v>
      </c>
      <c r="G125" s="209"/>
      <c r="H125" s="209" t="s">
        <v>528</v>
      </c>
      <c r="I125" s="209" t="s">
        <v>481</v>
      </c>
      <c r="J125" s="209" t="s">
        <v>529</v>
      </c>
      <c r="K125" s="250"/>
    </row>
    <row r="126" spans="2:11" ht="15" customHeight="1">
      <c r="B126" s="248"/>
      <c r="C126" s="209" t="s">
        <v>428</v>
      </c>
      <c r="D126" s="209"/>
      <c r="E126" s="209"/>
      <c r="F126" s="228" t="s">
        <v>479</v>
      </c>
      <c r="G126" s="209"/>
      <c r="H126" s="209" t="s">
        <v>530</v>
      </c>
      <c r="I126" s="209" t="s">
        <v>481</v>
      </c>
      <c r="J126" s="209" t="s">
        <v>529</v>
      </c>
      <c r="K126" s="250"/>
    </row>
    <row r="127" spans="2:11" ht="15" customHeight="1">
      <c r="B127" s="248"/>
      <c r="C127" s="209" t="s">
        <v>490</v>
      </c>
      <c r="D127" s="209"/>
      <c r="E127" s="209"/>
      <c r="F127" s="228" t="s">
        <v>485</v>
      </c>
      <c r="G127" s="209"/>
      <c r="H127" s="209" t="s">
        <v>491</v>
      </c>
      <c r="I127" s="209" t="s">
        <v>481</v>
      </c>
      <c r="J127" s="209">
        <v>15</v>
      </c>
      <c r="K127" s="250"/>
    </row>
    <row r="128" spans="2:11" ht="15" customHeight="1">
      <c r="B128" s="248"/>
      <c r="C128" s="230" t="s">
        <v>492</v>
      </c>
      <c r="D128" s="230"/>
      <c r="E128" s="230"/>
      <c r="F128" s="231" t="s">
        <v>485</v>
      </c>
      <c r="G128" s="230"/>
      <c r="H128" s="230" t="s">
        <v>493</v>
      </c>
      <c r="I128" s="230" t="s">
        <v>481</v>
      </c>
      <c r="J128" s="230">
        <v>15</v>
      </c>
      <c r="K128" s="250"/>
    </row>
    <row r="129" spans="2:11" ht="15" customHeight="1">
      <c r="B129" s="248"/>
      <c r="C129" s="230" t="s">
        <v>494</v>
      </c>
      <c r="D129" s="230"/>
      <c r="E129" s="230"/>
      <c r="F129" s="231" t="s">
        <v>485</v>
      </c>
      <c r="G129" s="230"/>
      <c r="H129" s="230" t="s">
        <v>495</v>
      </c>
      <c r="I129" s="230" t="s">
        <v>481</v>
      </c>
      <c r="J129" s="230">
        <v>20</v>
      </c>
      <c r="K129" s="250"/>
    </row>
    <row r="130" spans="2:11" ht="15" customHeight="1">
      <c r="B130" s="248"/>
      <c r="C130" s="230" t="s">
        <v>496</v>
      </c>
      <c r="D130" s="230"/>
      <c r="E130" s="230"/>
      <c r="F130" s="231" t="s">
        <v>485</v>
      </c>
      <c r="G130" s="230"/>
      <c r="H130" s="230" t="s">
        <v>497</v>
      </c>
      <c r="I130" s="230" t="s">
        <v>481</v>
      </c>
      <c r="J130" s="230">
        <v>20</v>
      </c>
      <c r="K130" s="250"/>
    </row>
    <row r="131" spans="2:11" ht="15" customHeight="1">
      <c r="B131" s="248"/>
      <c r="C131" s="209" t="s">
        <v>484</v>
      </c>
      <c r="D131" s="209"/>
      <c r="E131" s="209"/>
      <c r="F131" s="228" t="s">
        <v>485</v>
      </c>
      <c r="G131" s="209"/>
      <c r="H131" s="209" t="s">
        <v>518</v>
      </c>
      <c r="I131" s="209" t="s">
        <v>481</v>
      </c>
      <c r="J131" s="209">
        <v>50</v>
      </c>
      <c r="K131" s="250"/>
    </row>
    <row r="132" spans="2:11" ht="15" customHeight="1">
      <c r="B132" s="248"/>
      <c r="C132" s="209" t="s">
        <v>498</v>
      </c>
      <c r="D132" s="209"/>
      <c r="E132" s="209"/>
      <c r="F132" s="228" t="s">
        <v>485</v>
      </c>
      <c r="G132" s="209"/>
      <c r="H132" s="209" t="s">
        <v>518</v>
      </c>
      <c r="I132" s="209" t="s">
        <v>481</v>
      </c>
      <c r="J132" s="209">
        <v>50</v>
      </c>
      <c r="K132" s="250"/>
    </row>
    <row r="133" spans="2:11" ht="15" customHeight="1">
      <c r="B133" s="248"/>
      <c r="C133" s="209" t="s">
        <v>504</v>
      </c>
      <c r="D133" s="209"/>
      <c r="E133" s="209"/>
      <c r="F133" s="228" t="s">
        <v>485</v>
      </c>
      <c r="G133" s="209"/>
      <c r="H133" s="209" t="s">
        <v>518</v>
      </c>
      <c r="I133" s="209" t="s">
        <v>481</v>
      </c>
      <c r="J133" s="209">
        <v>50</v>
      </c>
      <c r="K133" s="250"/>
    </row>
    <row r="134" spans="2:11" ht="15" customHeight="1">
      <c r="B134" s="248"/>
      <c r="C134" s="209" t="s">
        <v>506</v>
      </c>
      <c r="D134" s="209"/>
      <c r="E134" s="209"/>
      <c r="F134" s="228" t="s">
        <v>485</v>
      </c>
      <c r="G134" s="209"/>
      <c r="H134" s="209" t="s">
        <v>518</v>
      </c>
      <c r="I134" s="209" t="s">
        <v>481</v>
      </c>
      <c r="J134" s="209">
        <v>50</v>
      </c>
      <c r="K134" s="250"/>
    </row>
    <row r="135" spans="2:11" ht="15" customHeight="1">
      <c r="B135" s="248"/>
      <c r="C135" s="209" t="s">
        <v>103</v>
      </c>
      <c r="D135" s="209"/>
      <c r="E135" s="209"/>
      <c r="F135" s="228" t="s">
        <v>485</v>
      </c>
      <c r="G135" s="209"/>
      <c r="H135" s="209" t="s">
        <v>531</v>
      </c>
      <c r="I135" s="209" t="s">
        <v>481</v>
      </c>
      <c r="J135" s="209">
        <v>255</v>
      </c>
      <c r="K135" s="250"/>
    </row>
    <row r="136" spans="2:11" ht="15" customHeight="1">
      <c r="B136" s="248"/>
      <c r="C136" s="209" t="s">
        <v>508</v>
      </c>
      <c r="D136" s="209"/>
      <c r="E136" s="209"/>
      <c r="F136" s="228" t="s">
        <v>479</v>
      </c>
      <c r="G136" s="209"/>
      <c r="H136" s="209" t="s">
        <v>532</v>
      </c>
      <c r="I136" s="209" t="s">
        <v>510</v>
      </c>
      <c r="J136" s="209"/>
      <c r="K136" s="250"/>
    </row>
    <row r="137" spans="2:11" ht="15" customHeight="1">
      <c r="B137" s="248"/>
      <c r="C137" s="209" t="s">
        <v>511</v>
      </c>
      <c r="D137" s="209"/>
      <c r="E137" s="209"/>
      <c r="F137" s="228" t="s">
        <v>479</v>
      </c>
      <c r="G137" s="209"/>
      <c r="H137" s="209" t="s">
        <v>533</v>
      </c>
      <c r="I137" s="209" t="s">
        <v>513</v>
      </c>
      <c r="J137" s="209"/>
      <c r="K137" s="250"/>
    </row>
    <row r="138" spans="2:11" ht="15" customHeight="1">
      <c r="B138" s="248"/>
      <c r="C138" s="209" t="s">
        <v>514</v>
      </c>
      <c r="D138" s="209"/>
      <c r="E138" s="209"/>
      <c r="F138" s="228" t="s">
        <v>479</v>
      </c>
      <c r="G138" s="209"/>
      <c r="H138" s="209" t="s">
        <v>514</v>
      </c>
      <c r="I138" s="209" t="s">
        <v>513</v>
      </c>
      <c r="J138" s="209"/>
      <c r="K138" s="250"/>
    </row>
    <row r="139" spans="2:11" ht="15" customHeight="1">
      <c r="B139" s="248"/>
      <c r="C139" s="209" t="s">
        <v>38</v>
      </c>
      <c r="D139" s="209"/>
      <c r="E139" s="209"/>
      <c r="F139" s="228" t="s">
        <v>479</v>
      </c>
      <c r="G139" s="209"/>
      <c r="H139" s="209" t="s">
        <v>534</v>
      </c>
      <c r="I139" s="209" t="s">
        <v>513</v>
      </c>
      <c r="J139" s="209"/>
      <c r="K139" s="250"/>
    </row>
    <row r="140" spans="2:11" ht="15" customHeight="1">
      <c r="B140" s="248"/>
      <c r="C140" s="209" t="s">
        <v>535</v>
      </c>
      <c r="D140" s="209"/>
      <c r="E140" s="209"/>
      <c r="F140" s="228" t="s">
        <v>479</v>
      </c>
      <c r="G140" s="209"/>
      <c r="H140" s="209" t="s">
        <v>536</v>
      </c>
      <c r="I140" s="209" t="s">
        <v>513</v>
      </c>
      <c r="J140" s="209"/>
      <c r="K140" s="250"/>
    </row>
    <row r="141" spans="2:11" ht="15" customHeight="1">
      <c r="B141" s="251"/>
      <c r="C141" s="252"/>
      <c r="D141" s="252"/>
      <c r="E141" s="252"/>
      <c r="F141" s="252"/>
      <c r="G141" s="252"/>
      <c r="H141" s="252"/>
      <c r="I141" s="252"/>
      <c r="J141" s="252"/>
      <c r="K141" s="253"/>
    </row>
    <row r="142" spans="2:11" ht="18.75" customHeight="1">
      <c r="B142" s="205"/>
      <c r="C142" s="205"/>
      <c r="D142" s="205"/>
      <c r="E142" s="205"/>
      <c r="F142" s="240"/>
      <c r="G142" s="205"/>
      <c r="H142" s="205"/>
      <c r="I142" s="205"/>
      <c r="J142" s="205"/>
      <c r="K142" s="205"/>
    </row>
    <row r="143" spans="2:11" ht="18.75" customHeight="1">
      <c r="B143" s="215"/>
      <c r="C143" s="215"/>
      <c r="D143" s="215"/>
      <c r="E143" s="215"/>
      <c r="F143" s="215"/>
      <c r="G143" s="215"/>
      <c r="H143" s="215"/>
      <c r="I143" s="215"/>
      <c r="J143" s="215"/>
      <c r="K143" s="215"/>
    </row>
    <row r="144" spans="2:11" ht="7.5" customHeight="1">
      <c r="B144" s="216"/>
      <c r="C144" s="217"/>
      <c r="D144" s="217"/>
      <c r="E144" s="217"/>
      <c r="F144" s="217"/>
      <c r="G144" s="217"/>
      <c r="H144" s="217"/>
      <c r="I144" s="217"/>
      <c r="J144" s="217"/>
      <c r="K144" s="218"/>
    </row>
    <row r="145" spans="2:11" ht="45" customHeight="1">
      <c r="B145" s="219"/>
      <c r="C145" s="322" t="s">
        <v>537</v>
      </c>
      <c r="D145" s="322"/>
      <c r="E145" s="322"/>
      <c r="F145" s="322"/>
      <c r="G145" s="322"/>
      <c r="H145" s="322"/>
      <c r="I145" s="322"/>
      <c r="J145" s="322"/>
      <c r="K145" s="220"/>
    </row>
    <row r="146" spans="2:11" ht="17.25" customHeight="1">
      <c r="B146" s="219"/>
      <c r="C146" s="221" t="s">
        <v>473</v>
      </c>
      <c r="D146" s="221"/>
      <c r="E146" s="221"/>
      <c r="F146" s="221" t="s">
        <v>474</v>
      </c>
      <c r="G146" s="222"/>
      <c r="H146" s="221" t="s">
        <v>98</v>
      </c>
      <c r="I146" s="221" t="s">
        <v>57</v>
      </c>
      <c r="J146" s="221" t="s">
        <v>475</v>
      </c>
      <c r="K146" s="220"/>
    </row>
    <row r="147" spans="2:11" ht="17.25" customHeight="1">
      <c r="B147" s="219"/>
      <c r="C147" s="223" t="s">
        <v>476</v>
      </c>
      <c r="D147" s="223"/>
      <c r="E147" s="223"/>
      <c r="F147" s="224" t="s">
        <v>477</v>
      </c>
      <c r="G147" s="225"/>
      <c r="H147" s="223"/>
      <c r="I147" s="223"/>
      <c r="J147" s="223" t="s">
        <v>478</v>
      </c>
      <c r="K147" s="220"/>
    </row>
    <row r="148" spans="2:11" ht="5.25" customHeight="1">
      <c r="B148" s="229"/>
      <c r="C148" s="226"/>
      <c r="D148" s="226"/>
      <c r="E148" s="226"/>
      <c r="F148" s="226"/>
      <c r="G148" s="227"/>
      <c r="H148" s="226"/>
      <c r="I148" s="226"/>
      <c r="J148" s="226"/>
      <c r="K148" s="250"/>
    </row>
    <row r="149" spans="2:11" ht="15" customHeight="1">
      <c r="B149" s="229"/>
      <c r="C149" s="254" t="s">
        <v>482</v>
      </c>
      <c r="D149" s="209"/>
      <c r="E149" s="209"/>
      <c r="F149" s="255" t="s">
        <v>479</v>
      </c>
      <c r="G149" s="209"/>
      <c r="H149" s="254" t="s">
        <v>518</v>
      </c>
      <c r="I149" s="254" t="s">
        <v>481</v>
      </c>
      <c r="J149" s="254">
        <v>120</v>
      </c>
      <c r="K149" s="250"/>
    </row>
    <row r="150" spans="2:11" ht="15" customHeight="1">
      <c r="B150" s="229"/>
      <c r="C150" s="254" t="s">
        <v>527</v>
      </c>
      <c r="D150" s="209"/>
      <c r="E150" s="209"/>
      <c r="F150" s="255" t="s">
        <v>479</v>
      </c>
      <c r="G150" s="209"/>
      <c r="H150" s="254" t="s">
        <v>538</v>
      </c>
      <c r="I150" s="254" t="s">
        <v>481</v>
      </c>
      <c r="J150" s="254" t="s">
        <v>529</v>
      </c>
      <c r="K150" s="250"/>
    </row>
    <row r="151" spans="2:11" ht="15" customHeight="1">
      <c r="B151" s="229"/>
      <c r="C151" s="254" t="s">
        <v>428</v>
      </c>
      <c r="D151" s="209"/>
      <c r="E151" s="209"/>
      <c r="F151" s="255" t="s">
        <v>479</v>
      </c>
      <c r="G151" s="209"/>
      <c r="H151" s="254" t="s">
        <v>539</v>
      </c>
      <c r="I151" s="254" t="s">
        <v>481</v>
      </c>
      <c r="J151" s="254" t="s">
        <v>529</v>
      </c>
      <c r="K151" s="250"/>
    </row>
    <row r="152" spans="2:11" ht="15" customHeight="1">
      <c r="B152" s="229"/>
      <c r="C152" s="254" t="s">
        <v>484</v>
      </c>
      <c r="D152" s="209"/>
      <c r="E152" s="209"/>
      <c r="F152" s="255" t="s">
        <v>485</v>
      </c>
      <c r="G152" s="209"/>
      <c r="H152" s="254" t="s">
        <v>518</v>
      </c>
      <c r="I152" s="254" t="s">
        <v>481</v>
      </c>
      <c r="J152" s="254">
        <v>50</v>
      </c>
      <c r="K152" s="250"/>
    </row>
    <row r="153" spans="2:11" ht="15" customHeight="1">
      <c r="B153" s="229"/>
      <c r="C153" s="254" t="s">
        <v>487</v>
      </c>
      <c r="D153" s="209"/>
      <c r="E153" s="209"/>
      <c r="F153" s="255" t="s">
        <v>479</v>
      </c>
      <c r="G153" s="209"/>
      <c r="H153" s="254" t="s">
        <v>518</v>
      </c>
      <c r="I153" s="254" t="s">
        <v>489</v>
      </c>
      <c r="J153" s="254"/>
      <c r="K153" s="250"/>
    </row>
    <row r="154" spans="2:11" ht="15" customHeight="1">
      <c r="B154" s="229"/>
      <c r="C154" s="254" t="s">
        <v>498</v>
      </c>
      <c r="D154" s="209"/>
      <c r="E154" s="209"/>
      <c r="F154" s="255" t="s">
        <v>485</v>
      </c>
      <c r="G154" s="209"/>
      <c r="H154" s="254" t="s">
        <v>518</v>
      </c>
      <c r="I154" s="254" t="s">
        <v>481</v>
      </c>
      <c r="J154" s="254">
        <v>50</v>
      </c>
      <c r="K154" s="250"/>
    </row>
    <row r="155" spans="2:11" ht="15" customHeight="1">
      <c r="B155" s="229"/>
      <c r="C155" s="254" t="s">
        <v>506</v>
      </c>
      <c r="D155" s="209"/>
      <c r="E155" s="209"/>
      <c r="F155" s="255" t="s">
        <v>485</v>
      </c>
      <c r="G155" s="209"/>
      <c r="H155" s="254" t="s">
        <v>518</v>
      </c>
      <c r="I155" s="254" t="s">
        <v>481</v>
      </c>
      <c r="J155" s="254">
        <v>50</v>
      </c>
      <c r="K155" s="250"/>
    </row>
    <row r="156" spans="2:11" ht="15" customHeight="1">
      <c r="B156" s="229"/>
      <c r="C156" s="254" t="s">
        <v>504</v>
      </c>
      <c r="D156" s="209"/>
      <c r="E156" s="209"/>
      <c r="F156" s="255" t="s">
        <v>485</v>
      </c>
      <c r="G156" s="209"/>
      <c r="H156" s="254" t="s">
        <v>518</v>
      </c>
      <c r="I156" s="254" t="s">
        <v>481</v>
      </c>
      <c r="J156" s="254">
        <v>50</v>
      </c>
      <c r="K156" s="250"/>
    </row>
    <row r="157" spans="2:11" ht="15" customHeight="1">
      <c r="B157" s="229"/>
      <c r="C157" s="254" t="s">
        <v>81</v>
      </c>
      <c r="D157" s="209"/>
      <c r="E157" s="209"/>
      <c r="F157" s="255" t="s">
        <v>479</v>
      </c>
      <c r="G157" s="209"/>
      <c r="H157" s="254" t="s">
        <v>540</v>
      </c>
      <c r="I157" s="254" t="s">
        <v>481</v>
      </c>
      <c r="J157" s="254" t="s">
        <v>541</v>
      </c>
      <c r="K157" s="250"/>
    </row>
    <row r="158" spans="2:11" ht="15" customHeight="1">
      <c r="B158" s="229"/>
      <c r="C158" s="254" t="s">
        <v>542</v>
      </c>
      <c r="D158" s="209"/>
      <c r="E158" s="209"/>
      <c r="F158" s="255" t="s">
        <v>479</v>
      </c>
      <c r="G158" s="209"/>
      <c r="H158" s="254" t="s">
        <v>543</v>
      </c>
      <c r="I158" s="254" t="s">
        <v>513</v>
      </c>
      <c r="J158" s="254"/>
      <c r="K158" s="250"/>
    </row>
    <row r="159" spans="2:11" ht="15" customHeight="1">
      <c r="B159" s="256"/>
      <c r="C159" s="238"/>
      <c r="D159" s="238"/>
      <c r="E159" s="238"/>
      <c r="F159" s="238"/>
      <c r="G159" s="238"/>
      <c r="H159" s="238"/>
      <c r="I159" s="238"/>
      <c r="J159" s="238"/>
      <c r="K159" s="257"/>
    </row>
    <row r="160" spans="2:11" ht="18.75" customHeight="1">
      <c r="B160" s="205"/>
      <c r="C160" s="209"/>
      <c r="D160" s="209"/>
      <c r="E160" s="209"/>
      <c r="F160" s="228"/>
      <c r="G160" s="209"/>
      <c r="H160" s="209"/>
      <c r="I160" s="209"/>
      <c r="J160" s="209"/>
      <c r="K160" s="205"/>
    </row>
    <row r="161" spans="2:11" ht="18.75" customHeight="1"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</row>
    <row r="162" spans="2:11" ht="7.5" customHeight="1">
      <c r="B162" s="196"/>
      <c r="C162" s="197"/>
      <c r="D162" s="197"/>
      <c r="E162" s="197"/>
      <c r="F162" s="197"/>
      <c r="G162" s="197"/>
      <c r="H162" s="197"/>
      <c r="I162" s="197"/>
      <c r="J162" s="197"/>
      <c r="K162" s="198"/>
    </row>
    <row r="163" spans="2:11" ht="45" customHeight="1">
      <c r="B163" s="199"/>
      <c r="C163" s="319" t="s">
        <v>544</v>
      </c>
      <c r="D163" s="319"/>
      <c r="E163" s="319"/>
      <c r="F163" s="319"/>
      <c r="G163" s="319"/>
      <c r="H163" s="319"/>
      <c r="I163" s="319"/>
      <c r="J163" s="319"/>
      <c r="K163" s="200"/>
    </row>
    <row r="164" spans="2:11" ht="17.25" customHeight="1">
      <c r="B164" s="199"/>
      <c r="C164" s="221" t="s">
        <v>473</v>
      </c>
      <c r="D164" s="221"/>
      <c r="E164" s="221"/>
      <c r="F164" s="221" t="s">
        <v>474</v>
      </c>
      <c r="G164" s="258"/>
      <c r="H164" s="259" t="s">
        <v>98</v>
      </c>
      <c r="I164" s="259" t="s">
        <v>57</v>
      </c>
      <c r="J164" s="221" t="s">
        <v>475</v>
      </c>
      <c r="K164" s="200"/>
    </row>
    <row r="165" spans="2:11" ht="17.25" customHeight="1">
      <c r="B165" s="202"/>
      <c r="C165" s="223" t="s">
        <v>476</v>
      </c>
      <c r="D165" s="223"/>
      <c r="E165" s="223"/>
      <c r="F165" s="224" t="s">
        <v>477</v>
      </c>
      <c r="G165" s="260"/>
      <c r="H165" s="261"/>
      <c r="I165" s="261"/>
      <c r="J165" s="223" t="s">
        <v>478</v>
      </c>
      <c r="K165" s="203"/>
    </row>
    <row r="166" spans="2:11" ht="5.25" customHeight="1">
      <c r="B166" s="229"/>
      <c r="C166" s="226"/>
      <c r="D166" s="226"/>
      <c r="E166" s="226"/>
      <c r="F166" s="226"/>
      <c r="G166" s="227"/>
      <c r="H166" s="226"/>
      <c r="I166" s="226"/>
      <c r="J166" s="226"/>
      <c r="K166" s="250"/>
    </row>
    <row r="167" spans="2:11" ht="15" customHeight="1">
      <c r="B167" s="229"/>
      <c r="C167" s="209" t="s">
        <v>482</v>
      </c>
      <c r="D167" s="209"/>
      <c r="E167" s="209"/>
      <c r="F167" s="228" t="s">
        <v>479</v>
      </c>
      <c r="G167" s="209"/>
      <c r="H167" s="209" t="s">
        <v>518</v>
      </c>
      <c r="I167" s="209" t="s">
        <v>481</v>
      </c>
      <c r="J167" s="209">
        <v>120</v>
      </c>
      <c r="K167" s="250"/>
    </row>
    <row r="168" spans="2:11" ht="15" customHeight="1">
      <c r="B168" s="229"/>
      <c r="C168" s="209" t="s">
        <v>527</v>
      </c>
      <c r="D168" s="209"/>
      <c r="E168" s="209"/>
      <c r="F168" s="228" t="s">
        <v>479</v>
      </c>
      <c r="G168" s="209"/>
      <c r="H168" s="209" t="s">
        <v>528</v>
      </c>
      <c r="I168" s="209" t="s">
        <v>481</v>
      </c>
      <c r="J168" s="209" t="s">
        <v>529</v>
      </c>
      <c r="K168" s="250"/>
    </row>
    <row r="169" spans="2:11" ht="15" customHeight="1">
      <c r="B169" s="229"/>
      <c r="C169" s="209" t="s">
        <v>428</v>
      </c>
      <c r="D169" s="209"/>
      <c r="E169" s="209"/>
      <c r="F169" s="228" t="s">
        <v>479</v>
      </c>
      <c r="G169" s="209"/>
      <c r="H169" s="209" t="s">
        <v>545</v>
      </c>
      <c r="I169" s="209" t="s">
        <v>481</v>
      </c>
      <c r="J169" s="209" t="s">
        <v>529</v>
      </c>
      <c r="K169" s="250"/>
    </row>
    <row r="170" spans="2:11" ht="15" customHeight="1">
      <c r="B170" s="229"/>
      <c r="C170" s="209" t="s">
        <v>484</v>
      </c>
      <c r="D170" s="209"/>
      <c r="E170" s="209"/>
      <c r="F170" s="228" t="s">
        <v>485</v>
      </c>
      <c r="G170" s="209"/>
      <c r="H170" s="209" t="s">
        <v>545</v>
      </c>
      <c r="I170" s="209" t="s">
        <v>481</v>
      </c>
      <c r="J170" s="209">
        <v>50</v>
      </c>
      <c r="K170" s="250"/>
    </row>
    <row r="171" spans="2:11" ht="15" customHeight="1">
      <c r="B171" s="229"/>
      <c r="C171" s="209" t="s">
        <v>487</v>
      </c>
      <c r="D171" s="209"/>
      <c r="E171" s="209"/>
      <c r="F171" s="228" t="s">
        <v>479</v>
      </c>
      <c r="G171" s="209"/>
      <c r="H171" s="209" t="s">
        <v>545</v>
      </c>
      <c r="I171" s="209" t="s">
        <v>489</v>
      </c>
      <c r="J171" s="209"/>
      <c r="K171" s="250"/>
    </row>
    <row r="172" spans="2:11" ht="15" customHeight="1">
      <c r="B172" s="229"/>
      <c r="C172" s="209" t="s">
        <v>498</v>
      </c>
      <c r="D172" s="209"/>
      <c r="E172" s="209"/>
      <c r="F172" s="228" t="s">
        <v>485</v>
      </c>
      <c r="G172" s="209"/>
      <c r="H172" s="209" t="s">
        <v>545</v>
      </c>
      <c r="I172" s="209" t="s">
        <v>481</v>
      </c>
      <c r="J172" s="209">
        <v>50</v>
      </c>
      <c r="K172" s="250"/>
    </row>
    <row r="173" spans="2:11" ht="15" customHeight="1">
      <c r="B173" s="229"/>
      <c r="C173" s="209" t="s">
        <v>506</v>
      </c>
      <c r="D173" s="209"/>
      <c r="E173" s="209"/>
      <c r="F173" s="228" t="s">
        <v>485</v>
      </c>
      <c r="G173" s="209"/>
      <c r="H173" s="209" t="s">
        <v>545</v>
      </c>
      <c r="I173" s="209" t="s">
        <v>481</v>
      </c>
      <c r="J173" s="209">
        <v>50</v>
      </c>
      <c r="K173" s="250"/>
    </row>
    <row r="174" spans="2:11" ht="15" customHeight="1">
      <c r="B174" s="229"/>
      <c r="C174" s="209" t="s">
        <v>504</v>
      </c>
      <c r="D174" s="209"/>
      <c r="E174" s="209"/>
      <c r="F174" s="228" t="s">
        <v>485</v>
      </c>
      <c r="G174" s="209"/>
      <c r="H174" s="209" t="s">
        <v>545</v>
      </c>
      <c r="I174" s="209" t="s">
        <v>481</v>
      </c>
      <c r="J174" s="209">
        <v>50</v>
      </c>
      <c r="K174" s="250"/>
    </row>
    <row r="175" spans="2:11" ht="15" customHeight="1">
      <c r="B175" s="229"/>
      <c r="C175" s="209" t="s">
        <v>97</v>
      </c>
      <c r="D175" s="209"/>
      <c r="E175" s="209"/>
      <c r="F175" s="228" t="s">
        <v>479</v>
      </c>
      <c r="G175" s="209"/>
      <c r="H175" s="209" t="s">
        <v>546</v>
      </c>
      <c r="I175" s="209" t="s">
        <v>547</v>
      </c>
      <c r="J175" s="209"/>
      <c r="K175" s="250"/>
    </row>
    <row r="176" spans="2:11" ht="15" customHeight="1">
      <c r="B176" s="229"/>
      <c r="C176" s="209" t="s">
        <v>57</v>
      </c>
      <c r="D176" s="209"/>
      <c r="E176" s="209"/>
      <c r="F176" s="228" t="s">
        <v>479</v>
      </c>
      <c r="G176" s="209"/>
      <c r="H176" s="209" t="s">
        <v>548</v>
      </c>
      <c r="I176" s="209" t="s">
        <v>549</v>
      </c>
      <c r="J176" s="209">
        <v>1</v>
      </c>
      <c r="K176" s="250"/>
    </row>
    <row r="177" spans="2:11" ht="15" customHeight="1">
      <c r="B177" s="229"/>
      <c r="C177" s="209" t="s">
        <v>53</v>
      </c>
      <c r="D177" s="209"/>
      <c r="E177" s="209"/>
      <c r="F177" s="228" t="s">
        <v>479</v>
      </c>
      <c r="G177" s="209"/>
      <c r="H177" s="209" t="s">
        <v>550</v>
      </c>
      <c r="I177" s="209" t="s">
        <v>481</v>
      </c>
      <c r="J177" s="209">
        <v>20</v>
      </c>
      <c r="K177" s="250"/>
    </row>
    <row r="178" spans="2:11" ht="15" customHeight="1">
      <c r="B178" s="229"/>
      <c r="C178" s="209" t="s">
        <v>98</v>
      </c>
      <c r="D178" s="209"/>
      <c r="E178" s="209"/>
      <c r="F178" s="228" t="s">
        <v>479</v>
      </c>
      <c r="G178" s="209"/>
      <c r="H178" s="209" t="s">
        <v>551</v>
      </c>
      <c r="I178" s="209" t="s">
        <v>481</v>
      </c>
      <c r="J178" s="209">
        <v>255</v>
      </c>
      <c r="K178" s="250"/>
    </row>
    <row r="179" spans="2:11" ht="15" customHeight="1">
      <c r="B179" s="229"/>
      <c r="C179" s="209" t="s">
        <v>99</v>
      </c>
      <c r="D179" s="209"/>
      <c r="E179" s="209"/>
      <c r="F179" s="228" t="s">
        <v>479</v>
      </c>
      <c r="G179" s="209"/>
      <c r="H179" s="209" t="s">
        <v>444</v>
      </c>
      <c r="I179" s="209" t="s">
        <v>481</v>
      </c>
      <c r="J179" s="209">
        <v>10</v>
      </c>
      <c r="K179" s="250"/>
    </row>
    <row r="180" spans="2:11" ht="15" customHeight="1">
      <c r="B180" s="229"/>
      <c r="C180" s="209" t="s">
        <v>100</v>
      </c>
      <c r="D180" s="209"/>
      <c r="E180" s="209"/>
      <c r="F180" s="228" t="s">
        <v>479</v>
      </c>
      <c r="G180" s="209"/>
      <c r="H180" s="209" t="s">
        <v>552</v>
      </c>
      <c r="I180" s="209" t="s">
        <v>513</v>
      </c>
      <c r="J180" s="209"/>
      <c r="K180" s="250"/>
    </row>
    <row r="181" spans="2:11" ht="15" customHeight="1">
      <c r="B181" s="229"/>
      <c r="C181" s="209" t="s">
        <v>553</v>
      </c>
      <c r="D181" s="209"/>
      <c r="E181" s="209"/>
      <c r="F181" s="228" t="s">
        <v>479</v>
      </c>
      <c r="G181" s="209"/>
      <c r="H181" s="209" t="s">
        <v>554</v>
      </c>
      <c r="I181" s="209" t="s">
        <v>513</v>
      </c>
      <c r="J181" s="209"/>
      <c r="K181" s="250"/>
    </row>
    <row r="182" spans="2:11" ht="15" customHeight="1">
      <c r="B182" s="229"/>
      <c r="C182" s="209" t="s">
        <v>542</v>
      </c>
      <c r="D182" s="209"/>
      <c r="E182" s="209"/>
      <c r="F182" s="228" t="s">
        <v>479</v>
      </c>
      <c r="G182" s="209"/>
      <c r="H182" s="209" t="s">
        <v>555</v>
      </c>
      <c r="I182" s="209" t="s">
        <v>513</v>
      </c>
      <c r="J182" s="209"/>
      <c r="K182" s="250"/>
    </row>
    <row r="183" spans="2:11" ht="15" customHeight="1">
      <c r="B183" s="229"/>
      <c r="C183" s="209" t="s">
        <v>102</v>
      </c>
      <c r="D183" s="209"/>
      <c r="E183" s="209"/>
      <c r="F183" s="228" t="s">
        <v>485</v>
      </c>
      <c r="G183" s="209"/>
      <c r="H183" s="209" t="s">
        <v>556</v>
      </c>
      <c r="I183" s="209" t="s">
        <v>481</v>
      </c>
      <c r="J183" s="209">
        <v>50</v>
      </c>
      <c r="K183" s="250"/>
    </row>
    <row r="184" spans="2:11" ht="15" customHeight="1">
      <c r="B184" s="229"/>
      <c r="C184" s="209" t="s">
        <v>557</v>
      </c>
      <c r="D184" s="209"/>
      <c r="E184" s="209"/>
      <c r="F184" s="228" t="s">
        <v>485</v>
      </c>
      <c r="G184" s="209"/>
      <c r="H184" s="209" t="s">
        <v>558</v>
      </c>
      <c r="I184" s="209" t="s">
        <v>559</v>
      </c>
      <c r="J184" s="209"/>
      <c r="K184" s="250"/>
    </row>
    <row r="185" spans="2:11" ht="15" customHeight="1">
      <c r="B185" s="229"/>
      <c r="C185" s="209" t="s">
        <v>560</v>
      </c>
      <c r="D185" s="209"/>
      <c r="E185" s="209"/>
      <c r="F185" s="228" t="s">
        <v>485</v>
      </c>
      <c r="G185" s="209"/>
      <c r="H185" s="209" t="s">
        <v>561</v>
      </c>
      <c r="I185" s="209" t="s">
        <v>559</v>
      </c>
      <c r="J185" s="209"/>
      <c r="K185" s="250"/>
    </row>
    <row r="186" spans="2:11" ht="15" customHeight="1">
      <c r="B186" s="229"/>
      <c r="C186" s="209" t="s">
        <v>562</v>
      </c>
      <c r="D186" s="209"/>
      <c r="E186" s="209"/>
      <c r="F186" s="228" t="s">
        <v>485</v>
      </c>
      <c r="G186" s="209"/>
      <c r="H186" s="209" t="s">
        <v>563</v>
      </c>
      <c r="I186" s="209" t="s">
        <v>559</v>
      </c>
      <c r="J186" s="209"/>
      <c r="K186" s="250"/>
    </row>
    <row r="187" spans="2:11" ht="15" customHeight="1">
      <c r="B187" s="229"/>
      <c r="C187" s="262" t="s">
        <v>564</v>
      </c>
      <c r="D187" s="209"/>
      <c r="E187" s="209"/>
      <c r="F187" s="228" t="s">
        <v>485</v>
      </c>
      <c r="G187" s="209"/>
      <c r="H187" s="209" t="s">
        <v>565</v>
      </c>
      <c r="I187" s="209" t="s">
        <v>566</v>
      </c>
      <c r="J187" s="263" t="s">
        <v>567</v>
      </c>
      <c r="K187" s="250"/>
    </row>
    <row r="188" spans="2:11" ht="15" customHeight="1">
      <c r="B188" s="256"/>
      <c r="C188" s="264"/>
      <c r="D188" s="238"/>
      <c r="E188" s="238"/>
      <c r="F188" s="238"/>
      <c r="G188" s="238"/>
      <c r="H188" s="238"/>
      <c r="I188" s="238"/>
      <c r="J188" s="238"/>
      <c r="K188" s="257"/>
    </row>
    <row r="189" spans="2:11" ht="18.75" customHeight="1">
      <c r="B189" s="265"/>
      <c r="C189" s="266"/>
      <c r="D189" s="266"/>
      <c r="E189" s="266"/>
      <c r="F189" s="267"/>
      <c r="G189" s="209"/>
      <c r="H189" s="209"/>
      <c r="I189" s="209"/>
      <c r="J189" s="209"/>
      <c r="K189" s="205"/>
    </row>
    <row r="190" spans="2:11" ht="18.75" customHeight="1">
      <c r="B190" s="205"/>
      <c r="C190" s="209"/>
      <c r="D190" s="209"/>
      <c r="E190" s="209"/>
      <c r="F190" s="228"/>
      <c r="G190" s="209"/>
      <c r="H190" s="209"/>
      <c r="I190" s="209"/>
      <c r="J190" s="209"/>
      <c r="K190" s="205"/>
    </row>
    <row r="191" spans="2:11" ht="18.75" customHeight="1">
      <c r="B191" s="215"/>
      <c r="C191" s="215"/>
      <c r="D191" s="215"/>
      <c r="E191" s="215"/>
      <c r="F191" s="215"/>
      <c r="G191" s="215"/>
      <c r="H191" s="215"/>
      <c r="I191" s="215"/>
      <c r="J191" s="215"/>
      <c r="K191" s="215"/>
    </row>
    <row r="192" spans="2:11">
      <c r="B192" s="196"/>
      <c r="C192" s="197"/>
      <c r="D192" s="197"/>
      <c r="E192" s="197"/>
      <c r="F192" s="197"/>
      <c r="G192" s="197"/>
      <c r="H192" s="197"/>
      <c r="I192" s="197"/>
      <c r="J192" s="197"/>
      <c r="K192" s="198"/>
    </row>
    <row r="193" spans="2:11" ht="21">
      <c r="B193" s="199"/>
      <c r="C193" s="319" t="s">
        <v>568</v>
      </c>
      <c r="D193" s="319"/>
      <c r="E193" s="319"/>
      <c r="F193" s="319"/>
      <c r="G193" s="319"/>
      <c r="H193" s="319"/>
      <c r="I193" s="319"/>
      <c r="J193" s="319"/>
      <c r="K193" s="200"/>
    </row>
    <row r="194" spans="2:11" ht="25.5" customHeight="1">
      <c r="B194" s="199"/>
      <c r="C194" s="268" t="s">
        <v>569</v>
      </c>
      <c r="D194" s="268"/>
      <c r="E194" s="268"/>
      <c r="F194" s="268" t="s">
        <v>570</v>
      </c>
      <c r="G194" s="269"/>
      <c r="H194" s="320" t="s">
        <v>571</v>
      </c>
      <c r="I194" s="320"/>
      <c r="J194" s="320"/>
      <c r="K194" s="200"/>
    </row>
    <row r="195" spans="2:11" ht="5.25" customHeight="1">
      <c r="B195" s="229"/>
      <c r="C195" s="226"/>
      <c r="D195" s="226"/>
      <c r="E195" s="226"/>
      <c r="F195" s="226"/>
      <c r="G195" s="209"/>
      <c r="H195" s="226"/>
      <c r="I195" s="226"/>
      <c r="J195" s="226"/>
      <c r="K195" s="250"/>
    </row>
    <row r="196" spans="2:11" ht="15" customHeight="1">
      <c r="B196" s="229"/>
      <c r="C196" s="209" t="s">
        <v>572</v>
      </c>
      <c r="D196" s="209"/>
      <c r="E196" s="209"/>
      <c r="F196" s="228" t="s">
        <v>43</v>
      </c>
      <c r="G196" s="209"/>
      <c r="H196" s="318" t="s">
        <v>573</v>
      </c>
      <c r="I196" s="318"/>
      <c r="J196" s="318"/>
      <c r="K196" s="250"/>
    </row>
    <row r="197" spans="2:11" ht="15" customHeight="1">
      <c r="B197" s="229"/>
      <c r="C197" s="235"/>
      <c r="D197" s="209"/>
      <c r="E197" s="209"/>
      <c r="F197" s="228" t="s">
        <v>44</v>
      </c>
      <c r="G197" s="209"/>
      <c r="H197" s="318" t="s">
        <v>574</v>
      </c>
      <c r="I197" s="318"/>
      <c r="J197" s="318"/>
      <c r="K197" s="250"/>
    </row>
    <row r="198" spans="2:11" ht="15" customHeight="1">
      <c r="B198" s="229"/>
      <c r="C198" s="235"/>
      <c r="D198" s="209"/>
      <c r="E198" s="209"/>
      <c r="F198" s="228" t="s">
        <v>47</v>
      </c>
      <c r="G198" s="209"/>
      <c r="H198" s="318" t="s">
        <v>575</v>
      </c>
      <c r="I198" s="318"/>
      <c r="J198" s="318"/>
      <c r="K198" s="250"/>
    </row>
    <row r="199" spans="2:11" ht="15" customHeight="1">
      <c r="B199" s="229"/>
      <c r="C199" s="209"/>
      <c r="D199" s="209"/>
      <c r="E199" s="209"/>
      <c r="F199" s="228" t="s">
        <v>45</v>
      </c>
      <c r="G199" s="209"/>
      <c r="H199" s="318" t="s">
        <v>576</v>
      </c>
      <c r="I199" s="318"/>
      <c r="J199" s="318"/>
      <c r="K199" s="250"/>
    </row>
    <row r="200" spans="2:11" ht="15" customHeight="1">
      <c r="B200" s="229"/>
      <c r="C200" s="209"/>
      <c r="D200" s="209"/>
      <c r="E200" s="209"/>
      <c r="F200" s="228" t="s">
        <v>46</v>
      </c>
      <c r="G200" s="209"/>
      <c r="H200" s="318" t="s">
        <v>577</v>
      </c>
      <c r="I200" s="318"/>
      <c r="J200" s="318"/>
      <c r="K200" s="250"/>
    </row>
    <row r="201" spans="2:11" ht="15" customHeight="1">
      <c r="B201" s="229"/>
      <c r="C201" s="209"/>
      <c r="D201" s="209"/>
      <c r="E201" s="209"/>
      <c r="F201" s="228"/>
      <c r="G201" s="209"/>
      <c r="H201" s="209"/>
      <c r="I201" s="209"/>
      <c r="J201" s="209"/>
      <c r="K201" s="250"/>
    </row>
    <row r="202" spans="2:11" ht="15" customHeight="1">
      <c r="B202" s="229"/>
      <c r="C202" s="209" t="s">
        <v>525</v>
      </c>
      <c r="D202" s="209"/>
      <c r="E202" s="209"/>
      <c r="F202" s="228" t="s">
        <v>75</v>
      </c>
      <c r="G202" s="209"/>
      <c r="H202" s="318" t="s">
        <v>578</v>
      </c>
      <c r="I202" s="318"/>
      <c r="J202" s="318"/>
      <c r="K202" s="250"/>
    </row>
    <row r="203" spans="2:11" ht="15" customHeight="1">
      <c r="B203" s="229"/>
      <c r="C203" s="235"/>
      <c r="D203" s="209"/>
      <c r="E203" s="209"/>
      <c r="F203" s="228" t="s">
        <v>424</v>
      </c>
      <c r="G203" s="209"/>
      <c r="H203" s="318" t="s">
        <v>425</v>
      </c>
      <c r="I203" s="318"/>
      <c r="J203" s="318"/>
      <c r="K203" s="250"/>
    </row>
    <row r="204" spans="2:11" ht="15" customHeight="1">
      <c r="B204" s="229"/>
      <c r="C204" s="209"/>
      <c r="D204" s="209"/>
      <c r="E204" s="209"/>
      <c r="F204" s="228" t="s">
        <v>422</v>
      </c>
      <c r="G204" s="209"/>
      <c r="H204" s="318" t="s">
        <v>579</v>
      </c>
      <c r="I204" s="318"/>
      <c r="J204" s="318"/>
      <c r="K204" s="250"/>
    </row>
    <row r="205" spans="2:11" ht="15" customHeight="1">
      <c r="B205" s="270"/>
      <c r="C205" s="235"/>
      <c r="D205" s="235"/>
      <c r="E205" s="235"/>
      <c r="F205" s="228" t="s">
        <v>426</v>
      </c>
      <c r="G205" s="214"/>
      <c r="H205" s="317" t="s">
        <v>427</v>
      </c>
      <c r="I205" s="317"/>
      <c r="J205" s="317"/>
      <c r="K205" s="271"/>
    </row>
    <row r="206" spans="2:11" ht="15" customHeight="1">
      <c r="B206" s="270"/>
      <c r="C206" s="235"/>
      <c r="D206" s="235"/>
      <c r="E206" s="235"/>
      <c r="F206" s="228" t="s">
        <v>398</v>
      </c>
      <c r="G206" s="214"/>
      <c r="H206" s="317" t="s">
        <v>580</v>
      </c>
      <c r="I206" s="317"/>
      <c r="J206" s="317"/>
      <c r="K206" s="271"/>
    </row>
    <row r="207" spans="2:11" ht="15" customHeight="1">
      <c r="B207" s="270"/>
      <c r="C207" s="235"/>
      <c r="D207" s="235"/>
      <c r="E207" s="235"/>
      <c r="F207" s="272"/>
      <c r="G207" s="214"/>
      <c r="H207" s="273"/>
      <c r="I207" s="273"/>
      <c r="J207" s="273"/>
      <c r="K207" s="271"/>
    </row>
    <row r="208" spans="2:11" ht="15" customHeight="1">
      <c r="B208" s="270"/>
      <c r="C208" s="209" t="s">
        <v>549</v>
      </c>
      <c r="D208" s="235"/>
      <c r="E208" s="235"/>
      <c r="F208" s="228">
        <v>1</v>
      </c>
      <c r="G208" s="214"/>
      <c r="H208" s="317" t="s">
        <v>581</v>
      </c>
      <c r="I208" s="317"/>
      <c r="J208" s="317"/>
      <c r="K208" s="271"/>
    </row>
    <row r="209" spans="2:11" ht="15" customHeight="1">
      <c r="B209" s="270"/>
      <c r="C209" s="235"/>
      <c r="D209" s="235"/>
      <c r="E209" s="235"/>
      <c r="F209" s="228">
        <v>2</v>
      </c>
      <c r="G209" s="214"/>
      <c r="H209" s="317" t="s">
        <v>582</v>
      </c>
      <c r="I209" s="317"/>
      <c r="J209" s="317"/>
      <c r="K209" s="271"/>
    </row>
    <row r="210" spans="2:11" ht="15" customHeight="1">
      <c r="B210" s="270"/>
      <c r="C210" s="235"/>
      <c r="D210" s="235"/>
      <c r="E210" s="235"/>
      <c r="F210" s="228">
        <v>3</v>
      </c>
      <c r="G210" s="214"/>
      <c r="H210" s="317" t="s">
        <v>583</v>
      </c>
      <c r="I210" s="317"/>
      <c r="J210" s="317"/>
      <c r="K210" s="271"/>
    </row>
    <row r="211" spans="2:11" ht="15" customHeight="1">
      <c r="B211" s="270"/>
      <c r="C211" s="235"/>
      <c r="D211" s="235"/>
      <c r="E211" s="235"/>
      <c r="F211" s="228">
        <v>4</v>
      </c>
      <c r="G211" s="214"/>
      <c r="H211" s="317" t="s">
        <v>584</v>
      </c>
      <c r="I211" s="317"/>
      <c r="J211" s="317"/>
      <c r="K211" s="271"/>
    </row>
    <row r="212" spans="2:11" ht="12.75" customHeight="1">
      <c r="B212" s="274"/>
      <c r="C212" s="275"/>
      <c r="D212" s="275"/>
      <c r="E212" s="275"/>
      <c r="F212" s="275"/>
      <c r="G212" s="275"/>
      <c r="H212" s="275"/>
      <c r="I212" s="275"/>
      <c r="J212" s="275"/>
      <c r="K212" s="276"/>
    </row>
  </sheetData>
  <mergeCells count="77"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32:J32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59:J59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C145:J145"/>
    <mergeCell ref="H205:J205"/>
    <mergeCell ref="C163:J163"/>
    <mergeCell ref="C193:J193"/>
    <mergeCell ref="H194:J194"/>
    <mergeCell ref="H196:J196"/>
    <mergeCell ref="H197:J197"/>
    <mergeCell ref="H198:J198"/>
    <mergeCell ref="H206:J206"/>
    <mergeCell ref="H208:J208"/>
    <mergeCell ref="H209:J209"/>
    <mergeCell ref="H210:J210"/>
    <mergeCell ref="H211:J211"/>
    <mergeCell ref="H199:J199"/>
    <mergeCell ref="H200:J200"/>
    <mergeCell ref="H202:J202"/>
    <mergeCell ref="H203:J203"/>
    <mergeCell ref="H204:J204"/>
  </mergeCells>
  <pageMargins left="0.59055118110236227" right="0.59055118110236227" top="0.59055118110236227" bottom="0.59055118110236227" header="0" footer="0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A18FC390-818E-48F6-9E2E-9B8706F59F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ZTI - STAVEBNÍ ÚPRAVY 1.P...</vt:lpstr>
      <vt:lpstr>Pokyny pro vyplnění</vt:lpstr>
      <vt:lpstr>'Rekapitulace stavby'!Názvy_tisku</vt:lpstr>
      <vt:lpstr>'ZTI - STAVEBNÍ ÚPRAVY 1.P...'!Názvy_tisku</vt:lpstr>
      <vt:lpstr>'Pokyny pro vyplnění'!Oblast_tisku</vt:lpstr>
      <vt:lpstr>'Rekapitulace stavby'!Oblast_tisku</vt:lpstr>
      <vt:lpstr>'ZTI - STAVEBNÍ ÚPRAVY 1.P...'!Oblast_tisku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Mruzkova-PC\Mruzkova</dc:creator>
  <cp:lastModifiedBy>Mruzkova</cp:lastModifiedBy>
  <dcterms:created xsi:type="dcterms:W3CDTF">2016-12-06T09:20:33Z</dcterms:created>
  <dcterms:modified xsi:type="dcterms:W3CDTF">2016-12-06T09:22:29Z</dcterms:modified>
</cp:coreProperties>
</file>