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anv\Documents\Pracovní\Objekty_ZZS\ÚO Karviná\VS Havířov\PD\PD_Návrh opravy_sprch\Rozpočet\"/>
    </mc:Choice>
  </mc:AlternateContent>
  <bookViews>
    <workbookView xWindow="0" yWindow="0" windowWidth="20700" windowHeight="774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Rekapitulace!$G$25</definedName>
    <definedName name="Dodavka0">Položky!#REF!</definedName>
    <definedName name="HSV">Rekapitulace!$E$25</definedName>
    <definedName name="HSV0">Položky!#REF!</definedName>
    <definedName name="HZS">Rekapitulace!$I$25</definedName>
    <definedName name="HZS0">Položky!#REF!</definedName>
    <definedName name="JKSO">'Krycí list'!$F$4</definedName>
    <definedName name="MJ">'Krycí list'!$G$4</definedName>
    <definedName name="Mont">Rekapitulace!$H$25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Položky!$A$1:$K$154</definedName>
    <definedName name="_xlnm.Print_Area" localSheetId="1">Rekapitulace!$A$1:$I$31</definedName>
    <definedName name="PocetMJ">'Krycí list'!$G$7</definedName>
    <definedName name="Poznamka">'Krycí list'!$B$37</definedName>
    <definedName name="Projektant">'Krycí list'!$C$7</definedName>
    <definedName name="PSV">Rekapitulace!$F$25</definedName>
    <definedName name="PSV0">Položky!#REF!</definedName>
    <definedName name="SloupecCC">Položky!$G$6</definedName>
    <definedName name="SloupecCisloPol">Položky!$B$6</definedName>
    <definedName name="SloupecCH">Položky!$I$6</definedName>
    <definedName name="SloupecJC">Položky!$F$6</definedName>
    <definedName name="SloupecJH">Položky!$H$6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Rekapitulace!$H$31</definedName>
    <definedName name="VRNKc">Rekapitulace!$E$30</definedName>
    <definedName name="VRNnazev">Rekapitulace!$A$30</definedName>
    <definedName name="VRNproc">Rekapitulace!$F$30</definedName>
    <definedName name="VRNzakl">Rekapitulace!$G$30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62913"/>
</workbook>
</file>

<file path=xl/calcChain.xml><?xml version="1.0" encoding="utf-8"?>
<calcChain xmlns="http://schemas.openxmlformats.org/spreadsheetml/2006/main">
  <c r="BG153" i="3" l="1"/>
  <c r="BE153" i="3"/>
  <c r="BD153" i="3"/>
  <c r="BC153" i="3"/>
  <c r="K153" i="3"/>
  <c r="I153" i="3"/>
  <c r="G153" i="3"/>
  <c r="BF153" i="3" s="1"/>
  <c r="BG152" i="3"/>
  <c r="BE152" i="3"/>
  <c r="BD152" i="3"/>
  <c r="BC152" i="3"/>
  <c r="K152" i="3"/>
  <c r="I152" i="3"/>
  <c r="G152" i="3"/>
  <c r="BF152" i="3" s="1"/>
  <c r="BG151" i="3"/>
  <c r="BE151" i="3"/>
  <c r="BD151" i="3"/>
  <c r="BC151" i="3"/>
  <c r="K151" i="3"/>
  <c r="I151" i="3"/>
  <c r="G151" i="3"/>
  <c r="BF151" i="3" s="1"/>
  <c r="BG150" i="3"/>
  <c r="BE150" i="3"/>
  <c r="BD150" i="3"/>
  <c r="BC150" i="3"/>
  <c r="K150" i="3"/>
  <c r="I150" i="3"/>
  <c r="G150" i="3"/>
  <c r="B24" i="2"/>
  <c r="A24" i="2"/>
  <c r="C154" i="3"/>
  <c r="BG147" i="3"/>
  <c r="BE147" i="3"/>
  <c r="BD147" i="3"/>
  <c r="BC147" i="3"/>
  <c r="K147" i="3"/>
  <c r="I147" i="3"/>
  <c r="G147" i="3"/>
  <c r="BF147" i="3" s="1"/>
  <c r="BG146" i="3"/>
  <c r="BE146" i="3"/>
  <c r="BD146" i="3"/>
  <c r="BC146" i="3"/>
  <c r="K146" i="3"/>
  <c r="I146" i="3"/>
  <c r="G146" i="3"/>
  <c r="BF146" i="3" s="1"/>
  <c r="BG145" i="3"/>
  <c r="BE145" i="3"/>
  <c r="BD145" i="3"/>
  <c r="BC145" i="3"/>
  <c r="K145" i="3"/>
  <c r="I145" i="3"/>
  <c r="G145" i="3"/>
  <c r="BF145" i="3" s="1"/>
  <c r="BG144" i="3"/>
  <c r="BE144" i="3"/>
  <c r="BD144" i="3"/>
  <c r="BC144" i="3"/>
  <c r="K144" i="3"/>
  <c r="K148" i="3" s="1"/>
  <c r="I144" i="3"/>
  <c r="G144" i="3"/>
  <c r="B23" i="2"/>
  <c r="A23" i="2"/>
  <c r="C148" i="3"/>
  <c r="BG141" i="3"/>
  <c r="BF141" i="3"/>
  <c r="BE141" i="3"/>
  <c r="BC141" i="3"/>
  <c r="K141" i="3"/>
  <c r="I141" i="3"/>
  <c r="G141" i="3"/>
  <c r="BD141" i="3" s="1"/>
  <c r="BG140" i="3"/>
  <c r="BF140" i="3"/>
  <c r="BE140" i="3"/>
  <c r="BC140" i="3"/>
  <c r="K140" i="3"/>
  <c r="I140" i="3"/>
  <c r="G140" i="3"/>
  <c r="B22" i="2"/>
  <c r="A22" i="2"/>
  <c r="BC142" i="3"/>
  <c r="E22" i="2" s="1"/>
  <c r="I142" i="3"/>
  <c r="C142" i="3"/>
  <c r="BG137" i="3"/>
  <c r="BF137" i="3"/>
  <c r="BE137" i="3"/>
  <c r="BC137" i="3"/>
  <c r="K137" i="3"/>
  <c r="I137" i="3"/>
  <c r="G137" i="3"/>
  <c r="BD137" i="3" s="1"/>
  <c r="BG136" i="3"/>
  <c r="BF136" i="3"/>
  <c r="BE136" i="3"/>
  <c r="BC136" i="3"/>
  <c r="K136" i="3"/>
  <c r="I136" i="3"/>
  <c r="G136" i="3"/>
  <c r="BD136" i="3" s="1"/>
  <c r="BG135" i="3"/>
  <c r="BF135" i="3"/>
  <c r="BE135" i="3"/>
  <c r="BC135" i="3"/>
  <c r="K135" i="3"/>
  <c r="I135" i="3"/>
  <c r="G135" i="3"/>
  <c r="BD135" i="3" s="1"/>
  <c r="BG134" i="3"/>
  <c r="BF134" i="3"/>
  <c r="BE134" i="3"/>
  <c r="BC134" i="3"/>
  <c r="K134" i="3"/>
  <c r="I134" i="3"/>
  <c r="G134" i="3"/>
  <c r="BD134" i="3" s="1"/>
  <c r="BG133" i="3"/>
  <c r="BF133" i="3"/>
  <c r="BE133" i="3"/>
  <c r="BC133" i="3"/>
  <c r="K133" i="3"/>
  <c r="I133" i="3"/>
  <c r="G133" i="3"/>
  <c r="BD133" i="3" s="1"/>
  <c r="BG132" i="3"/>
  <c r="BF132" i="3"/>
  <c r="BE132" i="3"/>
  <c r="BC132" i="3"/>
  <c r="K132" i="3"/>
  <c r="I132" i="3"/>
  <c r="G132" i="3"/>
  <c r="BD132" i="3" s="1"/>
  <c r="BG129" i="3"/>
  <c r="BF129" i="3"/>
  <c r="BE129" i="3"/>
  <c r="BC129" i="3"/>
  <c r="K129" i="3"/>
  <c r="I129" i="3"/>
  <c r="G129" i="3"/>
  <c r="BD129" i="3" s="1"/>
  <c r="BG128" i="3"/>
  <c r="BF128" i="3"/>
  <c r="BE128" i="3"/>
  <c r="BC128" i="3"/>
  <c r="K128" i="3"/>
  <c r="I128" i="3"/>
  <c r="G128" i="3"/>
  <c r="B21" i="2"/>
  <c r="A21" i="2"/>
  <c r="I138" i="3"/>
  <c r="C138" i="3"/>
  <c r="BG125" i="3"/>
  <c r="BF125" i="3"/>
  <c r="BE125" i="3"/>
  <c r="BE126" i="3" s="1"/>
  <c r="G20" i="2" s="1"/>
  <c r="BC125" i="3"/>
  <c r="K125" i="3"/>
  <c r="I125" i="3"/>
  <c r="G125" i="3"/>
  <c r="BD125" i="3" s="1"/>
  <c r="BG123" i="3"/>
  <c r="BF123" i="3"/>
  <c r="BE123" i="3"/>
  <c r="BC123" i="3"/>
  <c r="BC126" i="3" s="1"/>
  <c r="E20" i="2" s="1"/>
  <c r="K123" i="3"/>
  <c r="I123" i="3"/>
  <c r="G123" i="3"/>
  <c r="BD123" i="3" s="1"/>
  <c r="BG122" i="3"/>
  <c r="BF122" i="3"/>
  <c r="BE122" i="3"/>
  <c r="BC122" i="3"/>
  <c r="K122" i="3"/>
  <c r="I122" i="3"/>
  <c r="G122" i="3"/>
  <c r="BD122" i="3" s="1"/>
  <c r="BG121" i="3"/>
  <c r="BF121" i="3"/>
  <c r="BF126" i="3" s="1"/>
  <c r="H20" i="2" s="1"/>
  <c r="BE121" i="3"/>
  <c r="BC121" i="3"/>
  <c r="K121" i="3"/>
  <c r="I121" i="3"/>
  <c r="I126" i="3" s="1"/>
  <c r="G121" i="3"/>
  <c r="B20" i="2"/>
  <c r="A20" i="2"/>
  <c r="BG126" i="3"/>
  <c r="I20" i="2" s="1"/>
  <c r="C126" i="3"/>
  <c r="BG118" i="3"/>
  <c r="BF118" i="3"/>
  <c r="BE118" i="3"/>
  <c r="BC118" i="3"/>
  <c r="K118" i="3"/>
  <c r="I118" i="3"/>
  <c r="G118" i="3"/>
  <c r="BD118" i="3" s="1"/>
  <c r="BG117" i="3"/>
  <c r="BG119" i="3" s="1"/>
  <c r="I19" i="2" s="1"/>
  <c r="BF117" i="3"/>
  <c r="BE117" i="3"/>
  <c r="BC117" i="3"/>
  <c r="K117" i="3"/>
  <c r="K119" i="3" s="1"/>
  <c r="I117" i="3"/>
  <c r="G117" i="3"/>
  <c r="B19" i="2"/>
  <c r="A19" i="2"/>
  <c r="I119" i="3"/>
  <c r="C119" i="3"/>
  <c r="BG114" i="3"/>
  <c r="BF114" i="3"/>
  <c r="BE114" i="3"/>
  <c r="BC114" i="3"/>
  <c r="K114" i="3"/>
  <c r="I114" i="3"/>
  <c r="G114" i="3"/>
  <c r="BD114" i="3" s="1"/>
  <c r="BG113" i="3"/>
  <c r="BF113" i="3"/>
  <c r="BE113" i="3"/>
  <c r="BC113" i="3"/>
  <c r="K113" i="3"/>
  <c r="I113" i="3"/>
  <c r="G113" i="3"/>
  <c r="BD113" i="3" s="1"/>
  <c r="BG112" i="3"/>
  <c r="BF112" i="3"/>
  <c r="BE112" i="3"/>
  <c r="BC112" i="3"/>
  <c r="K112" i="3"/>
  <c r="I112" i="3"/>
  <c r="G112" i="3"/>
  <c r="BD112" i="3" s="1"/>
  <c r="BG111" i="3"/>
  <c r="BF111" i="3"/>
  <c r="BE111" i="3"/>
  <c r="BC111" i="3"/>
  <c r="K111" i="3"/>
  <c r="I111" i="3"/>
  <c r="G111" i="3"/>
  <c r="BD111" i="3" s="1"/>
  <c r="BG110" i="3"/>
  <c r="BF110" i="3"/>
  <c r="BE110" i="3"/>
  <c r="BC110" i="3"/>
  <c r="K110" i="3"/>
  <c r="I110" i="3"/>
  <c r="G110" i="3"/>
  <c r="BD110" i="3" s="1"/>
  <c r="BG109" i="3"/>
  <c r="BF109" i="3"/>
  <c r="BE109" i="3"/>
  <c r="BC109" i="3"/>
  <c r="K109" i="3"/>
  <c r="I109" i="3"/>
  <c r="G109" i="3"/>
  <c r="BD109" i="3" s="1"/>
  <c r="BG108" i="3"/>
  <c r="BF108" i="3"/>
  <c r="BE108" i="3"/>
  <c r="BC108" i="3"/>
  <c r="K108" i="3"/>
  <c r="I108" i="3"/>
  <c r="G108" i="3"/>
  <c r="BD108" i="3" s="1"/>
  <c r="BG107" i="3"/>
  <c r="BF107" i="3"/>
  <c r="BE107" i="3"/>
  <c r="BC107" i="3"/>
  <c r="K107" i="3"/>
  <c r="I107" i="3"/>
  <c r="G107" i="3"/>
  <c r="BD107" i="3" s="1"/>
  <c r="BG106" i="3"/>
  <c r="BF106" i="3"/>
  <c r="BE106" i="3"/>
  <c r="BC106" i="3"/>
  <c r="K106" i="3"/>
  <c r="I106" i="3"/>
  <c r="G106" i="3"/>
  <c r="BD106" i="3" s="1"/>
  <c r="BG105" i="3"/>
  <c r="BF105" i="3"/>
  <c r="BE105" i="3"/>
  <c r="BC105" i="3"/>
  <c r="K105" i="3"/>
  <c r="I105" i="3"/>
  <c r="G105" i="3"/>
  <c r="BD105" i="3" s="1"/>
  <c r="BG104" i="3"/>
  <c r="BF104" i="3"/>
  <c r="BE104" i="3"/>
  <c r="BC104" i="3"/>
  <c r="K104" i="3"/>
  <c r="I104" i="3"/>
  <c r="G104" i="3"/>
  <c r="BD104" i="3" s="1"/>
  <c r="BG103" i="3"/>
  <c r="BF103" i="3"/>
  <c r="BE103" i="3"/>
  <c r="BC103" i="3"/>
  <c r="K103" i="3"/>
  <c r="I103" i="3"/>
  <c r="G103" i="3"/>
  <c r="BD103" i="3" s="1"/>
  <c r="BG102" i="3"/>
  <c r="BF102" i="3"/>
  <c r="BE102" i="3"/>
  <c r="BC102" i="3"/>
  <c r="K102" i="3"/>
  <c r="I102" i="3"/>
  <c r="G102" i="3"/>
  <c r="B18" i="2"/>
  <c r="A18" i="2"/>
  <c r="C115" i="3"/>
  <c r="BG99" i="3"/>
  <c r="BG100" i="3" s="1"/>
  <c r="I17" i="2" s="1"/>
  <c r="BF99" i="3"/>
  <c r="BF100" i="3" s="1"/>
  <c r="H17" i="2" s="1"/>
  <c r="BE99" i="3"/>
  <c r="BE100" i="3" s="1"/>
  <c r="G17" i="2" s="1"/>
  <c r="BC99" i="3"/>
  <c r="BC100" i="3" s="1"/>
  <c r="E17" i="2" s="1"/>
  <c r="K99" i="3"/>
  <c r="K100" i="3" s="1"/>
  <c r="I99" i="3"/>
  <c r="G99" i="3"/>
  <c r="G100" i="3" s="1"/>
  <c r="B17" i="2"/>
  <c r="A17" i="2"/>
  <c r="I100" i="3"/>
  <c r="C100" i="3"/>
  <c r="BG96" i="3"/>
  <c r="BF96" i="3"/>
  <c r="BE96" i="3"/>
  <c r="BC96" i="3"/>
  <c r="K96" i="3"/>
  <c r="I96" i="3"/>
  <c r="G96" i="3"/>
  <c r="BD96" i="3" s="1"/>
  <c r="BG95" i="3"/>
  <c r="BF95" i="3"/>
  <c r="BE95" i="3"/>
  <c r="BC95" i="3"/>
  <c r="K95" i="3"/>
  <c r="I95" i="3"/>
  <c r="G95" i="3"/>
  <c r="BD95" i="3" s="1"/>
  <c r="BG94" i="3"/>
  <c r="BF94" i="3"/>
  <c r="BE94" i="3"/>
  <c r="BC94" i="3"/>
  <c r="K94" i="3"/>
  <c r="I94" i="3"/>
  <c r="G94" i="3"/>
  <c r="BD94" i="3" s="1"/>
  <c r="BG93" i="3"/>
  <c r="BF93" i="3"/>
  <c r="BE93" i="3"/>
  <c r="BC93" i="3"/>
  <c r="K93" i="3"/>
  <c r="I93" i="3"/>
  <c r="G93" i="3"/>
  <c r="BD93" i="3" s="1"/>
  <c r="BG92" i="3"/>
  <c r="BF92" i="3"/>
  <c r="BE92" i="3"/>
  <c r="BC92" i="3"/>
  <c r="K92" i="3"/>
  <c r="I92" i="3"/>
  <c r="G92" i="3"/>
  <c r="BD92" i="3" s="1"/>
  <c r="BG91" i="3"/>
  <c r="BF91" i="3"/>
  <c r="BE91" i="3"/>
  <c r="BC91" i="3"/>
  <c r="K91" i="3"/>
  <c r="I91" i="3"/>
  <c r="G91" i="3"/>
  <c r="BD91" i="3" s="1"/>
  <c r="BG90" i="3"/>
  <c r="BF90" i="3"/>
  <c r="BE90" i="3"/>
  <c r="BC90" i="3"/>
  <c r="K90" i="3"/>
  <c r="I90" i="3"/>
  <c r="G90" i="3"/>
  <c r="BD90" i="3" s="1"/>
  <c r="BG88" i="3"/>
  <c r="BF88" i="3"/>
  <c r="BE88" i="3"/>
  <c r="BC88" i="3"/>
  <c r="K88" i="3"/>
  <c r="I88" i="3"/>
  <c r="G88" i="3"/>
  <c r="BD88" i="3" s="1"/>
  <c r="BG87" i="3"/>
  <c r="BF87" i="3"/>
  <c r="BE87" i="3"/>
  <c r="BC87" i="3"/>
  <c r="K87" i="3"/>
  <c r="I87" i="3"/>
  <c r="G87" i="3"/>
  <c r="BD87" i="3" s="1"/>
  <c r="BG86" i="3"/>
  <c r="BF86" i="3"/>
  <c r="BE86" i="3"/>
  <c r="BC86" i="3"/>
  <c r="K86" i="3"/>
  <c r="I86" i="3"/>
  <c r="G86" i="3"/>
  <c r="BD86" i="3" s="1"/>
  <c r="BG85" i="3"/>
  <c r="BF85" i="3"/>
  <c r="BE85" i="3"/>
  <c r="BC85" i="3"/>
  <c r="K85" i="3"/>
  <c r="I85" i="3"/>
  <c r="G85" i="3"/>
  <c r="BD85" i="3" s="1"/>
  <c r="BG84" i="3"/>
  <c r="BF84" i="3"/>
  <c r="BE84" i="3"/>
  <c r="BC84" i="3"/>
  <c r="K84" i="3"/>
  <c r="I84" i="3"/>
  <c r="G84" i="3"/>
  <c r="BD84" i="3" s="1"/>
  <c r="BG83" i="3"/>
  <c r="BF83" i="3"/>
  <c r="BE83" i="3"/>
  <c r="BC83" i="3"/>
  <c r="K83" i="3"/>
  <c r="I83" i="3"/>
  <c r="G83" i="3"/>
  <c r="BD83" i="3" s="1"/>
  <c r="BG82" i="3"/>
  <c r="BF82" i="3"/>
  <c r="BE82" i="3"/>
  <c r="BC82" i="3"/>
  <c r="K82" i="3"/>
  <c r="I82" i="3"/>
  <c r="G82" i="3"/>
  <c r="BD82" i="3" s="1"/>
  <c r="BG81" i="3"/>
  <c r="BF81" i="3"/>
  <c r="BE81" i="3"/>
  <c r="BC81" i="3"/>
  <c r="K81" i="3"/>
  <c r="I81" i="3"/>
  <c r="G81" i="3"/>
  <c r="BD81" i="3" s="1"/>
  <c r="BG80" i="3"/>
  <c r="BF80" i="3"/>
  <c r="BE80" i="3"/>
  <c r="BC80" i="3"/>
  <c r="K80" i="3"/>
  <c r="I80" i="3"/>
  <c r="G80" i="3"/>
  <c r="BD80" i="3" s="1"/>
  <c r="BG79" i="3"/>
  <c r="BF79" i="3"/>
  <c r="BE79" i="3"/>
  <c r="BC79" i="3"/>
  <c r="K79" i="3"/>
  <c r="I79" i="3"/>
  <c r="G79" i="3"/>
  <c r="BD79" i="3" s="1"/>
  <c r="BG78" i="3"/>
  <c r="BF78" i="3"/>
  <c r="BE78" i="3"/>
  <c r="BC78" i="3"/>
  <c r="K78" i="3"/>
  <c r="I78" i="3"/>
  <c r="G78" i="3"/>
  <c r="BD78" i="3" s="1"/>
  <c r="BG77" i="3"/>
  <c r="BF77" i="3"/>
  <c r="BE77" i="3"/>
  <c r="BC77" i="3"/>
  <c r="K77" i="3"/>
  <c r="I77" i="3"/>
  <c r="G77" i="3"/>
  <c r="BD77" i="3" s="1"/>
  <c r="BG76" i="3"/>
  <c r="BF76" i="3"/>
  <c r="BE76" i="3"/>
  <c r="BC76" i="3"/>
  <c r="K76" i="3"/>
  <c r="I76" i="3"/>
  <c r="G76" i="3"/>
  <c r="B16" i="2"/>
  <c r="A16" i="2"/>
  <c r="C97" i="3"/>
  <c r="BG73" i="3"/>
  <c r="BF73" i="3"/>
  <c r="BE73" i="3"/>
  <c r="BE74" i="3" s="1"/>
  <c r="G15" i="2" s="1"/>
  <c r="BC73" i="3"/>
  <c r="BC74" i="3" s="1"/>
  <c r="E15" i="2" s="1"/>
  <c r="K73" i="3"/>
  <c r="I73" i="3"/>
  <c r="G73" i="3"/>
  <c r="BD73" i="3" s="1"/>
  <c r="BG72" i="3"/>
  <c r="BF72" i="3"/>
  <c r="BE72" i="3"/>
  <c r="BC72" i="3"/>
  <c r="K72" i="3"/>
  <c r="I72" i="3"/>
  <c r="G72" i="3"/>
  <c r="BD72" i="3" s="1"/>
  <c r="BG71" i="3"/>
  <c r="BF71" i="3"/>
  <c r="BF74" i="3" s="1"/>
  <c r="H15" i="2" s="1"/>
  <c r="BE71" i="3"/>
  <c r="BC71" i="3"/>
  <c r="K71" i="3"/>
  <c r="I71" i="3"/>
  <c r="I74" i="3" s="1"/>
  <c r="G71" i="3"/>
  <c r="B15" i="2"/>
  <c r="A15" i="2"/>
  <c r="BG74" i="3"/>
  <c r="I15" i="2" s="1"/>
  <c r="C74" i="3"/>
  <c r="BG68" i="3"/>
  <c r="BF68" i="3"/>
  <c r="BE68" i="3"/>
  <c r="BC68" i="3"/>
  <c r="K68" i="3"/>
  <c r="I68" i="3"/>
  <c r="G68" i="3"/>
  <c r="BD68" i="3" s="1"/>
  <c r="BG67" i="3"/>
  <c r="BF67" i="3"/>
  <c r="BE67" i="3"/>
  <c r="BC67" i="3"/>
  <c r="K67" i="3"/>
  <c r="I67" i="3"/>
  <c r="G67" i="3"/>
  <c r="BD67" i="3" s="1"/>
  <c r="BG66" i="3"/>
  <c r="BG69" i="3" s="1"/>
  <c r="I14" i="2" s="1"/>
  <c r="BF66" i="3"/>
  <c r="BE66" i="3"/>
  <c r="BC66" i="3"/>
  <c r="K66" i="3"/>
  <c r="I66" i="3"/>
  <c r="G66" i="3"/>
  <c r="B14" i="2"/>
  <c r="A14" i="2"/>
  <c r="C69" i="3"/>
  <c r="BG63" i="3"/>
  <c r="BG64" i="3" s="1"/>
  <c r="I13" i="2" s="1"/>
  <c r="BF63" i="3"/>
  <c r="BF64" i="3" s="1"/>
  <c r="H13" i="2" s="1"/>
  <c r="BE63" i="3"/>
  <c r="BE64" i="3" s="1"/>
  <c r="G13" i="2" s="1"/>
  <c r="BC63" i="3"/>
  <c r="BC64" i="3" s="1"/>
  <c r="E13" i="2" s="1"/>
  <c r="K63" i="3"/>
  <c r="K64" i="3" s="1"/>
  <c r="I63" i="3"/>
  <c r="G63" i="3"/>
  <c r="G64" i="3" s="1"/>
  <c r="B13" i="2"/>
  <c r="A13" i="2"/>
  <c r="I64" i="3"/>
  <c r="C64" i="3"/>
  <c r="BG59" i="3"/>
  <c r="BF59" i="3"/>
  <c r="BF61" i="3" s="1"/>
  <c r="H12" i="2" s="1"/>
  <c r="BE59" i="3"/>
  <c r="BD59" i="3"/>
  <c r="BD61" i="3" s="1"/>
  <c r="F12" i="2" s="1"/>
  <c r="K59" i="3"/>
  <c r="K61" i="3" s="1"/>
  <c r="I59" i="3"/>
  <c r="I61" i="3" s="1"/>
  <c r="G59" i="3"/>
  <c r="G61" i="3" s="1"/>
  <c r="B12" i="2"/>
  <c r="A12" i="2"/>
  <c r="BG61" i="3"/>
  <c r="I12" i="2" s="1"/>
  <c r="BE61" i="3"/>
  <c r="G12" i="2" s="1"/>
  <c r="C61" i="3"/>
  <c r="BG56" i="3"/>
  <c r="BF56" i="3"/>
  <c r="BE56" i="3"/>
  <c r="BD56" i="3"/>
  <c r="K56" i="3"/>
  <c r="I56" i="3"/>
  <c r="G56" i="3"/>
  <c r="BC56" i="3" s="1"/>
  <c r="BG54" i="3"/>
  <c r="BF54" i="3"/>
  <c r="BE54" i="3"/>
  <c r="BD54" i="3"/>
  <c r="K54" i="3"/>
  <c r="I54" i="3"/>
  <c r="G54" i="3"/>
  <c r="BC54" i="3" s="1"/>
  <c r="BG53" i="3"/>
  <c r="BF53" i="3"/>
  <c r="BE53" i="3"/>
  <c r="BD53" i="3"/>
  <c r="K53" i="3"/>
  <c r="I53" i="3"/>
  <c r="G53" i="3"/>
  <c r="BC53" i="3" s="1"/>
  <c r="BG51" i="3"/>
  <c r="BF51" i="3"/>
  <c r="BE51" i="3"/>
  <c r="BD51" i="3"/>
  <c r="K51" i="3"/>
  <c r="I51" i="3"/>
  <c r="G51" i="3"/>
  <c r="BC51" i="3" s="1"/>
  <c r="BG48" i="3"/>
  <c r="BF48" i="3"/>
  <c r="BE48" i="3"/>
  <c r="BD48" i="3"/>
  <c r="K48" i="3"/>
  <c r="I48" i="3"/>
  <c r="G48" i="3"/>
  <c r="BC48" i="3" s="1"/>
  <c r="BG47" i="3"/>
  <c r="BF47" i="3"/>
  <c r="BE47" i="3"/>
  <c r="BD47" i="3"/>
  <c r="K47" i="3"/>
  <c r="I47" i="3"/>
  <c r="G47" i="3"/>
  <c r="BC47" i="3" s="1"/>
  <c r="BG46" i="3"/>
  <c r="BF46" i="3"/>
  <c r="BE46" i="3"/>
  <c r="BD46" i="3"/>
  <c r="K46" i="3"/>
  <c r="I46" i="3"/>
  <c r="G46" i="3"/>
  <c r="BC46" i="3" s="1"/>
  <c r="BG45" i="3"/>
  <c r="BF45" i="3"/>
  <c r="BE45" i="3"/>
  <c r="BD45" i="3"/>
  <c r="K45" i="3"/>
  <c r="I45" i="3"/>
  <c r="G45" i="3"/>
  <c r="BC45" i="3" s="1"/>
  <c r="BG44" i="3"/>
  <c r="BF44" i="3"/>
  <c r="BE44" i="3"/>
  <c r="BD44" i="3"/>
  <c r="K44" i="3"/>
  <c r="I44" i="3"/>
  <c r="G44" i="3"/>
  <c r="BC44" i="3" s="1"/>
  <c r="BG42" i="3"/>
  <c r="BF42" i="3"/>
  <c r="BE42" i="3"/>
  <c r="BD42" i="3"/>
  <c r="K42" i="3"/>
  <c r="I42" i="3"/>
  <c r="G42" i="3"/>
  <c r="BC42" i="3" s="1"/>
  <c r="BG40" i="3"/>
  <c r="BF40" i="3"/>
  <c r="BE40" i="3"/>
  <c r="BD40" i="3"/>
  <c r="K40" i="3"/>
  <c r="I40" i="3"/>
  <c r="G40" i="3"/>
  <c r="B11" i="2"/>
  <c r="A11" i="2"/>
  <c r="C57" i="3"/>
  <c r="BG36" i="3"/>
  <c r="BF36" i="3"/>
  <c r="BE36" i="3"/>
  <c r="BD36" i="3"/>
  <c r="K36" i="3"/>
  <c r="I36" i="3"/>
  <c r="G36" i="3"/>
  <c r="BC36" i="3" s="1"/>
  <c r="BG35" i="3"/>
  <c r="BF35" i="3"/>
  <c r="BE35" i="3"/>
  <c r="BD35" i="3"/>
  <c r="K35" i="3"/>
  <c r="I35" i="3"/>
  <c r="I38" i="3" s="1"/>
  <c r="G35" i="3"/>
  <c r="BC35" i="3" s="1"/>
  <c r="BG33" i="3"/>
  <c r="BF33" i="3"/>
  <c r="BE33" i="3"/>
  <c r="BD33" i="3"/>
  <c r="K33" i="3"/>
  <c r="I33" i="3"/>
  <c r="G33" i="3"/>
  <c r="B10" i="2"/>
  <c r="A10" i="2"/>
  <c r="C38" i="3"/>
  <c r="BG30" i="3"/>
  <c r="BF30" i="3"/>
  <c r="BE30" i="3"/>
  <c r="BD30" i="3"/>
  <c r="K30" i="3"/>
  <c r="I30" i="3"/>
  <c r="G30" i="3"/>
  <c r="BC30" i="3" s="1"/>
  <c r="BG25" i="3"/>
  <c r="BF25" i="3"/>
  <c r="BF31" i="3" s="1"/>
  <c r="H9" i="2" s="1"/>
  <c r="BE25" i="3"/>
  <c r="BD25" i="3"/>
  <c r="K25" i="3"/>
  <c r="I25" i="3"/>
  <c r="G25" i="3"/>
  <c r="B9" i="2"/>
  <c r="A9" i="2"/>
  <c r="I31" i="3"/>
  <c r="C31" i="3"/>
  <c r="BG21" i="3"/>
  <c r="BF21" i="3"/>
  <c r="BE21" i="3"/>
  <c r="BD21" i="3"/>
  <c r="K21" i="3"/>
  <c r="I21" i="3"/>
  <c r="I23" i="3" s="1"/>
  <c r="G21" i="3"/>
  <c r="BC21" i="3" s="1"/>
  <c r="BG20" i="3"/>
  <c r="BF20" i="3"/>
  <c r="BE20" i="3"/>
  <c r="BD20" i="3"/>
  <c r="BD23" i="3" s="1"/>
  <c r="F8" i="2" s="1"/>
  <c r="K20" i="3"/>
  <c r="K23" i="3" s="1"/>
  <c r="I20" i="3"/>
  <c r="G20" i="3"/>
  <c r="B8" i="2"/>
  <c r="A8" i="2"/>
  <c r="C23" i="3"/>
  <c r="BG16" i="3"/>
  <c r="BF16" i="3"/>
  <c r="BE16" i="3"/>
  <c r="BD16" i="3"/>
  <c r="K16" i="3"/>
  <c r="I16" i="3"/>
  <c r="G16" i="3"/>
  <c r="BC16" i="3" s="1"/>
  <c r="BG15" i="3"/>
  <c r="BF15" i="3"/>
  <c r="BE15" i="3"/>
  <c r="BD15" i="3"/>
  <c r="K15" i="3"/>
  <c r="I15" i="3"/>
  <c r="G15" i="3"/>
  <c r="BC15" i="3" s="1"/>
  <c r="BG13" i="3"/>
  <c r="BF13" i="3"/>
  <c r="BE13" i="3"/>
  <c r="BD13" i="3"/>
  <c r="K13" i="3"/>
  <c r="I13" i="3"/>
  <c r="G13" i="3"/>
  <c r="BC13" i="3" s="1"/>
  <c r="BG11" i="3"/>
  <c r="BF11" i="3"/>
  <c r="BE11" i="3"/>
  <c r="BD11" i="3"/>
  <c r="K11" i="3"/>
  <c r="I11" i="3"/>
  <c r="G11" i="3"/>
  <c r="BC11" i="3" s="1"/>
  <c r="BG10" i="3"/>
  <c r="BF10" i="3"/>
  <c r="BE10" i="3"/>
  <c r="BD10" i="3"/>
  <c r="K10" i="3"/>
  <c r="I10" i="3"/>
  <c r="G10" i="3"/>
  <c r="BC10" i="3" s="1"/>
  <c r="BG8" i="3"/>
  <c r="BF8" i="3"/>
  <c r="BE8" i="3"/>
  <c r="BD8" i="3"/>
  <c r="K8" i="3"/>
  <c r="I8" i="3"/>
  <c r="I18" i="3" s="1"/>
  <c r="G8" i="3"/>
  <c r="B7" i="2"/>
  <c r="A7" i="2"/>
  <c r="C18" i="3"/>
  <c r="C4" i="3"/>
  <c r="H3" i="3"/>
  <c r="C3" i="3"/>
  <c r="H31" i="2"/>
  <c r="G22" i="1" s="1"/>
  <c r="G21" i="1" s="1"/>
  <c r="G30" i="2"/>
  <c r="I30" i="2" s="1"/>
  <c r="C2" i="2"/>
  <c r="C1" i="2"/>
  <c r="F31" i="1"/>
  <c r="G8" i="1"/>
  <c r="BE69" i="3" l="1"/>
  <c r="G14" i="2" s="1"/>
  <c r="BG23" i="3"/>
  <c r="I8" i="2" s="1"/>
  <c r="BD38" i="3"/>
  <c r="F10" i="2" s="1"/>
  <c r="BE38" i="3"/>
  <c r="G10" i="2" s="1"/>
  <c r="BE57" i="3"/>
  <c r="G11" i="2" s="1"/>
  <c r="BE115" i="3"/>
  <c r="G18" i="2" s="1"/>
  <c r="BG154" i="3"/>
  <c r="I24" i="2" s="1"/>
  <c r="BE119" i="3"/>
  <c r="G19" i="2" s="1"/>
  <c r="BE23" i="3"/>
  <c r="G8" i="2" s="1"/>
  <c r="BG97" i="3"/>
  <c r="I16" i="2" s="1"/>
  <c r="BG148" i="3"/>
  <c r="I23" i="2" s="1"/>
  <c r="BC148" i="3"/>
  <c r="E23" i="2" s="1"/>
  <c r="BC154" i="3"/>
  <c r="E24" i="2" s="1"/>
  <c r="I148" i="3"/>
  <c r="BG18" i="3"/>
  <c r="I7" i="2" s="1"/>
  <c r="K31" i="3"/>
  <c r="BD18" i="3"/>
  <c r="F7" i="2" s="1"/>
  <c r="BE18" i="3"/>
  <c r="G7" i="2" s="1"/>
  <c r="BF23" i="3"/>
  <c r="H8" i="2" s="1"/>
  <c r="BD31" i="3"/>
  <c r="F9" i="2" s="1"/>
  <c r="BE31" i="3"/>
  <c r="G9" i="2" s="1"/>
  <c r="G57" i="3"/>
  <c r="I57" i="3"/>
  <c r="BG57" i="3"/>
  <c r="I11" i="2" s="1"/>
  <c r="I69" i="3"/>
  <c r="BF69" i="3"/>
  <c r="H14" i="2" s="1"/>
  <c r="BC69" i="3"/>
  <c r="E14" i="2" s="1"/>
  <c r="BF119" i="3"/>
  <c r="H19" i="2" s="1"/>
  <c r="K142" i="3"/>
  <c r="BG142" i="3"/>
  <c r="I22" i="2" s="1"/>
  <c r="K38" i="3"/>
  <c r="BG38" i="3"/>
  <c r="I10" i="2" s="1"/>
  <c r="G74" i="3"/>
  <c r="BC119" i="3"/>
  <c r="E19" i="2" s="1"/>
  <c r="BE142" i="3"/>
  <c r="G22" i="2" s="1"/>
  <c r="BE148" i="3"/>
  <c r="G23" i="2" s="1"/>
  <c r="BG31" i="3"/>
  <c r="I9" i="2" s="1"/>
  <c r="G69" i="3"/>
  <c r="I97" i="3"/>
  <c r="BF97" i="3"/>
  <c r="H16" i="2" s="1"/>
  <c r="BC97" i="3"/>
  <c r="E16" i="2" s="1"/>
  <c r="BE97" i="3"/>
  <c r="G16" i="2" s="1"/>
  <c r="G115" i="3"/>
  <c r="I115" i="3"/>
  <c r="BG115" i="3"/>
  <c r="I18" i="2" s="1"/>
  <c r="BC115" i="3"/>
  <c r="E18" i="2" s="1"/>
  <c r="G119" i="3"/>
  <c r="K138" i="3"/>
  <c r="BG138" i="3"/>
  <c r="I21" i="2" s="1"/>
  <c r="BC138" i="3"/>
  <c r="E21" i="2" s="1"/>
  <c r="BE138" i="3"/>
  <c r="G21" i="2" s="1"/>
  <c r="BF142" i="3"/>
  <c r="H22" i="2" s="1"/>
  <c r="I154" i="3"/>
  <c r="BE154" i="3"/>
  <c r="G24" i="2" s="1"/>
  <c r="BD57" i="3"/>
  <c r="F11" i="2" s="1"/>
  <c r="BF138" i="3"/>
  <c r="H21" i="2" s="1"/>
  <c r="K154" i="3"/>
  <c r="BF18" i="3"/>
  <c r="H7" i="2" s="1"/>
  <c r="BF38" i="3"/>
  <c r="H10" i="2" s="1"/>
  <c r="K57" i="3"/>
  <c r="K115" i="3"/>
  <c r="G138" i="3"/>
  <c r="G148" i="3"/>
  <c r="BD148" i="3"/>
  <c r="F23" i="2" s="1"/>
  <c r="K18" i="3"/>
  <c r="G97" i="3"/>
  <c r="G126" i="3"/>
  <c r="G18" i="3"/>
  <c r="G23" i="3"/>
  <c r="G31" i="3"/>
  <c r="G38" i="3"/>
  <c r="BF57" i="3"/>
  <c r="H11" i="2" s="1"/>
  <c r="K69" i="3"/>
  <c r="K74" i="3"/>
  <c r="K97" i="3"/>
  <c r="BF115" i="3"/>
  <c r="H18" i="2" s="1"/>
  <c r="K126" i="3"/>
  <c r="G142" i="3"/>
  <c r="G154" i="3"/>
  <c r="BD154" i="3"/>
  <c r="F24" i="2" s="1"/>
  <c r="G25" i="2"/>
  <c r="C14" i="1" s="1"/>
  <c r="BD63" i="3"/>
  <c r="BD64" i="3" s="1"/>
  <c r="F13" i="2" s="1"/>
  <c r="BD66" i="3"/>
  <c r="BD69" i="3" s="1"/>
  <c r="F14" i="2" s="1"/>
  <c r="BD71" i="3"/>
  <c r="BD74" i="3" s="1"/>
  <c r="F15" i="2" s="1"/>
  <c r="BD76" i="3"/>
  <c r="BD97" i="3" s="1"/>
  <c r="F16" i="2" s="1"/>
  <c r="BD99" i="3"/>
  <c r="BD100" i="3" s="1"/>
  <c r="F17" i="2" s="1"/>
  <c r="BD102" i="3"/>
  <c r="BD115" i="3" s="1"/>
  <c r="F18" i="2" s="1"/>
  <c r="BD117" i="3"/>
  <c r="BD119" i="3" s="1"/>
  <c r="F19" i="2" s="1"/>
  <c r="BD121" i="3"/>
  <c r="BD126" i="3" s="1"/>
  <c r="F20" i="2" s="1"/>
  <c r="BD128" i="3"/>
  <c r="BD138" i="3" s="1"/>
  <c r="F21" i="2" s="1"/>
  <c r="BD140" i="3"/>
  <c r="BD142" i="3" s="1"/>
  <c r="F22" i="2" s="1"/>
  <c r="BC8" i="3"/>
  <c r="BC18" i="3" s="1"/>
  <c r="E7" i="2" s="1"/>
  <c r="BC20" i="3"/>
  <c r="BC23" i="3" s="1"/>
  <c r="E8" i="2" s="1"/>
  <c r="BC25" i="3"/>
  <c r="BC31" i="3" s="1"/>
  <c r="E9" i="2" s="1"/>
  <c r="BC33" i="3"/>
  <c r="BC38" i="3" s="1"/>
  <c r="E10" i="2" s="1"/>
  <c r="BC40" i="3"/>
  <c r="BC57" i="3" s="1"/>
  <c r="E11" i="2" s="1"/>
  <c r="BC59" i="3"/>
  <c r="BC61" i="3" s="1"/>
  <c r="E12" i="2" s="1"/>
  <c r="BF144" i="3"/>
  <c r="BF148" i="3" s="1"/>
  <c r="H23" i="2" s="1"/>
  <c r="BF150" i="3"/>
  <c r="BF154" i="3" s="1"/>
  <c r="H24" i="2" s="1"/>
  <c r="I25" i="2" l="1"/>
  <c r="C20" i="1" s="1"/>
  <c r="H25" i="2"/>
  <c r="C15" i="1" s="1"/>
  <c r="E25" i="2"/>
  <c r="C16" i="1" s="1"/>
  <c r="F25" i="2"/>
  <c r="C17" i="1" s="1"/>
  <c r="C18" i="1" l="1"/>
  <c r="C21" i="1" s="1"/>
  <c r="C22" i="1" s="1"/>
  <c r="F32" i="1" s="1"/>
  <c r="F33" i="1"/>
  <c r="F34" i="1" s="1"/>
</calcChain>
</file>

<file path=xl/sharedStrings.xml><?xml version="1.0" encoding="utf-8"?>
<sst xmlns="http://schemas.openxmlformats.org/spreadsheetml/2006/main" count="483" uniqueCount="316">
  <si>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</si>
  <si>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</si>
  <si>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</si>
  <si>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</si>
  <si>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</si>
  <si>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</si>
  <si>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</si>
  <si>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</si>
  <si>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</si>
  <si>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</si>
  <si>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</si>
  <si>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</si>
  <si>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</si>
  <si>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</si>
  <si>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</si>
  <si>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</si>
  <si>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</si>
  <si>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</si>
  <si>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</si>
  <si>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</si>
  <si>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</si>
  <si>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</si>
  <si>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</si>
  <si>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</si>
  <si>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</si>
  <si>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</si>
  <si>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</si>
  <si>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</si>
  <si>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</si>
  <si>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</si>
  <si>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</si>
  <si>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</si>
  <si>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</si>
  <si>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</si>
  <si>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</si>
  <si>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</si>
  <si>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</si>
  <si>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</si>
  <si>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</si>
  <si>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</si>
  <si>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</si>
  <si>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</si>
  <si>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</si>
  <si>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</si>
  <si>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</si>
  <si>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</si>
  <si>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</si>
  <si>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</si>
  <si>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</si>
  <si>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</si>
  <si>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</si>
  <si>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</si>
  <si>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</si>
  <si>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</si>
  <si>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</si>
  <si>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</si>
  <si>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</si>
  <si>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</si>
  <si>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</si>
  <si>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</si>
  <si>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</si>
  <si>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</si>
  <si>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</si>
  <si>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</si>
  <si>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</si>
  <si>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hmotnost / MJ</t>
  </si>
  <si>
    <t>hmotnost celk.(t)</t>
  </si>
  <si>
    <t>demhmot / MJ</t>
  </si>
  <si>
    <t>demhmot celk.(t)</t>
  </si>
  <si>
    <t>Díl:</t>
  </si>
  <si>
    <t>1</t>
  </si>
  <si>
    <t>ks</t>
  </si>
  <si>
    <t>Celkem za</t>
  </si>
  <si>
    <t>TO-17-11 ZSS HAV-Z1</t>
  </si>
  <si>
    <t>Sociální zařízení žen</t>
  </si>
  <si>
    <t>3</t>
  </si>
  <si>
    <t>Svislé a kompletní konstrukce</t>
  </si>
  <si>
    <t>342 25-6255.R00</t>
  </si>
  <si>
    <t>Příčka z tvárnic porobetonových PORFIX tl. 150 mm dozdívka</t>
  </si>
  <si>
    <t>m2</t>
  </si>
  <si>
    <t>0,90*3,00+0,70*2,10*2+0,50*0,70</t>
  </si>
  <si>
    <t>319 20-1311.R00</t>
  </si>
  <si>
    <t>Vyrovnání povrchu zdiva tl.do 1,5 cm tixotropní stěrkou+hl.penetrace+tekutá těsnicí folie</t>
  </si>
  <si>
    <t>342 27-0012.RA0</t>
  </si>
  <si>
    <t>Příčka z tvárnic pórobetonových, tloušťka 10 cm</t>
  </si>
  <si>
    <t>0,70*2,10</t>
  </si>
  <si>
    <t>342 94-8111.R00</t>
  </si>
  <si>
    <t>Ukotvení příček k cihel.konstr. kotvami na hmožd.</t>
  </si>
  <si>
    <t>m</t>
  </si>
  <si>
    <t>3*6*0,60</t>
  </si>
  <si>
    <t>317 12-0043.RAA</t>
  </si>
  <si>
    <t>Osazení překladů systém. porobetonových otvor šířky  do 105 cm vč. dod. překladu</t>
  </si>
  <si>
    <t>kus</t>
  </si>
  <si>
    <t>342 25-4911.R00</t>
  </si>
  <si>
    <t>Obezdívka z tvárnic pórobetonových tl. 200 mm</t>
  </si>
  <si>
    <t>1,15*3,00</t>
  </si>
  <si>
    <t>4</t>
  </si>
  <si>
    <t>Vodorovné konstrukce</t>
  </si>
  <si>
    <t>416 02-0118.R00</t>
  </si>
  <si>
    <t>Podhledy SDK, kovová kce.HUT 1x deska RFI 15 mm</t>
  </si>
  <si>
    <t>673-52295</t>
  </si>
  <si>
    <t>Fólie JUTAFOL N 110  parozábrana</t>
  </si>
  <si>
    <t>3,5*1,15</t>
  </si>
  <si>
    <t>61</t>
  </si>
  <si>
    <t>Upravy povrchů vnitřní</t>
  </si>
  <si>
    <t>612 47-2181.R00</t>
  </si>
  <si>
    <t>Omítka stěn, jádro míchané, štuk ze suché směsi</t>
  </si>
  <si>
    <t>0,90*3,00*2</t>
  </si>
  <si>
    <t>3,75*3,00</t>
  </si>
  <si>
    <t>4,5*3,00</t>
  </si>
  <si>
    <t>612 40-2152.R00</t>
  </si>
  <si>
    <t>Podhoz pod omítku zdí vnitřních z tvárnic, z MC</t>
  </si>
  <si>
    <t>96</t>
  </si>
  <si>
    <t>Bourání konstrukcí</t>
  </si>
  <si>
    <t>968 07-2455.R00</t>
  </si>
  <si>
    <t>Vybourání kovových dveřních zárubní pl. do 2 m2</t>
  </si>
  <si>
    <t>1,97*(0,60+0,80)</t>
  </si>
  <si>
    <t>965 08-1713.R00</t>
  </si>
  <si>
    <t>Bourání dlaždic keramických tl. 1 cm, nad 1 m2</t>
  </si>
  <si>
    <t>965 20-0012.RA0</t>
  </si>
  <si>
    <t>Bourání mazanin betonových a asfaltových</t>
  </si>
  <si>
    <t>m3</t>
  </si>
  <si>
    <t>3,90*0,15</t>
  </si>
  <si>
    <t>97</t>
  </si>
  <si>
    <t>Prorážení otvorů</t>
  </si>
  <si>
    <t>971 03-5631.R00</t>
  </si>
  <si>
    <t>Vybourání otv. zeď cihel. pl. 4 m2, tl.15 cm, MC (dveře 800x1970)</t>
  </si>
  <si>
    <t>2,05*0,90*0,15</t>
  </si>
  <si>
    <t>Vybourání otv. zeď cihel. pl. 4 m2, tl.15 cm, MC (2x dveře 800x1970)</t>
  </si>
  <si>
    <t>2*0,70*2,05*0,10</t>
  </si>
  <si>
    <t>974 04-2575.R00</t>
  </si>
  <si>
    <t>Vysekání rýh betonová, monolitická dlažba 20x20 cm</t>
  </si>
  <si>
    <t>974 03-1155.R00</t>
  </si>
  <si>
    <t>Vysekání rýh ve zdi cihelné 10 x 20 cm</t>
  </si>
  <si>
    <t>978 05-9531.R00</t>
  </si>
  <si>
    <t>Odsekání vnitřních obkladů stěn nad 2 m2</t>
  </si>
  <si>
    <t>978 20-0010.RA0</t>
  </si>
  <si>
    <t>Otlučení vnitřních omítek stěn vápenocem. 100 %</t>
  </si>
  <si>
    <t>979 08-2111.R00</t>
  </si>
  <si>
    <t>Vnitrostaveništní doprava suti do 10 m</t>
  </si>
  <si>
    <t>t</t>
  </si>
  <si>
    <t>1,57661+3,50781</t>
  </si>
  <si>
    <t>979 08-2121.R00</t>
  </si>
  <si>
    <t>Příplatek k vnitrost. dopravě suti za dalších 5 m</t>
  </si>
  <si>
    <t>6,7874*2</t>
  </si>
  <si>
    <t>979 08-1111.R00</t>
  </si>
  <si>
    <t>Odvoz suti a vybour. hmot na skládku do 1 km</t>
  </si>
  <si>
    <t>979 08-1121.R00</t>
  </si>
  <si>
    <t>Příplatek k odvozu za každý další 1 km</t>
  </si>
  <si>
    <t>6,7874*4</t>
  </si>
  <si>
    <t>979 09-4511.R00</t>
  </si>
  <si>
    <t>Poplatek za uložení stav. suti DEPOS 2017</t>
  </si>
  <si>
    <t>99</t>
  </si>
  <si>
    <t>Staveništní přesun hmot</t>
  </si>
  <si>
    <t>999 28-1111.R00</t>
  </si>
  <si>
    <t>Přesun hmot pro opravy a údržbu do výšky 25 m</t>
  </si>
  <si>
    <t>2,68848+1,42669+0,00323+0,00347</t>
  </si>
  <si>
    <t>720</t>
  </si>
  <si>
    <t>Zdravotechnická instalace</t>
  </si>
  <si>
    <t>2</t>
  </si>
  <si>
    <t>Instalační zabezpečení stávajícího rozvodu vody</t>
  </si>
  <si>
    <t>soubor</t>
  </si>
  <si>
    <t>721</t>
  </si>
  <si>
    <t>Vnitřní kanalizace</t>
  </si>
  <si>
    <t>721 21-2315.R00</t>
  </si>
  <si>
    <t>Mtž odtokového žlabu</t>
  </si>
  <si>
    <t>551-61689.4</t>
  </si>
  <si>
    <t>Žlab odtokový  nerez 1 400 mm,  sifon se zápach. membránou</t>
  </si>
  <si>
    <t>721 17-6103.R00</t>
  </si>
  <si>
    <t>Potrubí HT připojovací DN 50 x 1,8 mm</t>
  </si>
  <si>
    <t>722</t>
  </si>
  <si>
    <t>Vnitřní vodovod</t>
  </si>
  <si>
    <t>722 17-2310.R00</t>
  </si>
  <si>
    <t>Potrubí z PPR Instaplast, studená, D 16/2,2 mm</t>
  </si>
  <si>
    <t>722 17-2330.R00</t>
  </si>
  <si>
    <t>Potrubí z PPR Instaplast, teplá, D 16/2,7 mm</t>
  </si>
  <si>
    <t>722 20-1111.R00</t>
  </si>
  <si>
    <t>Nástěnka 1/2"</t>
  </si>
  <si>
    <t>725</t>
  </si>
  <si>
    <t>Zařizovací předměty</t>
  </si>
  <si>
    <t>725 11-0811.R00</t>
  </si>
  <si>
    <t>Demontáž klozetů splachovacích</t>
  </si>
  <si>
    <t>725 21-0821.R00</t>
  </si>
  <si>
    <t>Demontáž umyvadel bez výtokových armatur</t>
  </si>
  <si>
    <t>725 82-0801.R00</t>
  </si>
  <si>
    <t>Demontáž baterie nástěnné do G 3/4</t>
  </si>
  <si>
    <t>725 81-9201.R00</t>
  </si>
  <si>
    <t>Montáž zátky  G 1/2</t>
  </si>
  <si>
    <t>725 21-9201.R00</t>
  </si>
  <si>
    <t>Montáž umyvadel na konzoly</t>
  </si>
  <si>
    <t>554-120-1</t>
  </si>
  <si>
    <t>Umývátko 400/235 do skříňky vč. dod. -bílé</t>
  </si>
  <si>
    <t>554-120-2</t>
  </si>
  <si>
    <t>Konzoly k umývátku</t>
  </si>
  <si>
    <t>pár</t>
  </si>
  <si>
    <t>554-120-3</t>
  </si>
  <si>
    <t>Umývadlová pileta Click Clack nízká</t>
  </si>
  <si>
    <t>725 86-0227.00</t>
  </si>
  <si>
    <t>Sifon k umývátku</t>
  </si>
  <si>
    <t>725 82-5633.RT1</t>
  </si>
  <si>
    <t>Baterie podomítková standardní</t>
  </si>
  <si>
    <t>CR 064.00</t>
  </si>
  <si>
    <t>Podomítková baterie termostatická s přepínačem</t>
  </si>
  <si>
    <t>725 82-3111.R00</t>
  </si>
  <si>
    <t>Baterie umyvadlová stoján. ruční, bez otvír.odpadu k umyvátku</t>
  </si>
  <si>
    <t>900   -    .R02</t>
  </si>
  <si>
    <t>HZS - montáž vybavení koupelny a WC</t>
  </si>
  <si>
    <t>h</t>
  </si>
  <si>
    <t>5+2</t>
  </si>
  <si>
    <t>CR 400.00</t>
  </si>
  <si>
    <t>Držák na toaletní papír</t>
  </si>
  <si>
    <t>CR 320.00</t>
  </si>
  <si>
    <t>Dvojitý držák</t>
  </si>
  <si>
    <t>CR 300.00</t>
  </si>
  <si>
    <t>Vybavení koupelny a WC Ravak držák ručníků nerez</t>
  </si>
  <si>
    <t>CR 231.00</t>
  </si>
  <si>
    <t>Dávkovač mýdla</t>
  </si>
  <si>
    <t>X07P335</t>
  </si>
  <si>
    <t>Hlavová sprcha Chrome 200/200</t>
  </si>
  <si>
    <t>X07P179</t>
  </si>
  <si>
    <t>Výtokové rameno</t>
  </si>
  <si>
    <t>X07P013</t>
  </si>
  <si>
    <t>Sprchová hadice s držákem F1/2 nerez</t>
  </si>
  <si>
    <t>726</t>
  </si>
  <si>
    <t>Instalační prefabrikáty</t>
  </si>
  <si>
    <t>726 21-1324.R00</t>
  </si>
  <si>
    <t>Modul-WC Duofix, závěs WC s bidet tryskou sedátko se zpomal mech.</t>
  </si>
  <si>
    <t>766</t>
  </si>
  <si>
    <t>Konstrukce truhlářské</t>
  </si>
  <si>
    <t>766 66-0030.RA0</t>
  </si>
  <si>
    <t>Montáž dveří a obložkové zárubně šířky 60 cm</t>
  </si>
  <si>
    <t>766 66-0034.RA0</t>
  </si>
  <si>
    <t>Montáž dveří a obložkové zárubně šířky 80 cm</t>
  </si>
  <si>
    <t>611-81250.A</t>
  </si>
  <si>
    <t>611-81252.A</t>
  </si>
  <si>
    <t>611-60110</t>
  </si>
  <si>
    <t>611-60112</t>
  </si>
  <si>
    <t>767 64-7911.R00</t>
  </si>
  <si>
    <t>Osazení zámku</t>
  </si>
  <si>
    <t>549-26064</t>
  </si>
  <si>
    <t>Zámek stavební zadlab.</t>
  </si>
  <si>
    <t>766 67-0021.R00</t>
  </si>
  <si>
    <t>Montáž kliky a štítku</t>
  </si>
  <si>
    <t>549-14583</t>
  </si>
  <si>
    <t>Kliky se štítem nerez rozet. vč. mont.mat.</t>
  </si>
  <si>
    <t>766 69-5213.R00</t>
  </si>
  <si>
    <t>Montáž prahů dveří jednokřídlových š. nad 10 cm</t>
  </si>
  <si>
    <t>611-87121</t>
  </si>
  <si>
    <t>Prah dubový délka 60 cm šířka 15 cm tl. 2 cm</t>
  </si>
  <si>
    <t>611-87161</t>
  </si>
  <si>
    <t>Prah dubový délka 80 cm šířka 15 cm tl. 2 cm</t>
  </si>
  <si>
    <t>767</t>
  </si>
  <si>
    <t>Konstrukce zámečnické</t>
  </si>
  <si>
    <t>767 64-6510.R00</t>
  </si>
  <si>
    <t>Montáž dveří skleněných jednokřídlových</t>
  </si>
  <si>
    <t>634-37</t>
  </si>
  <si>
    <t>Sklád. sprch. dveře otočné, integ. závěsy, magnet. těsnění, sklo 6 mm 875-910/2012</t>
  </si>
  <si>
    <t>771</t>
  </si>
  <si>
    <t>Podlahy z dlaždic a obklady</t>
  </si>
  <si>
    <t>771 10-0020.RAR</t>
  </si>
  <si>
    <t>Vyrovnání podkladu syst. penetr. polymer-cement. adhez.potěr,elast. tekutá folie</t>
  </si>
  <si>
    <t>771 57-5109.RU1</t>
  </si>
  <si>
    <t>Montáž podlah keram.,hladké, tmel, 33x33 cm flex.lepidlo, spár.hmota</t>
  </si>
  <si>
    <t>597-</t>
  </si>
  <si>
    <t>Dlaždice keram 330x330 kalibr. R10</t>
  </si>
  <si>
    <t>3,50*1,05</t>
  </si>
  <si>
    <t>998 77-1101.R00</t>
  </si>
  <si>
    <t>Přesun hmot pro podlahy z dlaždic, výšky do 6 m</t>
  </si>
  <si>
    <t>781</t>
  </si>
  <si>
    <t>Obklady keramické</t>
  </si>
  <si>
    <t>781 23-0131.R00</t>
  </si>
  <si>
    <t>Obkládání stěn vnitř. keram. do tmele nad 300x300</t>
  </si>
  <si>
    <t>597-81345</t>
  </si>
  <si>
    <t>Obkl keram 200/400 kalibr. dvoubarev</t>
  </si>
  <si>
    <t>20,00*1,05</t>
  </si>
  <si>
    <t>-0,40*0,60</t>
  </si>
  <si>
    <t>634-65128</t>
  </si>
  <si>
    <t>Zrcadlo nemontované čiré tl. 8 mm  0,40x0,60 upravené pro mont. do obkladu</t>
  </si>
  <si>
    <t>781 11-1121.R00</t>
  </si>
  <si>
    <t>Montáž lišt rohových, vanových a dilatačních</t>
  </si>
  <si>
    <t>Rohová lišta AL 2,7 m lesklá</t>
  </si>
  <si>
    <t>781 41-9706.R00</t>
  </si>
  <si>
    <t>Příplatek za spárovací vodotěsnou hmotu - plošně</t>
  </si>
  <si>
    <t>781 41-9711.R00</t>
  </si>
  <si>
    <t>Příplatek k obkladu stěn za plochu do 10 m2 jedntl</t>
  </si>
  <si>
    <t>998 78-1101.R00</t>
  </si>
  <si>
    <t>Přesun hmot pro obklady keramické, výšky do 6 m</t>
  </si>
  <si>
    <t>784</t>
  </si>
  <si>
    <t>Malby</t>
  </si>
  <si>
    <t>784 19-1101.R00</t>
  </si>
  <si>
    <t>Penetrace podkladu univerzální Primalex 1x</t>
  </si>
  <si>
    <t>784 19-5622.R00</t>
  </si>
  <si>
    <t>Malba tekutá Primalex Mykostop, bílá, 2 x otěruvzdorná</t>
  </si>
  <si>
    <t>M21</t>
  </si>
  <si>
    <t>Elektromontáže</t>
  </si>
  <si>
    <t>Instalační zabezpečení el. rozvodů</t>
  </si>
  <si>
    <t>Elektroinstalace vč.osvětlení a zásuvek</t>
  </si>
  <si>
    <t>6</t>
  </si>
  <si>
    <t>Připojení vzduchtechniky</t>
  </si>
  <si>
    <t>7</t>
  </si>
  <si>
    <t>Osvětlení led zrcadla a podhledu SDK včetně dodávky LED</t>
  </si>
  <si>
    <t>M24</t>
  </si>
  <si>
    <t>Montáže vzduchotechnických zař</t>
  </si>
  <si>
    <t>5</t>
  </si>
  <si>
    <t>Odvětrání zprovoznění a doplnění současného stavu</t>
  </si>
  <si>
    <t>240 01-0193</t>
  </si>
  <si>
    <t>Montáž radiál. ventilátoru</t>
  </si>
  <si>
    <t>429-11590.A</t>
  </si>
  <si>
    <t>Ventilátor radiální</t>
  </si>
  <si>
    <t>210 19-0001.R00</t>
  </si>
  <si>
    <t>Montáž vzt výustek vč. dodávky nerez talíř DVI do podhl SDK</t>
  </si>
  <si>
    <t>Ing. Vladimír Klimeš</t>
  </si>
  <si>
    <t>Zárubeň obkladová  š. 60 cm/tl. stěny 7-15cm folie CPL bílá</t>
  </si>
  <si>
    <t>Zárubeň obkladová  š. 80 cm/tl. stěny 7-15cm folie CPL bílá</t>
  </si>
  <si>
    <t>Dveře vnitřní hladké plné 1kř. 60x197 bílé folie CPL</t>
  </si>
  <si>
    <t>Dveře vnitřní hladké plné 1kř. 80x197 bílé folie CPL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</si>
</sst>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.0"/>
    <numFmt numFmtId="166" formatCode="#,##0.00000"/>
  </numFmts>
  <fonts count="23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9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05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2" fillId="2" borderId="6" xfId="0" applyNumberFormat="1" applyFont="1" applyFill="1" applyBorder="1"/>
    <xf numFmtId="49" fontId="0" fillId="2" borderId="7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9" fontId="0" fillId="0" borderId="8" xfId="0" applyNumberFormat="1" applyBorder="1" applyAlignment="1">
      <alignment horizontal="left"/>
    </xf>
    <xf numFmtId="0" fontId="0" fillId="0" borderId="13" xfId="0" applyNumberFormat="1" applyBorder="1"/>
    <xf numFmtId="0" fontId="0" fillId="0" borderId="12" xfId="0" applyNumberFormat="1" applyBorder="1"/>
    <xf numFmtId="0" fontId="0" fillId="0" borderId="14" xfId="0" applyNumberFormat="1" applyBorder="1"/>
    <xf numFmtId="0" fontId="0" fillId="0" borderId="0" xfId="0" applyNumberFormat="1"/>
    <xf numFmtId="3" fontId="0" fillId="0" borderId="14" xfId="0" applyNumberFormat="1" applyBorder="1"/>
    <xf numFmtId="0" fontId="0" fillId="0" borderId="17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6" xfId="0" applyBorder="1"/>
    <xf numFmtId="0" fontId="0" fillId="0" borderId="0" xfId="0" applyBorder="1"/>
    <xf numFmtId="3" fontId="0" fillId="0" borderId="0" xfId="0" applyNumberFormat="1"/>
    <xf numFmtId="0" fontId="1" fillId="0" borderId="23" xfId="0" applyFont="1" applyBorder="1" applyAlignment="1">
      <alignment horizontal="centerContinuous" vertical="center"/>
    </xf>
    <xf numFmtId="0" fontId="6" fillId="0" borderId="24" xfId="0" applyFont="1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0" fillId="0" borderId="25" xfId="0" applyBorder="1" applyAlignment="1">
      <alignment horizontal="centerContinuous" vertical="center"/>
    </xf>
    <xf numFmtId="0" fontId="5" fillId="0" borderId="26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Continuous"/>
    </xf>
    <xf numFmtId="0" fontId="5" fillId="0" borderId="27" xfId="0" applyFont="1" applyBorder="1" applyAlignment="1">
      <alignment horizontal="centerContinuous"/>
    </xf>
    <xf numFmtId="0" fontId="0" fillId="0" borderId="27" xfId="0" applyBorder="1" applyAlignment="1">
      <alignment horizontal="centerContinuous"/>
    </xf>
    <xf numFmtId="0" fontId="0" fillId="0" borderId="29" xfId="0" applyBorder="1"/>
    <xf numFmtId="0" fontId="0" fillId="0" borderId="21" xfId="0" applyBorder="1"/>
    <xf numFmtId="3" fontId="0" fillId="0" borderId="30" xfId="0" applyNumberFormat="1" applyBorder="1"/>
    <xf numFmtId="0" fontId="0" fillId="0" borderId="31" xfId="0" applyBorder="1"/>
    <xf numFmtId="3" fontId="0" fillId="0" borderId="32" xfId="0" applyNumberFormat="1" applyBorder="1"/>
    <xf numFmtId="0" fontId="0" fillId="0" borderId="33" xfId="0" applyBorder="1"/>
    <xf numFmtId="3" fontId="0" fillId="0" borderId="15" xfId="0" applyNumberFormat="1" applyBorder="1"/>
    <xf numFmtId="0" fontId="0" fillId="0" borderId="16" xfId="0" applyBorder="1"/>
    <xf numFmtId="0" fontId="0" fillId="0" borderId="34" xfId="0" applyBorder="1"/>
    <xf numFmtId="0" fontId="0" fillId="0" borderId="35" xfId="0" applyBorder="1"/>
    <xf numFmtId="0" fontId="7" fillId="0" borderId="17" xfId="0" applyFont="1" applyBorder="1"/>
    <xf numFmtId="3" fontId="0" fillId="0" borderId="36" xfId="0" applyNumberFormat="1" applyBorder="1"/>
    <xf numFmtId="0" fontId="0" fillId="0" borderId="37" xfId="0" applyBorder="1"/>
    <xf numFmtId="3" fontId="0" fillId="0" borderId="38" xfId="0" applyNumberFormat="1" applyBorder="1"/>
    <xf numFmtId="0" fontId="0" fillId="0" borderId="39" xfId="0" applyBorder="1"/>
    <xf numFmtId="0" fontId="0" fillId="0" borderId="0" xfId="0" applyBorder="1" applyAlignment="1">
      <alignment horizontal="right"/>
    </xf>
    <xf numFmtId="0" fontId="0" fillId="0" borderId="13" xfId="0" applyNumberFormat="1" applyBorder="1" applyAlignment="1">
      <alignment horizontal="right"/>
    </xf>
    <xf numFmtId="164" fontId="0" fillId="0" borderId="15" xfId="0" applyNumberFormat="1" applyBorder="1"/>
    <xf numFmtId="164" fontId="0" fillId="0" borderId="0" xfId="0" applyNumberFormat="1" applyBorder="1"/>
    <xf numFmtId="0" fontId="6" fillId="0" borderId="37" xfId="0" applyFont="1" applyFill="1" applyBorder="1"/>
    <xf numFmtId="0" fontId="6" fillId="0" borderId="38" xfId="0" applyFont="1" applyFill="1" applyBorder="1"/>
    <xf numFmtId="0" fontId="6" fillId="0" borderId="40" xfId="0" applyFont="1" applyFill="1" applyBorder="1"/>
    <xf numFmtId="164" fontId="6" fillId="0" borderId="38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49" fontId="5" fillId="0" borderId="26" xfId="0" applyNumberFormat="1" applyFont="1" applyFill="1" applyBorder="1"/>
    <xf numFmtId="0" fontId="5" fillId="0" borderId="27" xfId="0" applyFont="1" applyFill="1" applyBorder="1"/>
    <xf numFmtId="0" fontId="5" fillId="0" borderId="28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9" xfId="0" applyNumberFormat="1" applyFont="1" applyFill="1" applyBorder="1"/>
    <xf numFmtId="0" fontId="5" fillId="0" borderId="26" xfId="0" applyFont="1" applyFill="1" applyBorder="1"/>
    <xf numFmtId="3" fontId="5" fillId="0" borderId="28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1" xfId="0" applyFont="1" applyFill="1" applyBorder="1"/>
    <xf numFmtId="0" fontId="11" fillId="0" borderId="32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right"/>
    </xf>
    <xf numFmtId="0" fontId="11" fillId="0" borderId="33" xfId="0" applyFont="1" applyFill="1" applyBorder="1" applyAlignment="1">
      <alignment horizontal="center"/>
    </xf>
    <xf numFmtId="4" fontId="12" fillId="0" borderId="32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5" xfId="0" applyFont="1" applyFill="1" applyBorder="1"/>
    <xf numFmtId="0" fontId="7" fillId="0" borderId="21" xfId="0" applyFont="1" applyFill="1" applyBorder="1"/>
    <xf numFmtId="0" fontId="7" fillId="0" borderId="22" xfId="0" applyFont="1" applyFill="1" applyBorder="1"/>
    <xf numFmtId="3" fontId="7" fillId="0" borderId="34" xfId="0" applyNumberFormat="1" applyFont="1" applyFill="1" applyBorder="1" applyAlignment="1">
      <alignment horizontal="right"/>
    </xf>
    <xf numFmtId="165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1" xfId="0" applyNumberFormat="1" applyFont="1" applyFill="1" applyBorder="1" applyAlignment="1">
      <alignment horizontal="right"/>
    </xf>
    <xf numFmtId="3" fontId="7" fillId="0" borderId="22" xfId="0" applyNumberFormat="1" applyFont="1" applyFill="1" applyBorder="1" applyAlignment="1">
      <alignment horizontal="right"/>
    </xf>
    <xf numFmtId="0" fontId="0" fillId="0" borderId="37" xfId="0" applyFill="1" applyBorder="1"/>
    <xf numFmtId="0" fontId="5" fillId="0" borderId="38" xfId="0" applyFont="1" applyFill="1" applyBorder="1"/>
    <xf numFmtId="0" fontId="0" fillId="0" borderId="38" xfId="0" applyFill="1" applyBorder="1"/>
    <xf numFmtId="4" fontId="0" fillId="0" borderId="59" xfId="0" applyNumberFormat="1" applyFill="1" applyBorder="1"/>
    <xf numFmtId="4" fontId="0" fillId="0" borderId="37" xfId="0" applyNumberFormat="1" applyFill="1" applyBorder="1"/>
    <xf numFmtId="4" fontId="0" fillId="0" borderId="38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9" fillId="0" borderId="44" xfId="1" applyFont="1" applyBorder="1" applyAlignment="1">
      <alignment horizontal="center"/>
    </xf>
    <xf numFmtId="0" fontId="9" fillId="0" borderId="44" xfId="1" applyBorder="1" applyAlignment="1">
      <alignment horizontal="left"/>
    </xf>
    <xf numFmtId="0" fontId="9" fillId="0" borderId="45" xfId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6" xfId="1" applyFont="1" applyFill="1" applyBorder="1" applyAlignment="1">
      <alignment horizontal="center"/>
    </xf>
    <xf numFmtId="0" fontId="4" fillId="0" borderId="16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16" fillId="0" borderId="57" xfId="1" applyFont="1" applyFill="1" applyBorder="1"/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8" fillId="0" borderId="60" xfId="1" applyNumberFormat="1" applyFont="1" applyFill="1" applyBorder="1"/>
    <xf numFmtId="0" fontId="17" fillId="0" borderId="0" xfId="1" applyFont="1"/>
    <xf numFmtId="0" fontId="7" fillId="0" borderId="53" xfId="1" applyFont="1" applyFill="1" applyBorder="1" applyAlignment="1">
      <alignment horizontal="center"/>
    </xf>
    <xf numFmtId="49" fontId="7" fillId="0" borderId="53" xfId="1" applyNumberFormat="1" applyFont="1" applyFill="1" applyBorder="1" applyAlignment="1">
      <alignment horizontal="left"/>
    </xf>
    <xf numFmtId="0" fontId="7" fillId="0" borderId="53" xfId="1" applyFont="1" applyFill="1" applyBorder="1" applyAlignment="1">
      <alignment wrapText="1"/>
    </xf>
    <xf numFmtId="49" fontId="7" fillId="0" borderId="53" xfId="1" applyNumberFormat="1" applyFont="1" applyFill="1" applyBorder="1" applyAlignment="1">
      <alignment horizontal="center" shrinkToFit="1"/>
    </xf>
    <xf numFmtId="4" fontId="7" fillId="0" borderId="53" xfId="1" applyNumberFormat="1" applyFont="1" applyFill="1" applyBorder="1" applyAlignment="1">
      <alignment horizontal="right"/>
    </xf>
    <xf numFmtId="4" fontId="7" fillId="0" borderId="53" xfId="1" applyNumberFormat="1" applyFont="1" applyFill="1" applyBorder="1"/>
    <xf numFmtId="166" fontId="7" fillId="0" borderId="53" xfId="1" applyNumberFormat="1" applyFont="1" applyFill="1" applyBorder="1"/>
    <xf numFmtId="0" fontId="10" fillId="0" borderId="53" xfId="1" applyFont="1" applyFill="1" applyBorder="1" applyAlignment="1">
      <alignment horizontal="center"/>
    </xf>
    <xf numFmtId="49" fontId="10" fillId="0" borderId="53" xfId="1" applyNumberFormat="1" applyFont="1" applyFill="1" applyBorder="1" applyAlignment="1">
      <alignment horizontal="left"/>
    </xf>
    <xf numFmtId="4" fontId="18" fillId="0" borderId="53" xfId="1" applyNumberFormat="1" applyFont="1" applyFill="1" applyBorder="1" applyAlignment="1">
      <alignment horizontal="right" wrapText="1"/>
    </xf>
    <xf numFmtId="0" fontId="18" fillId="0" borderId="53" xfId="1" applyFont="1" applyFill="1" applyBorder="1" applyAlignment="1">
      <alignment horizontal="left" wrapText="1"/>
    </xf>
    <xf numFmtId="0" fontId="18" fillId="0" borderId="53" xfId="0" applyFont="1" applyFill="1" applyBorder="1" applyAlignment="1">
      <alignment horizontal="right"/>
    </xf>
    <xf numFmtId="0" fontId="9" fillId="0" borderId="53" xfId="1" applyFill="1" applyBorder="1"/>
    <xf numFmtId="0" fontId="19" fillId="0" borderId="0" xfId="1" applyFont="1"/>
    <xf numFmtId="0" fontId="9" fillId="0" borderId="61" xfId="1" applyFill="1" applyBorder="1" applyAlignment="1">
      <alignment horizontal="center"/>
    </xf>
    <xf numFmtId="49" fontId="3" fillId="0" borderId="61" xfId="1" applyNumberFormat="1" applyFont="1" applyFill="1" applyBorder="1" applyAlignment="1">
      <alignment horizontal="left"/>
    </xf>
    <xf numFmtId="0" fontId="3" fillId="0" borderId="61" xfId="1" applyFont="1" applyFill="1" applyBorder="1"/>
    <xf numFmtId="4" fontId="9" fillId="0" borderId="61" xfId="1" applyNumberFormat="1" applyFill="1" applyBorder="1" applyAlignment="1">
      <alignment horizontal="right"/>
    </xf>
    <xf numFmtId="4" fontId="5" fillId="0" borderId="61" xfId="1" applyNumberFormat="1" applyFont="1" applyFill="1" applyBorder="1"/>
    <xf numFmtId="0" fontId="5" fillId="0" borderId="61" xfId="1" applyFont="1" applyFill="1" applyBorder="1"/>
    <xf numFmtId="166" fontId="5" fillId="0" borderId="61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20" fillId="0" borderId="0" xfId="1" applyFont="1" applyAlignment="1"/>
    <xf numFmtId="0" fontId="9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6" xfId="0" applyNumberFormat="1" applyFont="1" applyFill="1" applyBorder="1"/>
    <xf numFmtId="3" fontId="7" fillId="0" borderId="7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 shrinkToFit="1"/>
    </xf>
    <xf numFmtId="0" fontId="9" fillId="0" borderId="49" xfId="1" applyFont="1" applyBorder="1" applyAlignment="1">
      <alignment horizontal="left" shrinkToFit="1"/>
    </xf>
    <xf numFmtId="3" fontId="5" fillId="0" borderId="38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8" fillId="0" borderId="8" xfId="1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13" fillId="0" borderId="0" xfId="1" applyFont="1" applyAlignment="1">
      <alignment horizontal="center"/>
    </xf>
    <xf numFmtId="49" fontId="9" fillId="0" borderId="46" xfId="1" applyNumberFormat="1" applyFont="1" applyBorder="1" applyAlignment="1">
      <alignment horizontal="center"/>
    </xf>
    <xf numFmtId="0" fontId="9" fillId="0" borderId="48" xfId="1" applyBorder="1" applyAlignment="1">
      <alignment horizontal="left" shrinkToFit="1"/>
    </xf>
    <xf numFmtId="0" fontId="9" fillId="0" borderId="49" xfId="1" applyBorder="1" applyAlignment="1">
      <alignment horizontal="left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>
      <selection activeCell="F32" sqref="F32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6" t="s">
        <v>3</v>
      </c>
      <c r="G3" s="7"/>
    </row>
    <row r="4" spans="1:57" ht="12.95" customHeight="1" x14ac:dyDescent="0.2">
      <c r="A4" s="8"/>
      <c r="B4" s="9"/>
      <c r="C4" s="10" t="s">
        <v>74</v>
      </c>
      <c r="D4" s="11"/>
      <c r="E4" s="11"/>
      <c r="F4" s="12"/>
      <c r="G4" s="13"/>
    </row>
    <row r="5" spans="1:57" ht="12.95" customHeight="1" x14ac:dyDescent="0.2">
      <c r="A5" s="14" t="s">
        <v>5</v>
      </c>
      <c r="B5" s="15"/>
      <c r="C5" s="16" t="s">
        <v>6</v>
      </c>
      <c r="D5" s="16"/>
      <c r="E5" s="16"/>
      <c r="F5" s="17" t="s">
        <v>7</v>
      </c>
      <c r="G5" s="18"/>
    </row>
    <row r="6" spans="1:57" ht="12.95" customHeight="1" x14ac:dyDescent="0.2">
      <c r="A6" s="8"/>
      <c r="B6" s="9"/>
      <c r="C6" s="10" t="s">
        <v>73</v>
      </c>
      <c r="D6" s="11"/>
      <c r="E6" s="11"/>
      <c r="F6" s="19"/>
      <c r="G6" s="13"/>
    </row>
    <row r="7" spans="1:57" x14ac:dyDescent="0.2">
      <c r="A7" s="14" t="s">
        <v>8</v>
      </c>
      <c r="B7" s="16"/>
      <c r="C7" s="180"/>
      <c r="D7" s="181"/>
      <c r="E7" s="20" t="s">
        <v>9</v>
      </c>
      <c r="F7" s="21"/>
      <c r="G7" s="22">
        <v>0</v>
      </c>
      <c r="H7" s="23"/>
      <c r="I7" s="23"/>
    </row>
    <row r="8" spans="1:57" x14ac:dyDescent="0.2">
      <c r="A8" s="14" t="s">
        <v>10</v>
      </c>
      <c r="B8" s="16"/>
      <c r="C8" s="180"/>
      <c r="D8" s="181"/>
      <c r="E8" s="17" t="s">
        <v>11</v>
      </c>
      <c r="F8" s="16"/>
      <c r="G8" s="24">
        <f>IF(PocetMJ=0,,ROUND((F30+F32)/PocetMJ,1))</f>
        <v>0</v>
      </c>
    </row>
    <row r="9" spans="1:57" x14ac:dyDescent="0.2">
      <c r="A9" s="25" t="s">
        <v>12</v>
      </c>
      <c r="B9" s="26"/>
      <c r="C9" s="26"/>
      <c r="D9" s="26"/>
      <c r="E9" s="27" t="s">
        <v>13</v>
      </c>
      <c r="F9" s="26"/>
      <c r="G9" s="28"/>
    </row>
    <row r="10" spans="1:57" x14ac:dyDescent="0.2">
      <c r="A10" s="29" t="s">
        <v>14</v>
      </c>
      <c r="B10" s="30"/>
      <c r="C10" s="30"/>
      <c r="D10" s="30"/>
      <c r="E10" s="12" t="s">
        <v>15</v>
      </c>
      <c r="F10" s="30"/>
      <c r="G10" s="13"/>
      <c r="BA10" s="31"/>
      <c r="BB10" s="31"/>
      <c r="BC10" s="31"/>
      <c r="BD10" s="31"/>
      <c r="BE10" s="31"/>
    </row>
    <row r="11" spans="1:57" x14ac:dyDescent="0.2">
      <c r="A11" s="29"/>
      <c r="B11" s="30"/>
      <c r="C11" s="30"/>
      <c r="D11" s="30"/>
      <c r="E11" s="182"/>
      <c r="F11" s="183"/>
      <c r="G11" s="184"/>
    </row>
    <row r="12" spans="1:57" ht="28.5" customHeight="1" thickBot="1" x14ac:dyDescent="0.25">
      <c r="A12" s="32" t="s">
        <v>16</v>
      </c>
      <c r="B12" s="33"/>
      <c r="C12" s="33"/>
      <c r="D12" s="33"/>
      <c r="E12" s="34"/>
      <c r="F12" s="34"/>
      <c r="G12" s="35"/>
    </row>
    <row r="13" spans="1:57" ht="17.25" customHeight="1" thickBot="1" x14ac:dyDescent="0.25">
      <c r="A13" s="36" t="s">
        <v>17</v>
      </c>
      <c r="B13" s="37"/>
      <c r="C13" s="38"/>
      <c r="D13" s="39" t="s">
        <v>18</v>
      </c>
      <c r="E13" s="40"/>
      <c r="F13" s="40"/>
      <c r="G13" s="38"/>
    </row>
    <row r="14" spans="1:57" ht="15.95" customHeight="1" x14ac:dyDescent="0.2">
      <c r="A14" s="41"/>
      <c r="B14" s="42" t="s">
        <v>19</v>
      </c>
      <c r="C14" s="43">
        <f>Dodavka</f>
        <v>0</v>
      </c>
      <c r="D14" s="44"/>
      <c r="E14" s="45"/>
      <c r="F14" s="46"/>
      <c r="G14" s="43"/>
    </row>
    <row r="15" spans="1:57" ht="15.95" customHeight="1" x14ac:dyDescent="0.2">
      <c r="A15" s="41" t="s">
        <v>20</v>
      </c>
      <c r="B15" s="42" t="s">
        <v>21</v>
      </c>
      <c r="C15" s="43">
        <f>Mont</f>
        <v>0</v>
      </c>
      <c r="D15" s="25"/>
      <c r="E15" s="47"/>
      <c r="F15" s="48"/>
      <c r="G15" s="43"/>
    </row>
    <row r="16" spans="1:57" ht="15.95" customHeight="1" x14ac:dyDescent="0.2">
      <c r="A16" s="41" t="s">
        <v>22</v>
      </c>
      <c r="B16" s="42" t="s">
        <v>23</v>
      </c>
      <c r="C16" s="43">
        <f>HSV</f>
        <v>0</v>
      </c>
      <c r="D16" s="25"/>
      <c r="E16" s="47"/>
      <c r="F16" s="48"/>
      <c r="G16" s="43"/>
    </row>
    <row r="17" spans="1:7" ht="15.95" customHeight="1" x14ac:dyDescent="0.2">
      <c r="A17" s="49" t="s">
        <v>24</v>
      </c>
      <c r="B17" s="42" t="s">
        <v>25</v>
      </c>
      <c r="C17" s="43">
        <f>PSV</f>
        <v>0</v>
      </c>
      <c r="D17" s="25"/>
      <c r="E17" s="47"/>
      <c r="F17" s="48"/>
      <c r="G17" s="43"/>
    </row>
    <row r="18" spans="1:7" ht="15.95" customHeight="1" x14ac:dyDescent="0.2">
      <c r="A18" s="50" t="s">
        <v>26</v>
      </c>
      <c r="B18" s="42"/>
      <c r="C18" s="43">
        <f>SUM(C14:C17)</f>
        <v>0</v>
      </c>
      <c r="D18" s="51"/>
      <c r="E18" s="47"/>
      <c r="F18" s="48"/>
      <c r="G18" s="43"/>
    </row>
    <row r="19" spans="1:7" ht="15.95" customHeight="1" x14ac:dyDescent="0.2">
      <c r="A19" s="50"/>
      <c r="B19" s="42"/>
      <c r="C19" s="43"/>
      <c r="D19" s="25"/>
      <c r="E19" s="47"/>
      <c r="F19" s="48"/>
      <c r="G19" s="43"/>
    </row>
    <row r="20" spans="1:7" ht="15.95" customHeight="1" x14ac:dyDescent="0.2">
      <c r="A20" s="50" t="s">
        <v>27</v>
      </c>
      <c r="B20" s="42"/>
      <c r="C20" s="43">
        <f>HZS</f>
        <v>0</v>
      </c>
      <c r="D20" s="25"/>
      <c r="E20" s="47"/>
      <c r="F20" s="48"/>
      <c r="G20" s="43"/>
    </row>
    <row r="21" spans="1:7" ht="15.95" customHeight="1" x14ac:dyDescent="0.2">
      <c r="A21" s="29" t="s">
        <v>28</v>
      </c>
      <c r="B21" s="30"/>
      <c r="C21" s="43">
        <f>C18+C20</f>
        <v>0</v>
      </c>
      <c r="D21" s="25" t="s">
        <v>29</v>
      </c>
      <c r="E21" s="47"/>
      <c r="F21" s="48"/>
      <c r="G21" s="43">
        <f>G22-SUM(G14:G20)</f>
        <v>0</v>
      </c>
    </row>
    <row r="22" spans="1:7" ht="15.95" customHeight="1" thickBot="1" x14ac:dyDescent="0.25">
      <c r="A22" s="25" t="s">
        <v>30</v>
      </c>
      <c r="B22" s="26"/>
      <c r="C22" s="52">
        <f>C21+G22</f>
        <v>0</v>
      </c>
      <c r="D22" s="53" t="s">
        <v>31</v>
      </c>
      <c r="E22" s="54"/>
      <c r="F22" s="55"/>
      <c r="G22" s="43">
        <f>VRN</f>
        <v>0</v>
      </c>
    </row>
    <row r="23" spans="1:7" x14ac:dyDescent="0.2">
      <c r="A23" s="3" t="s">
        <v>32</v>
      </c>
      <c r="B23" s="5"/>
      <c r="C23" s="6" t="s">
        <v>33</v>
      </c>
      <c r="D23" s="5"/>
      <c r="E23" s="6" t="s">
        <v>34</v>
      </c>
      <c r="F23" s="5"/>
      <c r="G23" s="7"/>
    </row>
    <row r="24" spans="1:7" x14ac:dyDescent="0.2">
      <c r="A24" s="187" t="s">
        <v>311</v>
      </c>
      <c r="B24" s="188"/>
      <c r="C24" s="17" t="s">
        <v>35</v>
      </c>
      <c r="D24" s="16"/>
      <c r="E24" s="17" t="s">
        <v>35</v>
      </c>
      <c r="F24" s="16"/>
      <c r="G24" s="18"/>
    </row>
    <row r="25" spans="1:7" x14ac:dyDescent="0.2">
      <c r="A25" s="29" t="s">
        <v>36</v>
      </c>
      <c r="B25" s="56"/>
      <c r="C25" s="12" t="s">
        <v>36</v>
      </c>
      <c r="D25" s="30"/>
      <c r="E25" s="12" t="s">
        <v>36</v>
      </c>
      <c r="F25" s="30"/>
      <c r="G25" s="13"/>
    </row>
    <row r="26" spans="1:7" x14ac:dyDescent="0.2">
      <c r="A26" s="189">
        <v>43073</v>
      </c>
      <c r="B26" s="190"/>
      <c r="C26" s="12" t="s">
        <v>37</v>
      </c>
      <c r="D26" s="30"/>
      <c r="E26" s="12" t="s">
        <v>38</v>
      </c>
      <c r="F26" s="30"/>
      <c r="G26" s="13"/>
    </row>
    <row r="27" spans="1:7" x14ac:dyDescent="0.2">
      <c r="A27" s="29"/>
      <c r="B27" s="30"/>
      <c r="C27" s="12"/>
      <c r="D27" s="30"/>
      <c r="E27" s="12"/>
      <c r="F27" s="30"/>
      <c r="G27" s="13"/>
    </row>
    <row r="28" spans="1:7" ht="97.5" customHeight="1" x14ac:dyDescent="0.2">
      <c r="A28" s="29"/>
      <c r="B28" s="30"/>
      <c r="C28" s="12"/>
      <c r="D28" s="30"/>
      <c r="E28" s="12"/>
      <c r="F28" s="30"/>
      <c r="G28" s="13"/>
    </row>
    <row r="29" spans="1:7" x14ac:dyDescent="0.2">
      <c r="A29" s="14" t="s">
        <v>39</v>
      </c>
      <c r="B29" s="16"/>
      <c r="C29" s="57">
        <v>0</v>
      </c>
      <c r="D29" s="16" t="s">
        <v>40</v>
      </c>
      <c r="E29" s="17"/>
      <c r="F29" s="58"/>
      <c r="G29" s="18"/>
    </row>
    <row r="30" spans="1:7" x14ac:dyDescent="0.2">
      <c r="A30" s="14" t="s">
        <v>39</v>
      </c>
      <c r="B30" s="16"/>
      <c r="C30" s="57">
        <v>15</v>
      </c>
      <c r="D30" s="16" t="s">
        <v>40</v>
      </c>
      <c r="E30" s="17"/>
      <c r="F30" s="58"/>
      <c r="G30" s="18"/>
    </row>
    <row r="31" spans="1:7" x14ac:dyDescent="0.2">
      <c r="A31" s="14" t="s">
        <v>41</v>
      </c>
      <c r="B31" s="16"/>
      <c r="C31" s="57">
        <v>15</v>
      </c>
      <c r="D31" s="16" t="s">
        <v>40</v>
      </c>
      <c r="E31" s="17"/>
      <c r="F31" s="59">
        <f>ROUND(PRODUCT(F30,C31/100),0)</f>
        <v>0</v>
      </c>
      <c r="G31" s="28"/>
    </row>
    <row r="32" spans="1:7" x14ac:dyDescent="0.2">
      <c r="A32" s="14" t="s">
        <v>39</v>
      </c>
      <c r="B32" s="16"/>
      <c r="C32" s="57">
        <v>21</v>
      </c>
      <c r="D32" s="16" t="s">
        <v>40</v>
      </c>
      <c r="E32" s="17"/>
      <c r="F32" s="58">
        <f>C22</f>
        <v>0</v>
      </c>
      <c r="G32" s="18"/>
    </row>
    <row r="33" spans="1:8" x14ac:dyDescent="0.2">
      <c r="A33" s="14" t="s">
        <v>41</v>
      </c>
      <c r="B33" s="16"/>
      <c r="C33" s="57">
        <v>21</v>
      </c>
      <c r="D33" s="16" t="s">
        <v>40</v>
      </c>
      <c r="E33" s="17"/>
      <c r="F33" s="59">
        <f>ROUND(PRODUCT(F32,C33/100),0)</f>
        <v>0</v>
      </c>
      <c r="G33" s="28"/>
    </row>
    <row r="34" spans="1:8" s="65" customFormat="1" ht="19.5" customHeight="1" thickBot="1" x14ac:dyDescent="0.3">
      <c r="A34" s="60" t="s">
        <v>42</v>
      </c>
      <c r="B34" s="61"/>
      <c r="C34" s="61"/>
      <c r="D34" s="61"/>
      <c r="E34" s="62"/>
      <c r="F34" s="63">
        <f>ROUND(SUM(F30:F33),0)</f>
        <v>0</v>
      </c>
      <c r="G34" s="64"/>
    </row>
    <row r="36" spans="1:8" x14ac:dyDescent="0.2">
      <c r="A36" s="66" t="s">
        <v>43</v>
      </c>
      <c r="B36" s="66"/>
      <c r="C36" s="66"/>
      <c r="D36" s="66"/>
      <c r="E36" s="66"/>
      <c r="F36" s="66"/>
      <c r="G36" s="66"/>
      <c r="H36" t="s">
        <v>4</v>
      </c>
    </row>
    <row r="37" spans="1:8" ht="14.25" customHeight="1" x14ac:dyDescent="0.2">
      <c r="A37" s="66"/>
      <c r="B37" s="185"/>
      <c r="C37" s="185"/>
      <c r="D37" s="185"/>
      <c r="E37" s="185"/>
      <c r="F37" s="185"/>
      <c r="G37" s="185"/>
      <c r="H37" t="s">
        <v>4</v>
      </c>
    </row>
    <row r="38" spans="1:8" ht="12.75" customHeight="1" x14ac:dyDescent="0.2">
      <c r="A38" s="67"/>
      <c r="B38" s="185"/>
      <c r="C38" s="185"/>
      <c r="D38" s="185"/>
      <c r="E38" s="185"/>
      <c r="F38" s="185"/>
      <c r="G38" s="185"/>
      <c r="H38" t="s">
        <v>4</v>
      </c>
    </row>
    <row r="39" spans="1:8" x14ac:dyDescent="0.2">
      <c r="A39" s="67"/>
      <c r="B39" s="185"/>
      <c r="C39" s="185"/>
      <c r="D39" s="185"/>
      <c r="E39" s="185"/>
      <c r="F39" s="185"/>
      <c r="G39" s="185"/>
      <c r="H39" t="s">
        <v>4</v>
      </c>
    </row>
    <row r="40" spans="1:8" x14ac:dyDescent="0.2">
      <c r="A40" s="67"/>
      <c r="B40" s="185"/>
      <c r="C40" s="185"/>
      <c r="D40" s="185"/>
      <c r="E40" s="185"/>
      <c r="F40" s="185"/>
      <c r="G40" s="185"/>
      <c r="H40" t="s">
        <v>4</v>
      </c>
    </row>
    <row r="41" spans="1:8" x14ac:dyDescent="0.2">
      <c r="A41" s="67"/>
      <c r="B41" s="185"/>
      <c r="C41" s="185"/>
      <c r="D41" s="185"/>
      <c r="E41" s="185"/>
      <c r="F41" s="185"/>
      <c r="G41" s="185"/>
      <c r="H41" t="s">
        <v>4</v>
      </c>
    </row>
    <row r="42" spans="1:8" x14ac:dyDescent="0.2">
      <c r="A42" s="67"/>
      <c r="B42" s="185"/>
      <c r="C42" s="185"/>
      <c r="D42" s="185"/>
      <c r="E42" s="185"/>
      <c r="F42" s="185"/>
      <c r="G42" s="185"/>
      <c r="H42" t="s">
        <v>4</v>
      </c>
    </row>
    <row r="43" spans="1:8" x14ac:dyDescent="0.2">
      <c r="A43" s="67"/>
      <c r="B43" s="185"/>
      <c r="C43" s="185"/>
      <c r="D43" s="185"/>
      <c r="E43" s="185"/>
      <c r="F43" s="185"/>
      <c r="G43" s="185"/>
      <c r="H43" t="s">
        <v>4</v>
      </c>
    </row>
    <row r="44" spans="1:8" x14ac:dyDescent="0.2">
      <c r="A44" s="67"/>
      <c r="B44" s="185"/>
      <c r="C44" s="185"/>
      <c r="D44" s="185"/>
      <c r="E44" s="185"/>
      <c r="F44" s="185"/>
      <c r="G44" s="185"/>
      <c r="H44" t="s">
        <v>4</v>
      </c>
    </row>
    <row r="45" spans="1:8" x14ac:dyDescent="0.2">
      <c r="A45" s="67"/>
      <c r="B45" s="185"/>
      <c r="C45" s="185"/>
      <c r="D45" s="185"/>
      <c r="E45" s="185"/>
      <c r="F45" s="185"/>
      <c r="G45" s="185"/>
      <c r="H45" t="s">
        <v>4</v>
      </c>
    </row>
    <row r="46" spans="1:8" x14ac:dyDescent="0.2">
      <c r="B46" s="186"/>
      <c r="C46" s="186"/>
      <c r="D46" s="186"/>
      <c r="E46" s="186"/>
      <c r="F46" s="186"/>
      <c r="G46" s="186"/>
    </row>
    <row r="47" spans="1:8" x14ac:dyDescent="0.2">
      <c r="B47" s="186"/>
      <c r="C47" s="186"/>
      <c r="D47" s="186"/>
      <c r="E47" s="186"/>
      <c r="F47" s="186"/>
      <c r="G47" s="186"/>
    </row>
    <row r="48" spans="1:8" x14ac:dyDescent="0.2">
      <c r="B48" s="186"/>
      <c r="C48" s="186"/>
      <c r="D48" s="186"/>
      <c r="E48" s="186"/>
      <c r="F48" s="186"/>
      <c r="G48" s="186"/>
    </row>
    <row r="49" spans="2:7" x14ac:dyDescent="0.2">
      <c r="B49" s="186"/>
      <c r="C49" s="186"/>
      <c r="D49" s="186"/>
      <c r="E49" s="186"/>
      <c r="F49" s="186"/>
      <c r="G49" s="186"/>
    </row>
    <row r="50" spans="2:7" x14ac:dyDescent="0.2">
      <c r="B50" s="186"/>
      <c r="C50" s="186"/>
      <c r="D50" s="186"/>
      <c r="E50" s="186"/>
      <c r="F50" s="186"/>
      <c r="G50" s="186"/>
    </row>
    <row r="51" spans="2:7" x14ac:dyDescent="0.2">
      <c r="B51" s="186"/>
      <c r="C51" s="186"/>
      <c r="D51" s="186"/>
      <c r="E51" s="186"/>
      <c r="F51" s="186"/>
      <c r="G51" s="186"/>
    </row>
    <row r="52" spans="2:7" x14ac:dyDescent="0.2">
      <c r="B52" s="186"/>
      <c r="C52" s="186"/>
      <c r="D52" s="186"/>
      <c r="E52" s="186"/>
      <c r="F52" s="186"/>
      <c r="G52" s="186"/>
    </row>
    <row r="53" spans="2:7" x14ac:dyDescent="0.2">
      <c r="B53" s="186"/>
      <c r="C53" s="186"/>
      <c r="D53" s="186"/>
      <c r="E53" s="186"/>
      <c r="F53" s="186"/>
      <c r="G53" s="186"/>
    </row>
    <row r="54" spans="2:7" x14ac:dyDescent="0.2">
      <c r="B54" s="186"/>
      <c r="C54" s="186"/>
      <c r="D54" s="186"/>
      <c r="E54" s="186"/>
      <c r="F54" s="186"/>
      <c r="G54" s="186"/>
    </row>
    <row r="55" spans="2:7" x14ac:dyDescent="0.2">
      <c r="B55" s="186"/>
      <c r="C55" s="186"/>
      <c r="D55" s="186"/>
      <c r="E55" s="186"/>
      <c r="F55" s="186"/>
      <c r="G55" s="186"/>
    </row>
  </sheetData>
  <mergeCells count="16">
    <mergeCell ref="B54:G54"/>
    <mergeCell ref="B55:G55"/>
    <mergeCell ref="A24:B24"/>
    <mergeCell ref="A26:B26"/>
    <mergeCell ref="B48:G48"/>
    <mergeCell ref="B49:G49"/>
    <mergeCell ref="B50:G50"/>
    <mergeCell ref="B51:G51"/>
    <mergeCell ref="B52:G52"/>
    <mergeCell ref="B53:G53"/>
    <mergeCell ref="B47:G47"/>
    <mergeCell ref="C7:D7"/>
    <mergeCell ref="C8:D8"/>
    <mergeCell ref="E11:G11"/>
    <mergeCell ref="B37:G45"/>
    <mergeCell ref="B46:G46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82"/>
  <sheetViews>
    <sheetView topLeftCell="A5" workbookViewId="0">
      <selection activeCell="A30" sqref="A30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191" t="s">
        <v>5</v>
      </c>
      <c r="B1" s="192"/>
      <c r="C1" s="68" t="str">
        <f>CONCATENATE(cislostavby," ",nazevstavby)</f>
        <v xml:space="preserve"> TO-17-11 ZSS HAV-Z1</v>
      </c>
      <c r="D1" s="69"/>
      <c r="E1" s="70"/>
      <c r="F1" s="69"/>
      <c r="G1" s="71"/>
      <c r="H1" s="72"/>
      <c r="I1" s="73"/>
    </row>
    <row r="2" spans="1:9" ht="13.5" thickBot="1" x14ac:dyDescent="0.25">
      <c r="A2" s="193" t="s">
        <v>1</v>
      </c>
      <c r="B2" s="194"/>
      <c r="C2" s="74" t="str">
        <f>CONCATENATE(cisloobjektu," ",nazevobjektu)</f>
        <v xml:space="preserve"> Sociální zařízení žen</v>
      </c>
      <c r="D2" s="75"/>
      <c r="E2" s="76"/>
      <c r="F2" s="75"/>
      <c r="G2" s="195"/>
      <c r="H2" s="195"/>
      <c r="I2" s="196"/>
    </row>
    <row r="3" spans="1:9" ht="13.5" thickTop="1" x14ac:dyDescent="0.2"/>
    <row r="4" spans="1:9" ht="19.5" customHeight="1" x14ac:dyDescent="0.25">
      <c r="A4" s="77" t="s">
        <v>44</v>
      </c>
      <c r="B4" s="1"/>
      <c r="C4" s="1"/>
      <c r="D4" s="1"/>
      <c r="E4" s="1"/>
      <c r="F4" s="1"/>
      <c r="G4" s="1"/>
      <c r="H4" s="1"/>
      <c r="I4" s="1"/>
    </row>
    <row r="5" spans="1:9" ht="13.5" thickBot="1" x14ac:dyDescent="0.25"/>
    <row r="6" spans="1:9" s="30" customFormat="1" ht="13.5" thickBot="1" x14ac:dyDescent="0.25">
      <c r="A6" s="78"/>
      <c r="B6" s="79" t="s">
        <v>45</v>
      </c>
      <c r="C6" s="79"/>
      <c r="D6" s="80"/>
      <c r="E6" s="81" t="s">
        <v>46</v>
      </c>
      <c r="F6" s="82" t="s">
        <v>47</v>
      </c>
      <c r="G6" s="82" t="s">
        <v>48</v>
      </c>
      <c r="H6" s="82" t="s">
        <v>49</v>
      </c>
      <c r="I6" s="83" t="s">
        <v>27</v>
      </c>
    </row>
    <row r="7" spans="1:9" s="30" customFormat="1" x14ac:dyDescent="0.2">
      <c r="A7" s="176" t="str">
        <f>Položky!B7</f>
        <v>3</v>
      </c>
      <c r="B7" s="84" t="str">
        <f>Položky!C7</f>
        <v>Svislé a kompletní konstrukce</v>
      </c>
      <c r="C7" s="85"/>
      <c r="D7" s="86"/>
      <c r="E7" s="177">
        <f>Položky!BC18</f>
        <v>0</v>
      </c>
      <c r="F7" s="178">
        <f>Položky!BD18</f>
        <v>0</v>
      </c>
      <c r="G7" s="178">
        <f>Položky!BE18</f>
        <v>0</v>
      </c>
      <c r="H7" s="178">
        <f>Položky!BF18</f>
        <v>0</v>
      </c>
      <c r="I7" s="179">
        <f>Položky!BG18</f>
        <v>0</v>
      </c>
    </row>
    <row r="8" spans="1:9" s="30" customFormat="1" x14ac:dyDescent="0.2">
      <c r="A8" s="176" t="str">
        <f>Položky!B19</f>
        <v>4</v>
      </c>
      <c r="B8" s="84" t="str">
        <f>Položky!C19</f>
        <v>Vodorovné konstrukce</v>
      </c>
      <c r="C8" s="85"/>
      <c r="D8" s="86"/>
      <c r="E8" s="177">
        <f>Položky!BC23</f>
        <v>0</v>
      </c>
      <c r="F8" s="178">
        <f>Položky!BD23</f>
        <v>0</v>
      </c>
      <c r="G8" s="178">
        <f>Položky!BE23</f>
        <v>0</v>
      </c>
      <c r="H8" s="178">
        <f>Položky!BF23</f>
        <v>0</v>
      </c>
      <c r="I8" s="179">
        <f>Položky!BG23</f>
        <v>0</v>
      </c>
    </row>
    <row r="9" spans="1:9" s="30" customFormat="1" x14ac:dyDescent="0.2">
      <c r="A9" s="176" t="str">
        <f>Položky!B24</f>
        <v>61</v>
      </c>
      <c r="B9" s="84" t="str">
        <f>Položky!C24</f>
        <v>Upravy povrchů vnitřní</v>
      </c>
      <c r="C9" s="85"/>
      <c r="D9" s="86"/>
      <c r="E9" s="177">
        <f>Položky!BC31</f>
        <v>0</v>
      </c>
      <c r="F9" s="178">
        <f>Položky!BD31</f>
        <v>0</v>
      </c>
      <c r="G9" s="178">
        <f>Položky!BE31</f>
        <v>0</v>
      </c>
      <c r="H9" s="178">
        <f>Položky!BF31</f>
        <v>0</v>
      </c>
      <c r="I9" s="179">
        <f>Položky!BG31</f>
        <v>0</v>
      </c>
    </row>
    <row r="10" spans="1:9" s="30" customFormat="1" x14ac:dyDescent="0.2">
      <c r="A10" s="176" t="str">
        <f>Položky!B32</f>
        <v>96</v>
      </c>
      <c r="B10" s="84" t="str">
        <f>Položky!C32</f>
        <v>Bourání konstrukcí</v>
      </c>
      <c r="C10" s="85"/>
      <c r="D10" s="86"/>
      <c r="E10" s="177">
        <f>Položky!BC38</f>
        <v>0</v>
      </c>
      <c r="F10" s="178">
        <f>Položky!BD38</f>
        <v>0</v>
      </c>
      <c r="G10" s="178">
        <f>Položky!BE38</f>
        <v>0</v>
      </c>
      <c r="H10" s="178">
        <f>Položky!BF38</f>
        <v>0</v>
      </c>
      <c r="I10" s="179">
        <f>Položky!BG38</f>
        <v>0</v>
      </c>
    </row>
    <row r="11" spans="1:9" s="30" customFormat="1" x14ac:dyDescent="0.2">
      <c r="A11" s="176" t="str">
        <f>Položky!B39</f>
        <v>97</v>
      </c>
      <c r="B11" s="84" t="str">
        <f>Položky!C39</f>
        <v>Prorážení otvorů</v>
      </c>
      <c r="C11" s="85"/>
      <c r="D11" s="86"/>
      <c r="E11" s="177">
        <f>Položky!BC57</f>
        <v>0</v>
      </c>
      <c r="F11" s="178">
        <f>Položky!BD57</f>
        <v>0</v>
      </c>
      <c r="G11" s="178">
        <f>Položky!BE57</f>
        <v>0</v>
      </c>
      <c r="H11" s="178">
        <f>Položky!BF57</f>
        <v>0</v>
      </c>
      <c r="I11" s="179">
        <f>Položky!BG57</f>
        <v>0</v>
      </c>
    </row>
    <row r="12" spans="1:9" s="30" customFormat="1" x14ac:dyDescent="0.2">
      <c r="A12" s="176" t="str">
        <f>Položky!B58</f>
        <v>99</v>
      </c>
      <c r="B12" s="84" t="str">
        <f>Položky!C58</f>
        <v>Staveništní přesun hmot</v>
      </c>
      <c r="C12" s="85"/>
      <c r="D12" s="86"/>
      <c r="E12" s="177">
        <f>Položky!BC61</f>
        <v>0</v>
      </c>
      <c r="F12" s="178">
        <f>Položky!BD61</f>
        <v>0</v>
      </c>
      <c r="G12" s="178">
        <f>Položky!BE61</f>
        <v>0</v>
      </c>
      <c r="H12" s="178">
        <f>Položky!BF61</f>
        <v>0</v>
      </c>
      <c r="I12" s="179">
        <f>Položky!BG61</f>
        <v>0</v>
      </c>
    </row>
    <row r="13" spans="1:9" s="30" customFormat="1" x14ac:dyDescent="0.2">
      <c r="A13" s="176" t="str">
        <f>Položky!B62</f>
        <v>720</v>
      </c>
      <c r="B13" s="84" t="str">
        <f>Položky!C62</f>
        <v>Zdravotechnická instalace</v>
      </c>
      <c r="C13" s="85"/>
      <c r="D13" s="86"/>
      <c r="E13" s="177">
        <f>Položky!BC64</f>
        <v>0</v>
      </c>
      <c r="F13" s="178">
        <f>Položky!BD64</f>
        <v>0</v>
      </c>
      <c r="G13" s="178">
        <f>Položky!BE64</f>
        <v>0</v>
      </c>
      <c r="H13" s="178">
        <f>Položky!BF64</f>
        <v>0</v>
      </c>
      <c r="I13" s="179">
        <f>Položky!BG64</f>
        <v>0</v>
      </c>
    </row>
    <row r="14" spans="1:9" s="30" customFormat="1" x14ac:dyDescent="0.2">
      <c r="A14" s="176" t="str">
        <f>Položky!B65</f>
        <v>721</v>
      </c>
      <c r="B14" s="84" t="str">
        <f>Položky!C65</f>
        <v>Vnitřní kanalizace</v>
      </c>
      <c r="C14" s="85"/>
      <c r="D14" s="86"/>
      <c r="E14" s="177">
        <f>Položky!BC69</f>
        <v>0</v>
      </c>
      <c r="F14" s="178">
        <f>Položky!BD69</f>
        <v>0</v>
      </c>
      <c r="G14" s="178">
        <f>Položky!BE69</f>
        <v>0</v>
      </c>
      <c r="H14" s="178">
        <f>Položky!BF69</f>
        <v>0</v>
      </c>
      <c r="I14" s="179">
        <f>Položky!BG69</f>
        <v>0</v>
      </c>
    </row>
    <row r="15" spans="1:9" s="30" customFormat="1" x14ac:dyDescent="0.2">
      <c r="A15" s="176" t="str">
        <f>Položky!B70</f>
        <v>722</v>
      </c>
      <c r="B15" s="84" t="str">
        <f>Položky!C70</f>
        <v>Vnitřní vodovod</v>
      </c>
      <c r="C15" s="85"/>
      <c r="D15" s="86"/>
      <c r="E15" s="177">
        <f>Položky!BC74</f>
        <v>0</v>
      </c>
      <c r="F15" s="178">
        <f>Položky!BD74</f>
        <v>0</v>
      </c>
      <c r="G15" s="178">
        <f>Položky!BE74</f>
        <v>0</v>
      </c>
      <c r="H15" s="178">
        <f>Položky!BF74</f>
        <v>0</v>
      </c>
      <c r="I15" s="179">
        <f>Položky!BG74</f>
        <v>0</v>
      </c>
    </row>
    <row r="16" spans="1:9" s="30" customFormat="1" x14ac:dyDescent="0.2">
      <c r="A16" s="176" t="str">
        <f>Položky!B75</f>
        <v>725</v>
      </c>
      <c r="B16" s="84" t="str">
        <f>Položky!C75</f>
        <v>Zařizovací předměty</v>
      </c>
      <c r="C16" s="85"/>
      <c r="D16" s="86"/>
      <c r="E16" s="177">
        <f>Položky!BC97</f>
        <v>0</v>
      </c>
      <c r="F16" s="178">
        <f>Položky!BD97</f>
        <v>0</v>
      </c>
      <c r="G16" s="178">
        <f>Položky!BE97</f>
        <v>0</v>
      </c>
      <c r="H16" s="178">
        <f>Položky!BF97</f>
        <v>0</v>
      </c>
      <c r="I16" s="179">
        <f>Položky!BG97</f>
        <v>0</v>
      </c>
    </row>
    <row r="17" spans="1:57" s="30" customFormat="1" x14ac:dyDescent="0.2">
      <c r="A17" s="176" t="str">
        <f>Položky!B98</f>
        <v>726</v>
      </c>
      <c r="B17" s="84" t="str">
        <f>Položky!C98</f>
        <v>Instalační prefabrikáty</v>
      </c>
      <c r="C17" s="85"/>
      <c r="D17" s="86"/>
      <c r="E17" s="177">
        <f>Položky!BC100</f>
        <v>0</v>
      </c>
      <c r="F17" s="178">
        <f>Položky!BD100</f>
        <v>0</v>
      </c>
      <c r="G17" s="178">
        <f>Položky!BE100</f>
        <v>0</v>
      </c>
      <c r="H17" s="178">
        <f>Položky!BF100</f>
        <v>0</v>
      </c>
      <c r="I17" s="179">
        <f>Položky!BG100</f>
        <v>0</v>
      </c>
    </row>
    <row r="18" spans="1:57" s="30" customFormat="1" x14ac:dyDescent="0.2">
      <c r="A18" s="176" t="str">
        <f>Položky!B101</f>
        <v>766</v>
      </c>
      <c r="B18" s="84" t="str">
        <f>Položky!C101</f>
        <v>Konstrukce truhlářské</v>
      </c>
      <c r="C18" s="85"/>
      <c r="D18" s="86"/>
      <c r="E18" s="177">
        <f>Položky!BC115</f>
        <v>0</v>
      </c>
      <c r="F18" s="178">
        <f>Položky!BD115</f>
        <v>0</v>
      </c>
      <c r="G18" s="178">
        <f>Položky!BE115</f>
        <v>0</v>
      </c>
      <c r="H18" s="178">
        <f>Položky!BF115</f>
        <v>0</v>
      </c>
      <c r="I18" s="179">
        <f>Položky!BG115</f>
        <v>0</v>
      </c>
    </row>
    <row r="19" spans="1:57" s="30" customFormat="1" x14ac:dyDescent="0.2">
      <c r="A19" s="176" t="str">
        <f>Položky!B116</f>
        <v>767</v>
      </c>
      <c r="B19" s="84" t="str">
        <f>Položky!C116</f>
        <v>Konstrukce zámečnické</v>
      </c>
      <c r="C19" s="85"/>
      <c r="D19" s="86"/>
      <c r="E19" s="177">
        <f>Položky!BC119</f>
        <v>0</v>
      </c>
      <c r="F19" s="178">
        <f>Položky!BD119</f>
        <v>0</v>
      </c>
      <c r="G19" s="178">
        <f>Položky!BE119</f>
        <v>0</v>
      </c>
      <c r="H19" s="178">
        <f>Položky!BF119</f>
        <v>0</v>
      </c>
      <c r="I19" s="179">
        <f>Položky!BG119</f>
        <v>0</v>
      </c>
    </row>
    <row r="20" spans="1:57" s="30" customFormat="1" x14ac:dyDescent="0.2">
      <c r="A20" s="176" t="str">
        <f>Položky!B120</f>
        <v>771</v>
      </c>
      <c r="B20" s="84" t="str">
        <f>Položky!C120</f>
        <v>Podlahy z dlaždic a obklady</v>
      </c>
      <c r="C20" s="85"/>
      <c r="D20" s="86"/>
      <c r="E20" s="177">
        <f>Položky!BC126</f>
        <v>0</v>
      </c>
      <c r="F20" s="178">
        <f>Položky!BD126</f>
        <v>0</v>
      </c>
      <c r="G20" s="178">
        <f>Položky!BE126</f>
        <v>0</v>
      </c>
      <c r="H20" s="178">
        <f>Položky!BF126</f>
        <v>0</v>
      </c>
      <c r="I20" s="179">
        <f>Položky!BG126</f>
        <v>0</v>
      </c>
    </row>
    <row r="21" spans="1:57" s="30" customFormat="1" x14ac:dyDescent="0.2">
      <c r="A21" s="176" t="str">
        <f>Položky!B127</f>
        <v>781</v>
      </c>
      <c r="B21" s="84" t="str">
        <f>Položky!C127</f>
        <v>Obklady keramické</v>
      </c>
      <c r="C21" s="85"/>
      <c r="D21" s="86"/>
      <c r="E21" s="177">
        <f>Položky!BC138</f>
        <v>0</v>
      </c>
      <c r="F21" s="178">
        <f>Položky!BD138</f>
        <v>0</v>
      </c>
      <c r="G21" s="178">
        <f>Položky!BE138</f>
        <v>0</v>
      </c>
      <c r="H21" s="178">
        <f>Položky!BF138</f>
        <v>0</v>
      </c>
      <c r="I21" s="179">
        <f>Položky!BG138</f>
        <v>0</v>
      </c>
    </row>
    <row r="22" spans="1:57" s="30" customFormat="1" x14ac:dyDescent="0.2">
      <c r="A22" s="176" t="str">
        <f>Položky!B139</f>
        <v>784</v>
      </c>
      <c r="B22" s="84" t="str">
        <f>Položky!C139</f>
        <v>Malby</v>
      </c>
      <c r="C22" s="85"/>
      <c r="D22" s="86"/>
      <c r="E22" s="177">
        <f>Položky!BC142</f>
        <v>0</v>
      </c>
      <c r="F22" s="178">
        <f>Položky!BD142</f>
        <v>0</v>
      </c>
      <c r="G22" s="178">
        <f>Položky!BE142</f>
        <v>0</v>
      </c>
      <c r="H22" s="178">
        <f>Položky!BF142</f>
        <v>0</v>
      </c>
      <c r="I22" s="179">
        <f>Položky!BG142</f>
        <v>0</v>
      </c>
    </row>
    <row r="23" spans="1:57" s="30" customFormat="1" x14ac:dyDescent="0.2">
      <c r="A23" s="176" t="str">
        <f>Položky!B143</f>
        <v>M21</v>
      </c>
      <c r="B23" s="84" t="str">
        <f>Položky!C143</f>
        <v>Elektromontáže</v>
      </c>
      <c r="C23" s="85"/>
      <c r="D23" s="86"/>
      <c r="E23" s="177">
        <f>Položky!BC148</f>
        <v>0</v>
      </c>
      <c r="F23" s="178">
        <f>Položky!BD148</f>
        <v>0</v>
      </c>
      <c r="G23" s="178">
        <f>Položky!BE148</f>
        <v>0</v>
      </c>
      <c r="H23" s="178">
        <f>Položky!BF148</f>
        <v>0</v>
      </c>
      <c r="I23" s="179">
        <f>Položky!BG148</f>
        <v>0</v>
      </c>
    </row>
    <row r="24" spans="1:57" s="30" customFormat="1" ht="13.5" thickBot="1" x14ac:dyDescent="0.25">
      <c r="A24" s="176" t="str">
        <f>Položky!B149</f>
        <v>M24</v>
      </c>
      <c r="B24" s="84" t="str">
        <f>Položky!C149</f>
        <v>Montáže vzduchotechnických zař</v>
      </c>
      <c r="C24" s="85"/>
      <c r="D24" s="86"/>
      <c r="E24" s="177">
        <f>Položky!BC154</f>
        <v>0</v>
      </c>
      <c r="F24" s="178">
        <f>Položky!BD154</f>
        <v>0</v>
      </c>
      <c r="G24" s="178">
        <f>Položky!BE154</f>
        <v>0</v>
      </c>
      <c r="H24" s="178">
        <f>Položky!BF154</f>
        <v>0</v>
      </c>
      <c r="I24" s="179">
        <f>Položky!BG154</f>
        <v>0</v>
      </c>
    </row>
    <row r="25" spans="1:57" s="92" customFormat="1" ht="13.5" thickBot="1" x14ac:dyDescent="0.25">
      <c r="A25" s="87"/>
      <c r="B25" s="79" t="s">
        <v>50</v>
      </c>
      <c r="C25" s="79"/>
      <c r="D25" s="88"/>
      <c r="E25" s="89">
        <f>SUM(E7:E24)</f>
        <v>0</v>
      </c>
      <c r="F25" s="90">
        <f>SUM(F7:F24)</f>
        <v>0</v>
      </c>
      <c r="G25" s="90">
        <f>SUM(G7:G24)</f>
        <v>0</v>
      </c>
      <c r="H25" s="90">
        <f>SUM(H7:H24)</f>
        <v>0</v>
      </c>
      <c r="I25" s="91">
        <f>SUM(I7:I24)</f>
        <v>0</v>
      </c>
    </row>
    <row r="26" spans="1:57" x14ac:dyDescent="0.2">
      <c r="A26" s="85"/>
      <c r="B26" s="85"/>
      <c r="C26" s="85"/>
      <c r="D26" s="85"/>
      <c r="E26" s="85"/>
      <c r="F26" s="85"/>
      <c r="G26" s="85"/>
      <c r="H26" s="85"/>
      <c r="I26" s="85"/>
    </row>
    <row r="27" spans="1:57" ht="19.5" customHeight="1" x14ac:dyDescent="0.25">
      <c r="A27" s="93" t="s">
        <v>51</v>
      </c>
      <c r="B27" s="93"/>
      <c r="C27" s="93"/>
      <c r="D27" s="93"/>
      <c r="E27" s="93"/>
      <c r="F27" s="93"/>
      <c r="G27" s="94"/>
      <c r="H27" s="93"/>
      <c r="I27" s="93"/>
      <c r="BA27" s="31"/>
      <c r="BB27" s="31"/>
      <c r="BC27" s="31"/>
      <c r="BD27" s="31"/>
      <c r="BE27" s="31"/>
    </row>
    <row r="28" spans="1:57" ht="13.5" thickBot="1" x14ac:dyDescent="0.25">
      <c r="A28" s="95"/>
      <c r="B28" s="95"/>
      <c r="C28" s="95"/>
      <c r="D28" s="95"/>
      <c r="E28" s="95"/>
      <c r="F28" s="95"/>
      <c r="G28" s="95"/>
      <c r="H28" s="95"/>
      <c r="I28" s="95"/>
    </row>
    <row r="29" spans="1:57" x14ac:dyDescent="0.2">
      <c r="A29" s="96" t="s">
        <v>52</v>
      </c>
      <c r="B29" s="97"/>
      <c r="C29" s="97"/>
      <c r="D29" s="98"/>
      <c r="E29" s="99" t="s">
        <v>53</v>
      </c>
      <c r="F29" s="100" t="s">
        <v>54</v>
      </c>
      <c r="G29" s="101" t="s">
        <v>55</v>
      </c>
      <c r="H29" s="102"/>
      <c r="I29" s="103" t="s">
        <v>53</v>
      </c>
    </row>
    <row r="30" spans="1:57" x14ac:dyDescent="0.2">
      <c r="A30" s="104"/>
      <c r="B30" s="105"/>
      <c r="C30" s="105"/>
      <c r="D30" s="106"/>
      <c r="E30" s="107"/>
      <c r="F30" s="108"/>
      <c r="G30" s="109">
        <f>CHOOSE(BA30+1,HSV+PSV,HSV+PSV+Mont,HSV+PSV+Dodavka+Mont,HSV,PSV,Mont,Dodavka,Mont+Dodavka,0)</f>
        <v>0</v>
      </c>
      <c r="H30" s="110"/>
      <c r="I30" s="111">
        <f>E30+F30*G30/100</f>
        <v>0</v>
      </c>
      <c r="BA30">
        <v>8</v>
      </c>
    </row>
    <row r="31" spans="1:57" ht="13.5" thickBot="1" x14ac:dyDescent="0.25">
      <c r="A31" s="112"/>
      <c r="B31" s="113" t="s">
        <v>56</v>
      </c>
      <c r="C31" s="114"/>
      <c r="D31" s="115"/>
      <c r="E31" s="116"/>
      <c r="F31" s="117"/>
      <c r="G31" s="117"/>
      <c r="H31" s="197">
        <f>SUM(H30:H30)</f>
        <v>0</v>
      </c>
      <c r="I31" s="198"/>
    </row>
    <row r="33" spans="2:9" x14ac:dyDescent="0.2">
      <c r="B33" s="92"/>
      <c r="F33" s="118"/>
      <c r="G33" s="119"/>
      <c r="H33" s="119"/>
      <c r="I33" s="120"/>
    </row>
    <row r="34" spans="2:9" x14ac:dyDescent="0.2">
      <c r="F34" s="118"/>
      <c r="G34" s="119"/>
      <c r="H34" s="119"/>
      <c r="I34" s="120"/>
    </row>
    <row r="35" spans="2:9" x14ac:dyDescent="0.2">
      <c r="F35" s="118"/>
      <c r="G35" s="119"/>
      <c r="H35" s="119"/>
      <c r="I35" s="120"/>
    </row>
    <row r="36" spans="2:9" x14ac:dyDescent="0.2">
      <c r="F36" s="118"/>
      <c r="G36" s="119"/>
      <c r="H36" s="119"/>
      <c r="I36" s="120"/>
    </row>
    <row r="37" spans="2:9" x14ac:dyDescent="0.2">
      <c r="F37" s="118"/>
      <c r="G37" s="119"/>
      <c r="H37" s="119"/>
      <c r="I37" s="120"/>
    </row>
    <row r="38" spans="2:9" x14ac:dyDescent="0.2">
      <c r="F38" s="118"/>
      <c r="G38" s="119"/>
      <c r="H38" s="119"/>
      <c r="I38" s="120"/>
    </row>
    <row r="39" spans="2:9" x14ac:dyDescent="0.2">
      <c r="F39" s="118"/>
      <c r="G39" s="119"/>
      <c r="H39" s="119"/>
      <c r="I39" s="120"/>
    </row>
    <row r="40" spans="2:9" x14ac:dyDescent="0.2">
      <c r="F40" s="118"/>
      <c r="G40" s="119"/>
      <c r="H40" s="119"/>
      <c r="I40" s="120"/>
    </row>
    <row r="41" spans="2:9" x14ac:dyDescent="0.2">
      <c r="F41" s="118"/>
      <c r="G41" s="119"/>
      <c r="H41" s="119"/>
      <c r="I41" s="120"/>
    </row>
    <row r="42" spans="2:9" x14ac:dyDescent="0.2">
      <c r="F42" s="118"/>
      <c r="G42" s="119"/>
      <c r="H42" s="119"/>
      <c r="I42" s="120"/>
    </row>
    <row r="43" spans="2:9" x14ac:dyDescent="0.2">
      <c r="F43" s="118"/>
      <c r="G43" s="119"/>
      <c r="H43" s="119"/>
      <c r="I43" s="120"/>
    </row>
    <row r="44" spans="2:9" x14ac:dyDescent="0.2">
      <c r="F44" s="118"/>
      <c r="G44" s="119"/>
      <c r="H44" s="119"/>
      <c r="I44" s="120"/>
    </row>
    <row r="45" spans="2:9" x14ac:dyDescent="0.2">
      <c r="F45" s="118"/>
      <c r="G45" s="119"/>
      <c r="H45" s="119"/>
      <c r="I45" s="120"/>
    </row>
    <row r="46" spans="2:9" x14ac:dyDescent="0.2">
      <c r="F46" s="118"/>
      <c r="G46" s="119"/>
      <c r="H46" s="119"/>
      <c r="I46" s="120"/>
    </row>
    <row r="47" spans="2:9" x14ac:dyDescent="0.2">
      <c r="F47" s="118"/>
      <c r="G47" s="119"/>
      <c r="H47" s="119"/>
      <c r="I47" s="120"/>
    </row>
    <row r="48" spans="2:9" x14ac:dyDescent="0.2">
      <c r="F48" s="118"/>
      <c r="G48" s="119"/>
      <c r="H48" s="119"/>
      <c r="I48" s="120"/>
    </row>
    <row r="49" spans="6:9" x14ac:dyDescent="0.2">
      <c r="F49" s="118"/>
      <c r="G49" s="119"/>
      <c r="H49" s="119"/>
      <c r="I49" s="120"/>
    </row>
    <row r="50" spans="6:9" x14ac:dyDescent="0.2">
      <c r="F50" s="118"/>
      <c r="G50" s="119"/>
      <c r="H50" s="119"/>
      <c r="I50" s="120"/>
    </row>
    <row r="51" spans="6:9" x14ac:dyDescent="0.2">
      <c r="F51" s="118"/>
      <c r="G51" s="119"/>
      <c r="H51" s="119"/>
      <c r="I51" s="120"/>
    </row>
    <row r="52" spans="6:9" x14ac:dyDescent="0.2">
      <c r="F52" s="118"/>
      <c r="G52" s="119"/>
      <c r="H52" s="119"/>
      <c r="I52" s="120"/>
    </row>
    <row r="53" spans="6:9" x14ac:dyDescent="0.2">
      <c r="F53" s="118"/>
      <c r="G53" s="119"/>
      <c r="H53" s="119"/>
      <c r="I53" s="120"/>
    </row>
    <row r="54" spans="6:9" x14ac:dyDescent="0.2">
      <c r="F54" s="118"/>
      <c r="G54" s="119"/>
      <c r="H54" s="119"/>
      <c r="I54" s="120"/>
    </row>
    <row r="55" spans="6:9" x14ac:dyDescent="0.2">
      <c r="F55" s="118"/>
      <c r="G55" s="119"/>
      <c r="H55" s="119"/>
      <c r="I55" s="120"/>
    </row>
    <row r="56" spans="6:9" x14ac:dyDescent="0.2">
      <c r="F56" s="118"/>
      <c r="G56" s="119"/>
      <c r="H56" s="119"/>
      <c r="I56" s="120"/>
    </row>
    <row r="57" spans="6:9" x14ac:dyDescent="0.2">
      <c r="F57" s="118"/>
      <c r="G57" s="119"/>
      <c r="H57" s="119"/>
      <c r="I57" s="120"/>
    </row>
    <row r="58" spans="6:9" x14ac:dyDescent="0.2">
      <c r="F58" s="118"/>
      <c r="G58" s="119"/>
      <c r="H58" s="119"/>
      <c r="I58" s="120"/>
    </row>
    <row r="59" spans="6:9" x14ac:dyDescent="0.2">
      <c r="F59" s="118"/>
      <c r="G59" s="119"/>
      <c r="H59" s="119"/>
      <c r="I59" s="120"/>
    </row>
    <row r="60" spans="6:9" x14ac:dyDescent="0.2">
      <c r="F60" s="118"/>
      <c r="G60" s="119"/>
      <c r="H60" s="119"/>
      <c r="I60" s="120"/>
    </row>
    <row r="61" spans="6:9" x14ac:dyDescent="0.2">
      <c r="F61" s="118"/>
      <c r="G61" s="119"/>
      <c r="H61" s="119"/>
      <c r="I61" s="120"/>
    </row>
    <row r="62" spans="6:9" x14ac:dyDescent="0.2">
      <c r="F62" s="118"/>
      <c r="G62" s="119"/>
      <c r="H62" s="119"/>
      <c r="I62" s="120"/>
    </row>
    <row r="63" spans="6:9" x14ac:dyDescent="0.2">
      <c r="F63" s="118"/>
      <c r="G63" s="119"/>
      <c r="H63" s="119"/>
      <c r="I63" s="120"/>
    </row>
    <row r="64" spans="6:9" x14ac:dyDescent="0.2">
      <c r="F64" s="118"/>
      <c r="G64" s="119"/>
      <c r="H64" s="119"/>
      <c r="I64" s="120"/>
    </row>
    <row r="65" spans="6:9" x14ac:dyDescent="0.2">
      <c r="F65" s="118"/>
      <c r="G65" s="119"/>
      <c r="H65" s="119"/>
      <c r="I65" s="120"/>
    </row>
    <row r="66" spans="6:9" x14ac:dyDescent="0.2">
      <c r="F66" s="118"/>
      <c r="G66" s="119"/>
      <c r="H66" s="119"/>
      <c r="I66" s="120"/>
    </row>
    <row r="67" spans="6:9" x14ac:dyDescent="0.2">
      <c r="F67" s="118"/>
      <c r="G67" s="119"/>
      <c r="H67" s="119"/>
      <c r="I67" s="120"/>
    </row>
    <row r="68" spans="6:9" x14ac:dyDescent="0.2">
      <c r="F68" s="118"/>
      <c r="G68" s="119"/>
      <c r="H68" s="119"/>
      <c r="I68" s="120"/>
    </row>
    <row r="69" spans="6:9" x14ac:dyDescent="0.2">
      <c r="F69" s="118"/>
      <c r="G69" s="119"/>
      <c r="H69" s="119"/>
      <c r="I69" s="120"/>
    </row>
    <row r="70" spans="6:9" x14ac:dyDescent="0.2">
      <c r="F70" s="118"/>
      <c r="G70" s="119"/>
      <c r="H70" s="119"/>
      <c r="I70" s="120"/>
    </row>
    <row r="71" spans="6:9" x14ac:dyDescent="0.2">
      <c r="F71" s="118"/>
      <c r="G71" s="119"/>
      <c r="H71" s="119"/>
      <c r="I71" s="120"/>
    </row>
    <row r="72" spans="6:9" x14ac:dyDescent="0.2">
      <c r="F72" s="118"/>
      <c r="G72" s="119"/>
      <c r="H72" s="119"/>
      <c r="I72" s="120"/>
    </row>
    <row r="73" spans="6:9" x14ac:dyDescent="0.2">
      <c r="F73" s="118"/>
      <c r="G73" s="119"/>
      <c r="H73" s="119"/>
      <c r="I73" s="120"/>
    </row>
    <row r="74" spans="6:9" x14ac:dyDescent="0.2">
      <c r="F74" s="118"/>
      <c r="G74" s="119"/>
      <c r="H74" s="119"/>
      <c r="I74" s="120"/>
    </row>
    <row r="75" spans="6:9" x14ac:dyDescent="0.2">
      <c r="F75" s="118"/>
      <c r="G75" s="119"/>
      <c r="H75" s="119"/>
      <c r="I75" s="120"/>
    </row>
    <row r="76" spans="6:9" x14ac:dyDescent="0.2">
      <c r="F76" s="118"/>
      <c r="G76" s="119"/>
      <c r="H76" s="119"/>
      <c r="I76" s="120"/>
    </row>
    <row r="77" spans="6:9" x14ac:dyDescent="0.2">
      <c r="F77" s="118"/>
      <c r="G77" s="119"/>
      <c r="H77" s="119"/>
      <c r="I77" s="120"/>
    </row>
    <row r="78" spans="6:9" x14ac:dyDescent="0.2">
      <c r="F78" s="118"/>
      <c r="G78" s="119"/>
      <c r="H78" s="119"/>
      <c r="I78" s="120"/>
    </row>
    <row r="79" spans="6:9" x14ac:dyDescent="0.2">
      <c r="F79" s="118"/>
      <c r="G79" s="119"/>
      <c r="H79" s="119"/>
      <c r="I79" s="120"/>
    </row>
    <row r="80" spans="6:9" x14ac:dyDescent="0.2">
      <c r="F80" s="118"/>
      <c r="G80" s="119"/>
      <c r="H80" s="119"/>
      <c r="I80" s="120"/>
    </row>
    <row r="81" spans="6:9" x14ac:dyDescent="0.2">
      <c r="F81" s="118"/>
      <c r="G81" s="119"/>
      <c r="H81" s="119"/>
      <c r="I81" s="120"/>
    </row>
    <row r="82" spans="6:9" x14ac:dyDescent="0.2">
      <c r="F82" s="118"/>
      <c r="G82" s="119"/>
      <c r="H82" s="119"/>
      <c r="I82" s="120"/>
    </row>
  </sheetData>
  <mergeCells count="4">
    <mergeCell ref="A1:B1"/>
    <mergeCell ref="A2:B2"/>
    <mergeCell ref="G2:I2"/>
    <mergeCell ref="H31:I31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G221"/>
  <sheetViews>
    <sheetView showGridLines="0" showZeros="0" topLeftCell="A109" zoomScale="85" zoomScaleNormal="85" workbookViewId="0">
      <selection activeCell="F8" sqref="F8:F154"/>
    </sheetView>
  </sheetViews>
  <sheetFormatPr defaultColWidth="9.140625" defaultRowHeight="12.75" x14ac:dyDescent="0.2"/>
  <cols>
    <col min="1" max="1" width="4.42578125" style="121" customWidth="1"/>
    <col min="2" max="2" width="14.140625" style="121" customWidth="1"/>
    <col min="3" max="3" width="47.5703125" style="121" customWidth="1"/>
    <col min="4" max="4" width="5.5703125" style="121" customWidth="1"/>
    <col min="5" max="5" width="10" style="170" customWidth="1"/>
    <col min="6" max="6" width="11.28515625" style="121" customWidth="1"/>
    <col min="7" max="7" width="16.140625" style="121" customWidth="1"/>
    <col min="8" max="8" width="13.140625" style="121" customWidth="1"/>
    <col min="9" max="9" width="14.5703125" style="121" customWidth="1"/>
    <col min="10" max="10" width="13.140625" style="121" customWidth="1"/>
    <col min="11" max="11" width="13.5703125" style="121" customWidth="1"/>
    <col min="12" max="16384" width="9.140625" style="121"/>
  </cols>
  <sheetData>
    <row r="1" spans="1:59" ht="15.75" x14ac:dyDescent="0.25">
      <c r="A1" s="201" t="s">
        <v>57</v>
      </c>
      <c r="B1" s="201"/>
      <c r="C1" s="201"/>
      <c r="D1" s="201"/>
      <c r="E1" s="201"/>
      <c r="F1" s="201"/>
      <c r="G1" s="201"/>
      <c r="H1" s="201"/>
      <c r="I1" s="201"/>
    </row>
    <row r="2" spans="1:59" ht="13.5" thickBot="1" x14ac:dyDescent="0.25">
      <c r="B2" s="122"/>
      <c r="C2" s="123"/>
      <c r="D2" s="123"/>
      <c r="E2" s="124"/>
      <c r="F2" s="123"/>
      <c r="G2" s="123"/>
    </row>
    <row r="3" spans="1:59" ht="13.5" thickTop="1" x14ac:dyDescent="0.2">
      <c r="A3" s="191" t="s">
        <v>5</v>
      </c>
      <c r="B3" s="192"/>
      <c r="C3" s="68" t="str">
        <f>CONCATENATE(cislostavby," ",nazevstavby)</f>
        <v xml:space="preserve"> TO-17-11 ZSS HAV-Z1</v>
      </c>
      <c r="D3" s="69"/>
      <c r="E3" s="70"/>
      <c r="F3" s="69"/>
      <c r="G3" s="125"/>
      <c r="H3" s="126">
        <f>Rekapitulace!H1</f>
        <v>0</v>
      </c>
      <c r="I3" s="127"/>
    </row>
    <row r="4" spans="1:59" ht="13.5" thickBot="1" x14ac:dyDescent="0.25">
      <c r="A4" s="202" t="s">
        <v>1</v>
      </c>
      <c r="B4" s="194"/>
      <c r="C4" s="74" t="str">
        <f>CONCATENATE(cisloobjektu," ",nazevobjektu)</f>
        <v xml:space="preserve"> Sociální zařízení žen</v>
      </c>
      <c r="D4" s="75"/>
      <c r="E4" s="76"/>
      <c r="F4" s="75"/>
      <c r="G4" s="203"/>
      <c r="H4" s="203"/>
      <c r="I4" s="204"/>
    </row>
    <row r="5" spans="1:59" ht="13.5" thickTop="1" x14ac:dyDescent="0.2">
      <c r="A5" s="128"/>
      <c r="B5" s="129"/>
      <c r="C5" s="129"/>
      <c r="D5" s="130"/>
      <c r="E5" s="131"/>
      <c r="F5" s="130"/>
      <c r="G5" s="132"/>
      <c r="H5" s="130"/>
      <c r="I5" s="130"/>
    </row>
    <row r="6" spans="1:59" x14ac:dyDescent="0.2">
      <c r="A6" s="133" t="s">
        <v>58</v>
      </c>
      <c r="B6" s="134" t="s">
        <v>59</v>
      </c>
      <c r="C6" s="134" t="s">
        <v>60</v>
      </c>
      <c r="D6" s="134" t="s">
        <v>61</v>
      </c>
      <c r="E6" s="135" t="s">
        <v>62</v>
      </c>
      <c r="F6" s="134" t="s">
        <v>63</v>
      </c>
      <c r="G6" s="136" t="s">
        <v>64</v>
      </c>
      <c r="H6" s="137" t="s">
        <v>65</v>
      </c>
      <c r="I6" s="137" t="s">
        <v>66</v>
      </c>
      <c r="J6" s="137" t="s">
        <v>67</v>
      </c>
      <c r="K6" s="137" t="s">
        <v>68</v>
      </c>
    </row>
    <row r="7" spans="1:59" x14ac:dyDescent="0.2">
      <c r="A7" s="138" t="s">
        <v>69</v>
      </c>
      <c r="B7" s="139" t="s">
        <v>75</v>
      </c>
      <c r="C7" s="140" t="s">
        <v>76</v>
      </c>
      <c r="D7" s="141"/>
      <c r="E7" s="142"/>
      <c r="F7" s="142"/>
      <c r="G7" s="143"/>
      <c r="H7" s="144"/>
      <c r="I7" s="144"/>
      <c r="J7" s="144"/>
      <c r="K7" s="144"/>
      <c r="Q7" s="145">
        <v>1</v>
      </c>
    </row>
    <row r="8" spans="1:59" ht="25.5" x14ac:dyDescent="0.2">
      <c r="A8" s="146">
        <v>1</v>
      </c>
      <c r="B8" s="147" t="s">
        <v>77</v>
      </c>
      <c r="C8" s="148" t="s">
        <v>78</v>
      </c>
      <c r="D8" s="149" t="s">
        <v>79</v>
      </c>
      <c r="E8" s="150">
        <v>5.99</v>
      </c>
      <c r="F8" s="150"/>
      <c r="G8" s="151">
        <f>E8*F8</f>
        <v>0</v>
      </c>
      <c r="H8" s="152">
        <v>0.12304</v>
      </c>
      <c r="I8" s="152">
        <f>E8*H8</f>
        <v>0.73700960000000004</v>
      </c>
      <c r="J8" s="152">
        <v>0</v>
      </c>
      <c r="K8" s="152">
        <f>E8*J8</f>
        <v>0</v>
      </c>
      <c r="Q8" s="145">
        <v>2</v>
      </c>
      <c r="AA8" s="121">
        <v>12</v>
      </c>
      <c r="AB8" s="121">
        <v>0</v>
      </c>
      <c r="AC8" s="121">
        <v>1</v>
      </c>
      <c r="BB8" s="121">
        <v>1</v>
      </c>
      <c r="BC8" s="121">
        <f>IF(BB8=1,G8,0)</f>
        <v>0</v>
      </c>
      <c r="BD8" s="121">
        <f>IF(BB8=2,G8,0)</f>
        <v>0</v>
      </c>
      <c r="BE8" s="121">
        <f>IF(BB8=3,G8,0)</f>
        <v>0</v>
      </c>
      <c r="BF8" s="121">
        <f>IF(BB8=4,G8,0)</f>
        <v>0</v>
      </c>
      <c r="BG8" s="121">
        <f>IF(BB8=5,G8,0)</f>
        <v>0</v>
      </c>
    </row>
    <row r="9" spans="1:59" x14ac:dyDescent="0.2">
      <c r="A9" s="153"/>
      <c r="B9" s="154"/>
      <c r="C9" s="199" t="s">
        <v>80</v>
      </c>
      <c r="D9" s="200"/>
      <c r="E9" s="155">
        <v>5.99</v>
      </c>
      <c r="F9" s="156"/>
      <c r="G9" s="157"/>
      <c r="H9" s="158"/>
      <c r="I9" s="158"/>
      <c r="J9" s="158"/>
      <c r="K9" s="158"/>
      <c r="M9" s="121" t="s">
        <v>80</v>
      </c>
      <c r="O9" s="159"/>
      <c r="Q9" s="145"/>
    </row>
    <row r="10" spans="1:59" ht="25.5" x14ac:dyDescent="0.2">
      <c r="A10" s="146">
        <v>2</v>
      </c>
      <c r="B10" s="147" t="s">
        <v>81</v>
      </c>
      <c r="C10" s="148" t="s">
        <v>82</v>
      </c>
      <c r="D10" s="149" t="s">
        <v>79</v>
      </c>
      <c r="E10" s="150">
        <v>25</v>
      </c>
      <c r="F10" s="150"/>
      <c r="G10" s="151">
        <f>E10*F10</f>
        <v>0</v>
      </c>
      <c r="H10" s="152">
        <v>3.7670000000000002E-2</v>
      </c>
      <c r="I10" s="152">
        <f>E10*H10</f>
        <v>0.94175000000000009</v>
      </c>
      <c r="J10" s="152">
        <v>0</v>
      </c>
      <c r="K10" s="152">
        <f>E10*J10</f>
        <v>0</v>
      </c>
      <c r="Q10" s="145">
        <v>2</v>
      </c>
      <c r="AA10" s="121">
        <v>12</v>
      </c>
      <c r="AB10" s="121">
        <v>0</v>
      </c>
      <c r="AC10" s="121">
        <v>2</v>
      </c>
      <c r="BB10" s="121">
        <v>1</v>
      </c>
      <c r="BC10" s="121">
        <f>IF(BB10=1,G10,0)</f>
        <v>0</v>
      </c>
      <c r="BD10" s="121">
        <f>IF(BB10=2,G10,0)</f>
        <v>0</v>
      </c>
      <c r="BE10" s="121">
        <f>IF(BB10=3,G10,0)</f>
        <v>0</v>
      </c>
      <c r="BF10" s="121">
        <f>IF(BB10=4,G10,0)</f>
        <v>0</v>
      </c>
      <c r="BG10" s="121">
        <f>IF(BB10=5,G10,0)</f>
        <v>0</v>
      </c>
    </row>
    <row r="11" spans="1:59" x14ac:dyDescent="0.2">
      <c r="A11" s="146">
        <v>3</v>
      </c>
      <c r="B11" s="147" t="s">
        <v>83</v>
      </c>
      <c r="C11" s="148" t="s">
        <v>84</v>
      </c>
      <c r="D11" s="149" t="s">
        <v>79</v>
      </c>
      <c r="E11" s="150">
        <v>1.47</v>
      </c>
      <c r="F11" s="150"/>
      <c r="G11" s="151">
        <f>E11*F11</f>
        <v>0</v>
      </c>
      <c r="H11" s="152">
        <v>0.10144</v>
      </c>
      <c r="I11" s="152">
        <f>E11*H11</f>
        <v>0.14911679999999999</v>
      </c>
      <c r="J11" s="152">
        <v>0</v>
      </c>
      <c r="K11" s="152">
        <f>E11*J11</f>
        <v>0</v>
      </c>
      <c r="Q11" s="145">
        <v>2</v>
      </c>
      <c r="AA11" s="121">
        <v>12</v>
      </c>
      <c r="AB11" s="121">
        <v>0</v>
      </c>
      <c r="AC11" s="121">
        <v>3</v>
      </c>
      <c r="BB11" s="121">
        <v>1</v>
      </c>
      <c r="BC11" s="121">
        <f>IF(BB11=1,G11,0)</f>
        <v>0</v>
      </c>
      <c r="BD11" s="121">
        <f>IF(BB11=2,G11,0)</f>
        <v>0</v>
      </c>
      <c r="BE11" s="121">
        <f>IF(BB11=3,G11,0)</f>
        <v>0</v>
      </c>
      <c r="BF11" s="121">
        <f>IF(BB11=4,G11,0)</f>
        <v>0</v>
      </c>
      <c r="BG11" s="121">
        <f>IF(BB11=5,G11,0)</f>
        <v>0</v>
      </c>
    </row>
    <row r="12" spans="1:59" x14ac:dyDescent="0.2">
      <c r="A12" s="153"/>
      <c r="B12" s="154"/>
      <c r="C12" s="199" t="s">
        <v>85</v>
      </c>
      <c r="D12" s="200"/>
      <c r="E12" s="155">
        <v>1.47</v>
      </c>
      <c r="F12" s="156"/>
      <c r="G12" s="157"/>
      <c r="H12" s="158"/>
      <c r="I12" s="158"/>
      <c r="J12" s="158"/>
      <c r="K12" s="158"/>
      <c r="M12" s="121" t="s">
        <v>85</v>
      </c>
      <c r="O12" s="159"/>
      <c r="Q12" s="145"/>
    </row>
    <row r="13" spans="1:59" x14ac:dyDescent="0.2">
      <c r="A13" s="146">
        <v>4</v>
      </c>
      <c r="B13" s="147" t="s">
        <v>86</v>
      </c>
      <c r="C13" s="148" t="s">
        <v>87</v>
      </c>
      <c r="D13" s="149" t="s">
        <v>88</v>
      </c>
      <c r="E13" s="150">
        <v>10.8</v>
      </c>
      <c r="F13" s="150"/>
      <c r="G13" s="151">
        <f>E13*F13</f>
        <v>0</v>
      </c>
      <c r="H13" s="152">
        <v>1.0200000000000001E-3</v>
      </c>
      <c r="I13" s="152">
        <f>E13*H13</f>
        <v>1.1016000000000001E-2</v>
      </c>
      <c r="J13" s="152">
        <v>0</v>
      </c>
      <c r="K13" s="152">
        <f>E13*J13</f>
        <v>0</v>
      </c>
      <c r="Q13" s="145">
        <v>2</v>
      </c>
      <c r="AA13" s="121">
        <v>12</v>
      </c>
      <c r="AB13" s="121">
        <v>0</v>
      </c>
      <c r="AC13" s="121">
        <v>4</v>
      </c>
      <c r="BB13" s="121">
        <v>1</v>
      </c>
      <c r="BC13" s="121">
        <f>IF(BB13=1,G13,0)</f>
        <v>0</v>
      </c>
      <c r="BD13" s="121">
        <f>IF(BB13=2,G13,0)</f>
        <v>0</v>
      </c>
      <c r="BE13" s="121">
        <f>IF(BB13=3,G13,0)</f>
        <v>0</v>
      </c>
      <c r="BF13" s="121">
        <f>IF(BB13=4,G13,0)</f>
        <v>0</v>
      </c>
      <c r="BG13" s="121">
        <f>IF(BB13=5,G13,0)</f>
        <v>0</v>
      </c>
    </row>
    <row r="14" spans="1:59" x14ac:dyDescent="0.2">
      <c r="A14" s="153"/>
      <c r="B14" s="154"/>
      <c r="C14" s="199" t="s">
        <v>89</v>
      </c>
      <c r="D14" s="200"/>
      <c r="E14" s="155">
        <v>10.8</v>
      </c>
      <c r="F14" s="156"/>
      <c r="G14" s="157"/>
      <c r="H14" s="158"/>
      <c r="I14" s="158"/>
      <c r="J14" s="158"/>
      <c r="K14" s="158"/>
      <c r="M14" s="121" t="s">
        <v>89</v>
      </c>
      <c r="O14" s="159"/>
      <c r="Q14" s="145"/>
    </row>
    <row r="15" spans="1:59" ht="25.5" x14ac:dyDescent="0.2">
      <c r="A15" s="146">
        <v>5</v>
      </c>
      <c r="B15" s="147" t="s">
        <v>90</v>
      </c>
      <c r="C15" s="148" t="s">
        <v>91</v>
      </c>
      <c r="D15" s="149" t="s">
        <v>92</v>
      </c>
      <c r="E15" s="150">
        <v>3</v>
      </c>
      <c r="F15" s="150"/>
      <c r="G15" s="151">
        <f>E15*F15</f>
        <v>0</v>
      </c>
      <c r="H15" s="152">
        <v>6.1670000000000003E-2</v>
      </c>
      <c r="I15" s="152">
        <f>E15*H15</f>
        <v>0.18501000000000001</v>
      </c>
      <c r="J15" s="152">
        <v>0</v>
      </c>
      <c r="K15" s="152">
        <f>E15*J15</f>
        <v>0</v>
      </c>
      <c r="Q15" s="145">
        <v>2</v>
      </c>
      <c r="AA15" s="121">
        <v>12</v>
      </c>
      <c r="AB15" s="121">
        <v>0</v>
      </c>
      <c r="AC15" s="121">
        <v>5</v>
      </c>
      <c r="BB15" s="121">
        <v>1</v>
      </c>
      <c r="BC15" s="121">
        <f>IF(BB15=1,G15,0)</f>
        <v>0</v>
      </c>
      <c r="BD15" s="121">
        <f>IF(BB15=2,G15,0)</f>
        <v>0</v>
      </c>
      <c r="BE15" s="121">
        <f>IF(BB15=3,G15,0)</f>
        <v>0</v>
      </c>
      <c r="BF15" s="121">
        <f>IF(BB15=4,G15,0)</f>
        <v>0</v>
      </c>
      <c r="BG15" s="121">
        <f>IF(BB15=5,G15,0)</f>
        <v>0</v>
      </c>
    </row>
    <row r="16" spans="1:59" x14ac:dyDescent="0.2">
      <c r="A16" s="146">
        <v>6</v>
      </c>
      <c r="B16" s="147" t="s">
        <v>93</v>
      </c>
      <c r="C16" s="148" t="s">
        <v>94</v>
      </c>
      <c r="D16" s="149" t="s">
        <v>79</v>
      </c>
      <c r="E16" s="150">
        <v>3.45</v>
      </c>
      <c r="F16" s="150"/>
      <c r="G16" s="151">
        <f>E16*F16</f>
        <v>0</v>
      </c>
      <c r="H16" s="152">
        <v>0.19263</v>
      </c>
      <c r="I16" s="152">
        <f>E16*H16</f>
        <v>0.66457350000000004</v>
      </c>
      <c r="J16" s="152">
        <v>0</v>
      </c>
      <c r="K16" s="152">
        <f>E16*J16</f>
        <v>0</v>
      </c>
      <c r="Q16" s="145">
        <v>2</v>
      </c>
      <c r="AA16" s="121">
        <v>12</v>
      </c>
      <c r="AB16" s="121">
        <v>0</v>
      </c>
      <c r="AC16" s="121">
        <v>6</v>
      </c>
      <c r="BB16" s="121">
        <v>1</v>
      </c>
      <c r="BC16" s="121">
        <f>IF(BB16=1,G16,0)</f>
        <v>0</v>
      </c>
      <c r="BD16" s="121">
        <f>IF(BB16=2,G16,0)</f>
        <v>0</v>
      </c>
      <c r="BE16" s="121">
        <f>IF(BB16=3,G16,0)</f>
        <v>0</v>
      </c>
      <c r="BF16" s="121">
        <f>IF(BB16=4,G16,0)</f>
        <v>0</v>
      </c>
      <c r="BG16" s="121">
        <f>IF(BB16=5,G16,0)</f>
        <v>0</v>
      </c>
    </row>
    <row r="17" spans="1:59" x14ac:dyDescent="0.2">
      <c r="A17" s="153"/>
      <c r="B17" s="154"/>
      <c r="C17" s="199" t="s">
        <v>95</v>
      </c>
      <c r="D17" s="200"/>
      <c r="E17" s="155">
        <v>3.45</v>
      </c>
      <c r="F17" s="156"/>
      <c r="G17" s="157"/>
      <c r="H17" s="158"/>
      <c r="I17" s="158"/>
      <c r="J17" s="158"/>
      <c r="K17" s="158"/>
      <c r="M17" s="121" t="s">
        <v>95</v>
      </c>
      <c r="O17" s="159"/>
      <c r="Q17" s="145"/>
    </row>
    <row r="18" spans="1:59" x14ac:dyDescent="0.2">
      <c r="A18" s="160"/>
      <c r="B18" s="161" t="s">
        <v>72</v>
      </c>
      <c r="C18" s="162" t="str">
        <f>CONCATENATE(B7," ",C7)</f>
        <v>3 Svislé a kompletní konstrukce</v>
      </c>
      <c r="D18" s="160"/>
      <c r="E18" s="163"/>
      <c r="F18" s="163"/>
      <c r="G18" s="164">
        <f>SUM(G7:G17)</f>
        <v>0</v>
      </c>
      <c r="H18" s="165"/>
      <c r="I18" s="166">
        <f>SUM(I7:I17)</f>
        <v>2.6884759000000003</v>
      </c>
      <c r="J18" s="165"/>
      <c r="K18" s="166">
        <f>SUM(K7:K17)</f>
        <v>0</v>
      </c>
      <c r="Q18" s="145">
        <v>4</v>
      </c>
      <c r="BC18" s="167">
        <f>SUM(BC7:BC17)</f>
        <v>0</v>
      </c>
      <c r="BD18" s="167">
        <f>SUM(BD7:BD17)</f>
        <v>0</v>
      </c>
      <c r="BE18" s="167">
        <f>SUM(BE7:BE17)</f>
        <v>0</v>
      </c>
      <c r="BF18" s="167">
        <f>SUM(BF7:BF17)</f>
        <v>0</v>
      </c>
      <c r="BG18" s="167">
        <f>SUM(BG7:BG17)</f>
        <v>0</v>
      </c>
    </row>
    <row r="19" spans="1:59" x14ac:dyDescent="0.2">
      <c r="A19" s="138" t="s">
        <v>69</v>
      </c>
      <c r="B19" s="139" t="s">
        <v>96</v>
      </c>
      <c r="C19" s="140" t="s">
        <v>97</v>
      </c>
      <c r="D19" s="141"/>
      <c r="E19" s="142"/>
      <c r="F19" s="142"/>
      <c r="G19" s="143"/>
      <c r="H19" s="144"/>
      <c r="I19" s="144"/>
      <c r="J19" s="144"/>
      <c r="K19" s="144"/>
      <c r="Q19" s="145">
        <v>1</v>
      </c>
    </row>
    <row r="20" spans="1:59" x14ac:dyDescent="0.2">
      <c r="A20" s="146">
        <v>7</v>
      </c>
      <c r="B20" s="147" t="s">
        <v>98</v>
      </c>
      <c r="C20" s="148" t="s">
        <v>99</v>
      </c>
      <c r="D20" s="149" t="s">
        <v>79</v>
      </c>
      <c r="E20" s="150">
        <v>3.5</v>
      </c>
      <c r="F20" s="150"/>
      <c r="G20" s="151">
        <f>E20*F20</f>
        <v>0</v>
      </c>
      <c r="H20" s="152">
        <v>1.5720000000000001E-2</v>
      </c>
      <c r="I20" s="152">
        <f>E20*H20</f>
        <v>5.5020000000000006E-2</v>
      </c>
      <c r="J20" s="152">
        <v>0</v>
      </c>
      <c r="K20" s="152">
        <f>E20*J20</f>
        <v>0</v>
      </c>
      <c r="Q20" s="145">
        <v>2</v>
      </c>
      <c r="AA20" s="121">
        <v>12</v>
      </c>
      <c r="AB20" s="121">
        <v>0</v>
      </c>
      <c r="AC20" s="121">
        <v>7</v>
      </c>
      <c r="BB20" s="121">
        <v>1</v>
      </c>
      <c r="BC20" s="121">
        <f>IF(BB20=1,G20,0)</f>
        <v>0</v>
      </c>
      <c r="BD20" s="121">
        <f>IF(BB20=2,G20,0)</f>
        <v>0</v>
      </c>
      <c r="BE20" s="121">
        <f>IF(BB20=3,G20,0)</f>
        <v>0</v>
      </c>
      <c r="BF20" s="121">
        <f>IF(BB20=4,G20,0)</f>
        <v>0</v>
      </c>
      <c r="BG20" s="121">
        <f>IF(BB20=5,G20,0)</f>
        <v>0</v>
      </c>
    </row>
    <row r="21" spans="1:59" x14ac:dyDescent="0.2">
      <c r="A21" s="146">
        <v>8</v>
      </c>
      <c r="B21" s="147" t="s">
        <v>100</v>
      </c>
      <c r="C21" s="148" t="s">
        <v>101</v>
      </c>
      <c r="D21" s="149" t="s">
        <v>79</v>
      </c>
      <c r="E21" s="150">
        <v>4.0250000000000004</v>
      </c>
      <c r="F21" s="150"/>
      <c r="G21" s="151">
        <f>E21*F21</f>
        <v>0</v>
      </c>
      <c r="H21" s="152">
        <v>1.1E-4</v>
      </c>
      <c r="I21" s="152">
        <f>E21*H21</f>
        <v>4.4275000000000006E-4</v>
      </c>
      <c r="J21" s="152">
        <v>0</v>
      </c>
      <c r="K21" s="152">
        <f>E21*J21</f>
        <v>0</v>
      </c>
      <c r="Q21" s="145">
        <v>2</v>
      </c>
      <c r="AA21" s="121">
        <v>12</v>
      </c>
      <c r="AB21" s="121">
        <v>1</v>
      </c>
      <c r="AC21" s="121">
        <v>8</v>
      </c>
      <c r="BB21" s="121">
        <v>1</v>
      </c>
      <c r="BC21" s="121">
        <f>IF(BB21=1,G21,0)</f>
        <v>0</v>
      </c>
      <c r="BD21" s="121">
        <f>IF(BB21=2,G21,0)</f>
        <v>0</v>
      </c>
      <c r="BE21" s="121">
        <f>IF(BB21=3,G21,0)</f>
        <v>0</v>
      </c>
      <c r="BF21" s="121">
        <f>IF(BB21=4,G21,0)</f>
        <v>0</v>
      </c>
      <c r="BG21" s="121">
        <f>IF(BB21=5,G21,0)</f>
        <v>0</v>
      </c>
    </row>
    <row r="22" spans="1:59" x14ac:dyDescent="0.2">
      <c r="A22" s="153"/>
      <c r="B22" s="154"/>
      <c r="C22" s="199" t="s">
        <v>102</v>
      </c>
      <c r="D22" s="200"/>
      <c r="E22" s="155">
        <v>4.0250000000000004</v>
      </c>
      <c r="F22" s="156"/>
      <c r="G22" s="157"/>
      <c r="H22" s="158"/>
      <c r="I22" s="158"/>
      <c r="J22" s="158"/>
      <c r="K22" s="158"/>
      <c r="M22" s="121" t="s">
        <v>102</v>
      </c>
      <c r="O22" s="159"/>
      <c r="Q22" s="145"/>
    </row>
    <row r="23" spans="1:59" x14ac:dyDescent="0.2">
      <c r="A23" s="160"/>
      <c r="B23" s="161" t="s">
        <v>72</v>
      </c>
      <c r="C23" s="162" t="str">
        <f>CONCATENATE(B19," ",C19)</f>
        <v>4 Vodorovné konstrukce</v>
      </c>
      <c r="D23" s="160"/>
      <c r="E23" s="163"/>
      <c r="F23" s="163"/>
      <c r="G23" s="164">
        <f>SUM(G19:G22)</f>
        <v>0</v>
      </c>
      <c r="H23" s="165"/>
      <c r="I23" s="166">
        <f>SUM(I19:I22)</f>
        <v>5.5462750000000005E-2</v>
      </c>
      <c r="J23" s="165"/>
      <c r="K23" s="166">
        <f>SUM(K19:K22)</f>
        <v>0</v>
      </c>
      <c r="Q23" s="145">
        <v>4</v>
      </c>
      <c r="BC23" s="167">
        <f>SUM(BC19:BC22)</f>
        <v>0</v>
      </c>
      <c r="BD23" s="167">
        <f>SUM(BD19:BD22)</f>
        <v>0</v>
      </c>
      <c r="BE23" s="167">
        <f>SUM(BE19:BE22)</f>
        <v>0</v>
      </c>
      <c r="BF23" s="167">
        <f>SUM(BF19:BF22)</f>
        <v>0</v>
      </c>
      <c r="BG23" s="167">
        <f>SUM(BG19:BG22)</f>
        <v>0</v>
      </c>
    </row>
    <row r="24" spans="1:59" x14ac:dyDescent="0.2">
      <c r="A24" s="138" t="s">
        <v>69</v>
      </c>
      <c r="B24" s="139" t="s">
        <v>103</v>
      </c>
      <c r="C24" s="140" t="s">
        <v>104</v>
      </c>
      <c r="D24" s="141"/>
      <c r="E24" s="142"/>
      <c r="F24" s="142"/>
      <c r="G24" s="143"/>
      <c r="H24" s="144"/>
      <c r="I24" s="144"/>
      <c r="J24" s="144"/>
      <c r="K24" s="144"/>
      <c r="Q24" s="145">
        <v>1</v>
      </c>
    </row>
    <row r="25" spans="1:59" x14ac:dyDescent="0.2">
      <c r="A25" s="146">
        <v>9</v>
      </c>
      <c r="B25" s="147" t="s">
        <v>105</v>
      </c>
      <c r="C25" s="148" t="s">
        <v>106</v>
      </c>
      <c r="D25" s="149" t="s">
        <v>79</v>
      </c>
      <c r="E25" s="150">
        <v>31.62</v>
      </c>
      <c r="F25" s="150"/>
      <c r="G25" s="151">
        <f>E25*F25</f>
        <v>0</v>
      </c>
      <c r="H25" s="152">
        <v>3.5700000000000003E-2</v>
      </c>
      <c r="I25" s="152">
        <f>E25*H25</f>
        <v>1.1288340000000001</v>
      </c>
      <c r="J25" s="152">
        <v>0</v>
      </c>
      <c r="K25" s="152">
        <f>E25*J25</f>
        <v>0</v>
      </c>
      <c r="Q25" s="145">
        <v>2</v>
      </c>
      <c r="AA25" s="121">
        <v>12</v>
      </c>
      <c r="AB25" s="121">
        <v>0</v>
      </c>
      <c r="AC25" s="121">
        <v>9</v>
      </c>
      <c r="BB25" s="121">
        <v>1</v>
      </c>
      <c r="BC25" s="121">
        <f>IF(BB25=1,G25,0)</f>
        <v>0</v>
      </c>
      <c r="BD25" s="121">
        <f>IF(BB25=2,G25,0)</f>
        <v>0</v>
      </c>
      <c r="BE25" s="121">
        <f>IF(BB25=3,G25,0)</f>
        <v>0</v>
      </c>
      <c r="BF25" s="121">
        <f>IF(BB25=4,G25,0)</f>
        <v>0</v>
      </c>
      <c r="BG25" s="121">
        <f>IF(BB25=5,G25,0)</f>
        <v>0</v>
      </c>
    </row>
    <row r="26" spans="1:59" x14ac:dyDescent="0.2">
      <c r="A26" s="153"/>
      <c r="B26" s="154"/>
      <c r="C26" s="199" t="s">
        <v>107</v>
      </c>
      <c r="D26" s="200"/>
      <c r="E26" s="155">
        <v>5.4</v>
      </c>
      <c r="F26" s="156"/>
      <c r="G26" s="157"/>
      <c r="H26" s="158"/>
      <c r="I26" s="158"/>
      <c r="J26" s="158"/>
      <c r="K26" s="158"/>
      <c r="M26" s="121" t="s">
        <v>107</v>
      </c>
      <c r="O26" s="159"/>
      <c r="Q26" s="145"/>
    </row>
    <row r="27" spans="1:59" x14ac:dyDescent="0.2">
      <c r="A27" s="153"/>
      <c r="B27" s="154"/>
      <c r="C27" s="199" t="s">
        <v>85</v>
      </c>
      <c r="D27" s="200"/>
      <c r="E27" s="155">
        <v>1.47</v>
      </c>
      <c r="F27" s="156"/>
      <c r="G27" s="157"/>
      <c r="H27" s="158"/>
      <c r="I27" s="158"/>
      <c r="J27" s="158"/>
      <c r="K27" s="158"/>
      <c r="M27" s="121" t="s">
        <v>85</v>
      </c>
      <c r="O27" s="159"/>
      <c r="Q27" s="145"/>
    </row>
    <row r="28" spans="1:59" x14ac:dyDescent="0.2">
      <c r="A28" s="153"/>
      <c r="B28" s="154"/>
      <c r="C28" s="199" t="s">
        <v>108</v>
      </c>
      <c r="D28" s="200"/>
      <c r="E28" s="155">
        <v>11.25</v>
      </c>
      <c r="F28" s="156"/>
      <c r="G28" s="157"/>
      <c r="H28" s="158"/>
      <c r="I28" s="158"/>
      <c r="J28" s="158"/>
      <c r="K28" s="158"/>
      <c r="M28" s="121" t="s">
        <v>108</v>
      </c>
      <c r="O28" s="159"/>
      <c r="Q28" s="145"/>
    </row>
    <row r="29" spans="1:59" x14ac:dyDescent="0.2">
      <c r="A29" s="153"/>
      <c r="B29" s="154"/>
      <c r="C29" s="199" t="s">
        <v>109</v>
      </c>
      <c r="D29" s="200"/>
      <c r="E29" s="155">
        <v>13.5</v>
      </c>
      <c r="F29" s="156"/>
      <c r="G29" s="157"/>
      <c r="H29" s="158"/>
      <c r="I29" s="158"/>
      <c r="J29" s="158"/>
      <c r="K29" s="158"/>
      <c r="M29" s="121" t="s">
        <v>109</v>
      </c>
      <c r="O29" s="159"/>
      <c r="Q29" s="145"/>
    </row>
    <row r="30" spans="1:59" x14ac:dyDescent="0.2">
      <c r="A30" s="146">
        <v>10</v>
      </c>
      <c r="B30" s="147" t="s">
        <v>110</v>
      </c>
      <c r="C30" s="148" t="s">
        <v>111</v>
      </c>
      <c r="D30" s="149" t="s">
        <v>79</v>
      </c>
      <c r="E30" s="150">
        <v>31.62</v>
      </c>
      <c r="F30" s="150"/>
      <c r="G30" s="151">
        <f>E30*F30</f>
        <v>0</v>
      </c>
      <c r="H30" s="152">
        <v>9.4199999999999996E-3</v>
      </c>
      <c r="I30" s="152">
        <f>E30*H30</f>
        <v>0.29786039999999997</v>
      </c>
      <c r="J30" s="152">
        <v>0</v>
      </c>
      <c r="K30" s="152">
        <f>E30*J30</f>
        <v>0</v>
      </c>
      <c r="Q30" s="145">
        <v>2</v>
      </c>
      <c r="AA30" s="121">
        <v>12</v>
      </c>
      <c r="AB30" s="121">
        <v>0</v>
      </c>
      <c r="AC30" s="121">
        <v>10</v>
      </c>
      <c r="BB30" s="121">
        <v>1</v>
      </c>
      <c r="BC30" s="121">
        <f>IF(BB30=1,G30,0)</f>
        <v>0</v>
      </c>
      <c r="BD30" s="121">
        <f>IF(BB30=2,G30,0)</f>
        <v>0</v>
      </c>
      <c r="BE30" s="121">
        <f>IF(BB30=3,G30,0)</f>
        <v>0</v>
      </c>
      <c r="BF30" s="121">
        <f>IF(BB30=4,G30,0)</f>
        <v>0</v>
      </c>
      <c r="BG30" s="121">
        <f>IF(BB30=5,G30,0)</f>
        <v>0</v>
      </c>
    </row>
    <row r="31" spans="1:59" x14ac:dyDescent="0.2">
      <c r="A31" s="160"/>
      <c r="B31" s="161" t="s">
        <v>72</v>
      </c>
      <c r="C31" s="162" t="str">
        <f>CONCATENATE(B24," ",C24)</f>
        <v>61 Upravy povrchů vnitřní</v>
      </c>
      <c r="D31" s="160"/>
      <c r="E31" s="163"/>
      <c r="F31" s="163"/>
      <c r="G31" s="164">
        <f>SUM(G24:G30)</f>
        <v>0</v>
      </c>
      <c r="H31" s="165"/>
      <c r="I31" s="166">
        <f>SUM(I24:I30)</f>
        <v>1.4266944000000001</v>
      </c>
      <c r="J31" s="165"/>
      <c r="K31" s="166">
        <f>SUM(K24:K30)</f>
        <v>0</v>
      </c>
      <c r="Q31" s="145">
        <v>4</v>
      </c>
      <c r="BC31" s="167">
        <f>SUM(BC24:BC30)</f>
        <v>0</v>
      </c>
      <c r="BD31" s="167">
        <f>SUM(BD24:BD30)</f>
        <v>0</v>
      </c>
      <c r="BE31" s="167">
        <f>SUM(BE24:BE30)</f>
        <v>0</v>
      </c>
      <c r="BF31" s="167">
        <f>SUM(BF24:BF30)</f>
        <v>0</v>
      </c>
      <c r="BG31" s="167">
        <f>SUM(BG24:BG30)</f>
        <v>0</v>
      </c>
    </row>
    <row r="32" spans="1:59" x14ac:dyDescent="0.2">
      <c r="A32" s="138" t="s">
        <v>69</v>
      </c>
      <c r="B32" s="139" t="s">
        <v>112</v>
      </c>
      <c r="C32" s="140" t="s">
        <v>113</v>
      </c>
      <c r="D32" s="141"/>
      <c r="E32" s="142"/>
      <c r="F32" s="142"/>
      <c r="G32" s="143"/>
      <c r="H32" s="144"/>
      <c r="I32" s="144"/>
      <c r="J32" s="144"/>
      <c r="K32" s="144"/>
      <c r="Q32" s="145">
        <v>1</v>
      </c>
    </row>
    <row r="33" spans="1:59" x14ac:dyDescent="0.2">
      <c r="A33" s="146">
        <v>11</v>
      </c>
      <c r="B33" s="147" t="s">
        <v>114</v>
      </c>
      <c r="C33" s="148" t="s">
        <v>115</v>
      </c>
      <c r="D33" s="149" t="s">
        <v>79</v>
      </c>
      <c r="E33" s="150">
        <v>2.758</v>
      </c>
      <c r="F33" s="150"/>
      <c r="G33" s="151">
        <f>E33*F33</f>
        <v>0</v>
      </c>
      <c r="H33" s="152">
        <v>1.17E-3</v>
      </c>
      <c r="I33" s="152">
        <f>E33*H33</f>
        <v>3.2268600000000002E-3</v>
      </c>
      <c r="J33" s="152">
        <v>-7.5999999999999998E-2</v>
      </c>
      <c r="K33" s="152">
        <f>E33*J33</f>
        <v>-0.20960799999999999</v>
      </c>
      <c r="Q33" s="145">
        <v>2</v>
      </c>
      <c r="AA33" s="121">
        <v>12</v>
      </c>
      <c r="AB33" s="121">
        <v>0</v>
      </c>
      <c r="AC33" s="121">
        <v>11</v>
      </c>
      <c r="BB33" s="121">
        <v>1</v>
      </c>
      <c r="BC33" s="121">
        <f>IF(BB33=1,G33,0)</f>
        <v>0</v>
      </c>
      <c r="BD33" s="121">
        <f>IF(BB33=2,G33,0)</f>
        <v>0</v>
      </c>
      <c r="BE33" s="121">
        <f>IF(BB33=3,G33,0)</f>
        <v>0</v>
      </c>
      <c r="BF33" s="121">
        <f>IF(BB33=4,G33,0)</f>
        <v>0</v>
      </c>
      <c r="BG33" s="121">
        <f>IF(BB33=5,G33,0)</f>
        <v>0</v>
      </c>
    </row>
    <row r="34" spans="1:59" x14ac:dyDescent="0.2">
      <c r="A34" s="153"/>
      <c r="B34" s="154"/>
      <c r="C34" s="199" t="s">
        <v>116</v>
      </c>
      <c r="D34" s="200"/>
      <c r="E34" s="155">
        <v>2.758</v>
      </c>
      <c r="F34" s="156"/>
      <c r="G34" s="157"/>
      <c r="H34" s="158"/>
      <c r="I34" s="158"/>
      <c r="J34" s="158"/>
      <c r="K34" s="158"/>
      <c r="M34" s="121" t="s">
        <v>116</v>
      </c>
      <c r="O34" s="159"/>
      <c r="Q34" s="145"/>
    </row>
    <row r="35" spans="1:59" x14ac:dyDescent="0.2">
      <c r="A35" s="146">
        <v>12</v>
      </c>
      <c r="B35" s="147" t="s">
        <v>117</v>
      </c>
      <c r="C35" s="148" t="s">
        <v>118</v>
      </c>
      <c r="D35" s="149" t="s">
        <v>79</v>
      </c>
      <c r="E35" s="150">
        <v>4</v>
      </c>
      <c r="F35" s="150"/>
      <c r="G35" s="151">
        <f>E35*F35</f>
        <v>0</v>
      </c>
      <c r="H35" s="152">
        <v>0</v>
      </c>
      <c r="I35" s="152">
        <f>E35*H35</f>
        <v>0</v>
      </c>
      <c r="J35" s="152">
        <v>-0.02</v>
      </c>
      <c r="K35" s="152">
        <f>E35*J35</f>
        <v>-0.08</v>
      </c>
      <c r="Q35" s="145">
        <v>2</v>
      </c>
      <c r="AA35" s="121">
        <v>12</v>
      </c>
      <c r="AB35" s="121">
        <v>0</v>
      </c>
      <c r="AC35" s="121">
        <v>12</v>
      </c>
      <c r="BB35" s="121">
        <v>1</v>
      </c>
      <c r="BC35" s="121">
        <f>IF(BB35=1,G35,0)</f>
        <v>0</v>
      </c>
      <c r="BD35" s="121">
        <f>IF(BB35=2,G35,0)</f>
        <v>0</v>
      </c>
      <c r="BE35" s="121">
        <f>IF(BB35=3,G35,0)</f>
        <v>0</v>
      </c>
      <c r="BF35" s="121">
        <f>IF(BB35=4,G35,0)</f>
        <v>0</v>
      </c>
      <c r="BG35" s="121">
        <f>IF(BB35=5,G35,0)</f>
        <v>0</v>
      </c>
    </row>
    <row r="36" spans="1:59" x14ac:dyDescent="0.2">
      <c r="A36" s="146">
        <v>13</v>
      </c>
      <c r="B36" s="147" t="s">
        <v>119</v>
      </c>
      <c r="C36" s="148" t="s">
        <v>120</v>
      </c>
      <c r="D36" s="149" t="s">
        <v>121</v>
      </c>
      <c r="E36" s="150">
        <v>0.58499999999999996</v>
      </c>
      <c r="F36" s="150"/>
      <c r="G36" s="151">
        <f>E36*F36</f>
        <v>0</v>
      </c>
      <c r="H36" s="152">
        <v>0</v>
      </c>
      <c r="I36" s="152">
        <f>E36*H36</f>
        <v>0</v>
      </c>
      <c r="J36" s="152">
        <v>-2.2000000000000002</v>
      </c>
      <c r="K36" s="152">
        <f>E36*J36</f>
        <v>-1.2869999999999999</v>
      </c>
      <c r="Q36" s="145">
        <v>2</v>
      </c>
      <c r="AA36" s="121">
        <v>12</v>
      </c>
      <c r="AB36" s="121">
        <v>0</v>
      </c>
      <c r="AC36" s="121">
        <v>13</v>
      </c>
      <c r="BB36" s="121">
        <v>1</v>
      </c>
      <c r="BC36" s="121">
        <f>IF(BB36=1,G36,0)</f>
        <v>0</v>
      </c>
      <c r="BD36" s="121">
        <f>IF(BB36=2,G36,0)</f>
        <v>0</v>
      </c>
      <c r="BE36" s="121">
        <f>IF(BB36=3,G36,0)</f>
        <v>0</v>
      </c>
      <c r="BF36" s="121">
        <f>IF(BB36=4,G36,0)</f>
        <v>0</v>
      </c>
      <c r="BG36" s="121">
        <f>IF(BB36=5,G36,0)</f>
        <v>0</v>
      </c>
    </row>
    <row r="37" spans="1:59" x14ac:dyDescent="0.2">
      <c r="A37" s="153"/>
      <c r="B37" s="154"/>
      <c r="C37" s="199" t="s">
        <v>122</v>
      </c>
      <c r="D37" s="200"/>
      <c r="E37" s="155">
        <v>0.58499999999999996</v>
      </c>
      <c r="F37" s="156"/>
      <c r="G37" s="157"/>
      <c r="H37" s="158"/>
      <c r="I37" s="158"/>
      <c r="J37" s="158"/>
      <c r="K37" s="158"/>
      <c r="M37" s="121" t="s">
        <v>122</v>
      </c>
      <c r="O37" s="159"/>
      <c r="Q37" s="145"/>
    </row>
    <row r="38" spans="1:59" x14ac:dyDescent="0.2">
      <c r="A38" s="160"/>
      <c r="B38" s="161" t="s">
        <v>72</v>
      </c>
      <c r="C38" s="162" t="str">
        <f>CONCATENATE(B32," ",C32)</f>
        <v>96 Bourání konstrukcí</v>
      </c>
      <c r="D38" s="160"/>
      <c r="E38" s="163"/>
      <c r="F38" s="163"/>
      <c r="G38" s="164">
        <f>SUM(G32:G37)</f>
        <v>0</v>
      </c>
      <c r="H38" s="165"/>
      <c r="I38" s="166">
        <f>SUM(I32:I37)</f>
        <v>3.2268600000000002E-3</v>
      </c>
      <c r="J38" s="165"/>
      <c r="K38" s="166">
        <f>SUM(K32:K37)</f>
        <v>-1.5766079999999998</v>
      </c>
      <c r="Q38" s="145">
        <v>4</v>
      </c>
      <c r="BC38" s="167">
        <f>SUM(BC32:BC37)</f>
        <v>0</v>
      </c>
      <c r="BD38" s="167">
        <f>SUM(BD32:BD37)</f>
        <v>0</v>
      </c>
      <c r="BE38" s="167">
        <f>SUM(BE32:BE37)</f>
        <v>0</v>
      </c>
      <c r="BF38" s="167">
        <f>SUM(BF32:BF37)</f>
        <v>0</v>
      </c>
      <c r="BG38" s="167">
        <f>SUM(BG32:BG37)</f>
        <v>0</v>
      </c>
    </row>
    <row r="39" spans="1:59" x14ac:dyDescent="0.2">
      <c r="A39" s="138" t="s">
        <v>69</v>
      </c>
      <c r="B39" s="139" t="s">
        <v>123</v>
      </c>
      <c r="C39" s="140" t="s">
        <v>124</v>
      </c>
      <c r="D39" s="141"/>
      <c r="E39" s="142"/>
      <c r="F39" s="142"/>
      <c r="G39" s="143"/>
      <c r="H39" s="144"/>
      <c r="I39" s="144"/>
      <c r="J39" s="144"/>
      <c r="K39" s="144"/>
      <c r="Q39" s="145">
        <v>1</v>
      </c>
    </row>
    <row r="40" spans="1:59" ht="25.5" x14ac:dyDescent="0.2">
      <c r="A40" s="146">
        <v>14</v>
      </c>
      <c r="B40" s="147" t="s">
        <v>125</v>
      </c>
      <c r="C40" s="148" t="s">
        <v>126</v>
      </c>
      <c r="D40" s="149" t="s">
        <v>121</v>
      </c>
      <c r="E40" s="150">
        <v>0.27679999999999999</v>
      </c>
      <c r="F40" s="150"/>
      <c r="G40" s="151">
        <f>E40*F40</f>
        <v>0</v>
      </c>
      <c r="H40" s="152">
        <v>1.82E-3</v>
      </c>
      <c r="I40" s="152">
        <f>E40*H40</f>
        <v>5.0377599999999994E-4</v>
      </c>
      <c r="J40" s="152">
        <v>-1.95</v>
      </c>
      <c r="K40" s="152">
        <f>E40*J40</f>
        <v>-0.53976000000000002</v>
      </c>
      <c r="Q40" s="145">
        <v>2</v>
      </c>
      <c r="AA40" s="121">
        <v>12</v>
      </c>
      <c r="AB40" s="121">
        <v>0</v>
      </c>
      <c r="AC40" s="121">
        <v>14</v>
      </c>
      <c r="BB40" s="121">
        <v>1</v>
      </c>
      <c r="BC40" s="121">
        <f>IF(BB40=1,G40,0)</f>
        <v>0</v>
      </c>
      <c r="BD40" s="121">
        <f>IF(BB40=2,G40,0)</f>
        <v>0</v>
      </c>
      <c r="BE40" s="121">
        <f>IF(BB40=3,G40,0)</f>
        <v>0</v>
      </c>
      <c r="BF40" s="121">
        <f>IF(BB40=4,G40,0)</f>
        <v>0</v>
      </c>
      <c r="BG40" s="121">
        <f>IF(BB40=5,G40,0)</f>
        <v>0</v>
      </c>
    </row>
    <row r="41" spans="1:59" x14ac:dyDescent="0.2">
      <c r="A41" s="153"/>
      <c r="B41" s="154"/>
      <c r="C41" s="199" t="s">
        <v>127</v>
      </c>
      <c r="D41" s="200"/>
      <c r="E41" s="155">
        <v>0.27679999999999999</v>
      </c>
      <c r="F41" s="156"/>
      <c r="G41" s="157"/>
      <c r="H41" s="158"/>
      <c r="I41" s="158"/>
      <c r="J41" s="158"/>
      <c r="K41" s="158"/>
      <c r="M41" s="121" t="s">
        <v>127</v>
      </c>
      <c r="O41" s="159"/>
      <c r="Q41" s="145"/>
    </row>
    <row r="42" spans="1:59" ht="25.5" x14ac:dyDescent="0.2">
      <c r="A42" s="146">
        <v>15</v>
      </c>
      <c r="B42" s="147" t="s">
        <v>125</v>
      </c>
      <c r="C42" s="148" t="s">
        <v>128</v>
      </c>
      <c r="D42" s="149" t="s">
        <v>121</v>
      </c>
      <c r="E42" s="150">
        <v>0.28699999999999998</v>
      </c>
      <c r="F42" s="150"/>
      <c r="G42" s="151">
        <f>E42*F42</f>
        <v>0</v>
      </c>
      <c r="H42" s="152">
        <v>1.82E-3</v>
      </c>
      <c r="I42" s="152">
        <f>E42*H42</f>
        <v>5.2233999999999994E-4</v>
      </c>
      <c r="J42" s="152">
        <v>-1.95</v>
      </c>
      <c r="K42" s="152">
        <f>E42*J42</f>
        <v>-0.55964999999999998</v>
      </c>
      <c r="Q42" s="145">
        <v>2</v>
      </c>
      <c r="AA42" s="121">
        <v>12</v>
      </c>
      <c r="AB42" s="121">
        <v>0</v>
      </c>
      <c r="AC42" s="121">
        <v>15</v>
      </c>
      <c r="BB42" s="121">
        <v>1</v>
      </c>
      <c r="BC42" s="121">
        <f>IF(BB42=1,G42,0)</f>
        <v>0</v>
      </c>
      <c r="BD42" s="121">
        <f>IF(BB42=2,G42,0)</f>
        <v>0</v>
      </c>
      <c r="BE42" s="121">
        <f>IF(BB42=3,G42,0)</f>
        <v>0</v>
      </c>
      <c r="BF42" s="121">
        <f>IF(BB42=4,G42,0)</f>
        <v>0</v>
      </c>
      <c r="BG42" s="121">
        <f>IF(BB42=5,G42,0)</f>
        <v>0</v>
      </c>
    </row>
    <row r="43" spans="1:59" x14ac:dyDescent="0.2">
      <c r="A43" s="153"/>
      <c r="B43" s="154"/>
      <c r="C43" s="199" t="s">
        <v>129</v>
      </c>
      <c r="D43" s="200"/>
      <c r="E43" s="155">
        <v>0.28699999999999998</v>
      </c>
      <c r="F43" s="156"/>
      <c r="G43" s="157"/>
      <c r="H43" s="158"/>
      <c r="I43" s="158"/>
      <c r="J43" s="158"/>
      <c r="K43" s="158"/>
      <c r="M43" s="121" t="s">
        <v>129</v>
      </c>
      <c r="O43" s="159"/>
      <c r="Q43" s="145"/>
    </row>
    <row r="44" spans="1:59" x14ac:dyDescent="0.2">
      <c r="A44" s="146">
        <v>16</v>
      </c>
      <c r="B44" s="147" t="s">
        <v>130</v>
      </c>
      <c r="C44" s="148" t="s">
        <v>131</v>
      </c>
      <c r="D44" s="149" t="s">
        <v>88</v>
      </c>
      <c r="E44" s="150">
        <v>1.5</v>
      </c>
      <c r="F44" s="150"/>
      <c r="G44" s="151">
        <f>E44*F44</f>
        <v>0</v>
      </c>
      <c r="H44" s="152">
        <v>0</v>
      </c>
      <c r="I44" s="152">
        <f>E44*H44</f>
        <v>0</v>
      </c>
      <c r="J44" s="152">
        <v>-8.7999999999999995E-2</v>
      </c>
      <c r="K44" s="152">
        <f>E44*J44</f>
        <v>-0.13200000000000001</v>
      </c>
      <c r="Q44" s="145">
        <v>2</v>
      </c>
      <c r="AA44" s="121">
        <v>12</v>
      </c>
      <c r="AB44" s="121">
        <v>0</v>
      </c>
      <c r="AC44" s="121">
        <v>16</v>
      </c>
      <c r="BB44" s="121">
        <v>1</v>
      </c>
      <c r="BC44" s="121">
        <f>IF(BB44=1,G44,0)</f>
        <v>0</v>
      </c>
      <c r="BD44" s="121">
        <f>IF(BB44=2,G44,0)</f>
        <v>0</v>
      </c>
      <c r="BE44" s="121">
        <f>IF(BB44=3,G44,0)</f>
        <v>0</v>
      </c>
      <c r="BF44" s="121">
        <f>IF(BB44=4,G44,0)</f>
        <v>0</v>
      </c>
      <c r="BG44" s="121">
        <f>IF(BB44=5,G44,0)</f>
        <v>0</v>
      </c>
    </row>
    <row r="45" spans="1:59" x14ac:dyDescent="0.2">
      <c r="A45" s="146">
        <v>17</v>
      </c>
      <c r="B45" s="147" t="s">
        <v>132</v>
      </c>
      <c r="C45" s="148" t="s">
        <v>133</v>
      </c>
      <c r="D45" s="149" t="s">
        <v>88</v>
      </c>
      <c r="E45" s="150">
        <v>5</v>
      </c>
      <c r="F45" s="150"/>
      <c r="G45" s="151">
        <f>E45*F45</f>
        <v>0</v>
      </c>
      <c r="H45" s="152">
        <v>4.8999999999999998E-4</v>
      </c>
      <c r="I45" s="152">
        <f>E45*H45</f>
        <v>2.4499999999999999E-3</v>
      </c>
      <c r="J45" s="152">
        <v>-3.7999999999999999E-2</v>
      </c>
      <c r="K45" s="152">
        <f>E45*J45</f>
        <v>-0.19</v>
      </c>
      <c r="Q45" s="145">
        <v>2</v>
      </c>
      <c r="AA45" s="121">
        <v>12</v>
      </c>
      <c r="AB45" s="121">
        <v>0</v>
      </c>
      <c r="AC45" s="121">
        <v>17</v>
      </c>
      <c r="BB45" s="121">
        <v>1</v>
      </c>
      <c r="BC45" s="121">
        <f>IF(BB45=1,G45,0)</f>
        <v>0</v>
      </c>
      <c r="BD45" s="121">
        <f>IF(BB45=2,G45,0)</f>
        <v>0</v>
      </c>
      <c r="BE45" s="121">
        <f>IF(BB45=3,G45,0)</f>
        <v>0</v>
      </c>
      <c r="BF45" s="121">
        <f>IF(BB45=4,G45,0)</f>
        <v>0</v>
      </c>
      <c r="BG45" s="121">
        <f>IF(BB45=5,G45,0)</f>
        <v>0</v>
      </c>
    </row>
    <row r="46" spans="1:59" x14ac:dyDescent="0.2">
      <c r="A46" s="146">
        <v>18</v>
      </c>
      <c r="B46" s="147" t="s">
        <v>134</v>
      </c>
      <c r="C46" s="148" t="s">
        <v>135</v>
      </c>
      <c r="D46" s="149" t="s">
        <v>79</v>
      </c>
      <c r="E46" s="150">
        <v>25</v>
      </c>
      <c r="F46" s="150"/>
      <c r="G46" s="151">
        <f>E46*F46</f>
        <v>0</v>
      </c>
      <c r="H46" s="152">
        <v>0</v>
      </c>
      <c r="I46" s="152">
        <f>E46*H46</f>
        <v>0</v>
      </c>
      <c r="J46" s="152">
        <v>-6.8000000000000005E-2</v>
      </c>
      <c r="K46" s="152">
        <f>E46*J46</f>
        <v>-1.7000000000000002</v>
      </c>
      <c r="Q46" s="145">
        <v>2</v>
      </c>
      <c r="AA46" s="121">
        <v>12</v>
      </c>
      <c r="AB46" s="121">
        <v>0</v>
      </c>
      <c r="AC46" s="121">
        <v>18</v>
      </c>
      <c r="BB46" s="121">
        <v>1</v>
      </c>
      <c r="BC46" s="121">
        <f>IF(BB46=1,G46,0)</f>
        <v>0</v>
      </c>
      <c r="BD46" s="121">
        <f>IF(BB46=2,G46,0)</f>
        <v>0</v>
      </c>
      <c r="BE46" s="121">
        <f>IF(BB46=3,G46,0)</f>
        <v>0</v>
      </c>
      <c r="BF46" s="121">
        <f>IF(BB46=4,G46,0)</f>
        <v>0</v>
      </c>
      <c r="BG46" s="121">
        <f>IF(BB46=5,G46,0)</f>
        <v>0</v>
      </c>
    </row>
    <row r="47" spans="1:59" x14ac:dyDescent="0.2">
      <c r="A47" s="146">
        <v>19</v>
      </c>
      <c r="B47" s="147" t="s">
        <v>136</v>
      </c>
      <c r="C47" s="148" t="s">
        <v>137</v>
      </c>
      <c r="D47" s="149" t="s">
        <v>79</v>
      </c>
      <c r="E47" s="150">
        <v>8.4</v>
      </c>
      <c r="F47" s="150"/>
      <c r="G47" s="151">
        <f>E47*F47</f>
        <v>0</v>
      </c>
      <c r="H47" s="152">
        <v>0</v>
      </c>
      <c r="I47" s="152">
        <f>E47*H47</f>
        <v>0</v>
      </c>
      <c r="J47" s="152">
        <v>-4.5999999999999999E-2</v>
      </c>
      <c r="K47" s="152">
        <f>E47*J47</f>
        <v>-0.38640000000000002</v>
      </c>
      <c r="Q47" s="145">
        <v>2</v>
      </c>
      <c r="AA47" s="121">
        <v>12</v>
      </c>
      <c r="AB47" s="121">
        <v>0</v>
      </c>
      <c r="AC47" s="121">
        <v>19</v>
      </c>
      <c r="BB47" s="121">
        <v>1</v>
      </c>
      <c r="BC47" s="121">
        <f>IF(BB47=1,G47,0)</f>
        <v>0</v>
      </c>
      <c r="BD47" s="121">
        <f>IF(BB47=2,G47,0)</f>
        <v>0</v>
      </c>
      <c r="BE47" s="121">
        <f>IF(BB47=3,G47,0)</f>
        <v>0</v>
      </c>
      <c r="BF47" s="121">
        <f>IF(BB47=4,G47,0)</f>
        <v>0</v>
      </c>
      <c r="BG47" s="121">
        <f>IF(BB47=5,G47,0)</f>
        <v>0</v>
      </c>
    </row>
    <row r="48" spans="1:59" x14ac:dyDescent="0.2">
      <c r="A48" s="146">
        <v>20</v>
      </c>
      <c r="B48" s="147" t="s">
        <v>138</v>
      </c>
      <c r="C48" s="148" t="s">
        <v>139</v>
      </c>
      <c r="D48" s="149" t="s">
        <v>140</v>
      </c>
      <c r="E48" s="150">
        <v>5.0843999999999996</v>
      </c>
      <c r="F48" s="150"/>
      <c r="G48" s="151">
        <f>E48*F48</f>
        <v>0</v>
      </c>
      <c r="H48" s="152">
        <v>0</v>
      </c>
      <c r="I48" s="152">
        <f>E48*H48</f>
        <v>0</v>
      </c>
      <c r="J48" s="152">
        <v>0</v>
      </c>
      <c r="K48" s="152">
        <f>E48*J48</f>
        <v>0</v>
      </c>
      <c r="Q48" s="145">
        <v>2</v>
      </c>
      <c r="AA48" s="121">
        <v>12</v>
      </c>
      <c r="AB48" s="121">
        <v>0</v>
      </c>
      <c r="AC48" s="121">
        <v>20</v>
      </c>
      <c r="BB48" s="121">
        <v>1</v>
      </c>
      <c r="BC48" s="121">
        <f>IF(BB48=1,G48,0)</f>
        <v>0</v>
      </c>
      <c r="BD48" s="121">
        <f>IF(BB48=2,G48,0)</f>
        <v>0</v>
      </c>
      <c r="BE48" s="121">
        <f>IF(BB48=3,G48,0)</f>
        <v>0</v>
      </c>
      <c r="BF48" s="121">
        <f>IF(BB48=4,G48,0)</f>
        <v>0</v>
      </c>
      <c r="BG48" s="121">
        <f>IF(BB48=5,G48,0)</f>
        <v>0</v>
      </c>
    </row>
    <row r="49" spans="1:59" x14ac:dyDescent="0.2">
      <c r="A49" s="153"/>
      <c r="B49" s="154"/>
      <c r="C49" s="199" t="s">
        <v>141</v>
      </c>
      <c r="D49" s="200"/>
      <c r="E49" s="155">
        <v>5.0843999999999996</v>
      </c>
      <c r="F49" s="156"/>
      <c r="G49" s="157"/>
      <c r="H49" s="158"/>
      <c r="I49" s="158"/>
      <c r="J49" s="158"/>
      <c r="K49" s="158"/>
      <c r="M49" s="121" t="s">
        <v>141</v>
      </c>
      <c r="O49" s="159"/>
      <c r="Q49" s="145"/>
    </row>
    <row r="50" spans="1:59" x14ac:dyDescent="0.2">
      <c r="A50" s="153"/>
      <c r="B50" s="154"/>
      <c r="C50" s="199" t="s">
        <v>4</v>
      </c>
      <c r="D50" s="200"/>
      <c r="E50" s="155">
        <v>0</v>
      </c>
      <c r="F50" s="156"/>
      <c r="G50" s="157"/>
      <c r="H50" s="158"/>
      <c r="I50" s="158"/>
      <c r="J50" s="158"/>
      <c r="K50" s="158"/>
      <c r="M50" s="121" t="s">
        <v>4</v>
      </c>
      <c r="O50" s="159"/>
      <c r="Q50" s="145"/>
    </row>
    <row r="51" spans="1:59" x14ac:dyDescent="0.2">
      <c r="A51" s="146">
        <v>21</v>
      </c>
      <c r="B51" s="147" t="s">
        <v>142</v>
      </c>
      <c r="C51" s="148" t="s">
        <v>143</v>
      </c>
      <c r="D51" s="149" t="s">
        <v>140</v>
      </c>
      <c r="E51" s="150">
        <v>13.5748</v>
      </c>
      <c r="F51" s="150"/>
      <c r="G51" s="151">
        <f>E51*F51</f>
        <v>0</v>
      </c>
      <c r="H51" s="152">
        <v>0</v>
      </c>
      <c r="I51" s="152">
        <f>E51*H51</f>
        <v>0</v>
      </c>
      <c r="J51" s="152">
        <v>0</v>
      </c>
      <c r="K51" s="152">
        <f>E51*J51</f>
        <v>0</v>
      </c>
      <c r="Q51" s="145">
        <v>2</v>
      </c>
      <c r="AA51" s="121">
        <v>12</v>
      </c>
      <c r="AB51" s="121">
        <v>0</v>
      </c>
      <c r="AC51" s="121">
        <v>21</v>
      </c>
      <c r="BB51" s="121">
        <v>1</v>
      </c>
      <c r="BC51" s="121">
        <f>IF(BB51=1,G51,0)</f>
        <v>0</v>
      </c>
      <c r="BD51" s="121">
        <f>IF(BB51=2,G51,0)</f>
        <v>0</v>
      </c>
      <c r="BE51" s="121">
        <f>IF(BB51=3,G51,0)</f>
        <v>0</v>
      </c>
      <c r="BF51" s="121">
        <f>IF(BB51=4,G51,0)</f>
        <v>0</v>
      </c>
      <c r="BG51" s="121">
        <f>IF(BB51=5,G51,0)</f>
        <v>0</v>
      </c>
    </row>
    <row r="52" spans="1:59" x14ac:dyDescent="0.2">
      <c r="A52" s="153"/>
      <c r="B52" s="154"/>
      <c r="C52" s="199" t="s">
        <v>144</v>
      </c>
      <c r="D52" s="200"/>
      <c r="E52" s="155">
        <v>13.5748</v>
      </c>
      <c r="F52" s="156"/>
      <c r="G52" s="157"/>
      <c r="H52" s="158"/>
      <c r="I52" s="158"/>
      <c r="J52" s="158"/>
      <c r="K52" s="158"/>
      <c r="M52" s="121" t="s">
        <v>144</v>
      </c>
      <c r="O52" s="159"/>
      <c r="Q52" s="145"/>
    </row>
    <row r="53" spans="1:59" x14ac:dyDescent="0.2">
      <c r="A53" s="146">
        <v>22</v>
      </c>
      <c r="B53" s="147" t="s">
        <v>145</v>
      </c>
      <c r="C53" s="148" t="s">
        <v>146</v>
      </c>
      <c r="D53" s="149" t="s">
        <v>140</v>
      </c>
      <c r="E53" s="150">
        <v>6.7873999999999999</v>
      </c>
      <c r="F53" s="150"/>
      <c r="G53" s="151">
        <f>E53*F53</f>
        <v>0</v>
      </c>
      <c r="H53" s="152">
        <v>0</v>
      </c>
      <c r="I53" s="152">
        <f>E53*H53</f>
        <v>0</v>
      </c>
      <c r="J53" s="152">
        <v>0</v>
      </c>
      <c r="K53" s="152">
        <f>E53*J53</f>
        <v>0</v>
      </c>
      <c r="Q53" s="145">
        <v>2</v>
      </c>
      <c r="AA53" s="121">
        <v>12</v>
      </c>
      <c r="AB53" s="121">
        <v>0</v>
      </c>
      <c r="AC53" s="121">
        <v>22</v>
      </c>
      <c r="BB53" s="121">
        <v>1</v>
      </c>
      <c r="BC53" s="121">
        <f>IF(BB53=1,G53,0)</f>
        <v>0</v>
      </c>
      <c r="BD53" s="121">
        <f>IF(BB53=2,G53,0)</f>
        <v>0</v>
      </c>
      <c r="BE53" s="121">
        <f>IF(BB53=3,G53,0)</f>
        <v>0</v>
      </c>
      <c r="BF53" s="121">
        <f>IF(BB53=4,G53,0)</f>
        <v>0</v>
      </c>
      <c r="BG53" s="121">
        <f>IF(BB53=5,G53,0)</f>
        <v>0</v>
      </c>
    </row>
    <row r="54" spans="1:59" x14ac:dyDescent="0.2">
      <c r="A54" s="146">
        <v>23</v>
      </c>
      <c r="B54" s="147" t="s">
        <v>147</v>
      </c>
      <c r="C54" s="148" t="s">
        <v>148</v>
      </c>
      <c r="D54" s="149" t="s">
        <v>140</v>
      </c>
      <c r="E54" s="150">
        <v>27.1496</v>
      </c>
      <c r="F54" s="150"/>
      <c r="G54" s="151">
        <f>E54*F54</f>
        <v>0</v>
      </c>
      <c r="H54" s="152">
        <v>0</v>
      </c>
      <c r="I54" s="152">
        <f>E54*H54</f>
        <v>0</v>
      </c>
      <c r="J54" s="152">
        <v>0</v>
      </c>
      <c r="K54" s="152">
        <f>E54*J54</f>
        <v>0</v>
      </c>
      <c r="Q54" s="145">
        <v>2</v>
      </c>
      <c r="AA54" s="121">
        <v>12</v>
      </c>
      <c r="AB54" s="121">
        <v>0</v>
      </c>
      <c r="AC54" s="121">
        <v>23</v>
      </c>
      <c r="BB54" s="121">
        <v>1</v>
      </c>
      <c r="BC54" s="121">
        <f>IF(BB54=1,G54,0)</f>
        <v>0</v>
      </c>
      <c r="BD54" s="121">
        <f>IF(BB54=2,G54,0)</f>
        <v>0</v>
      </c>
      <c r="BE54" s="121">
        <f>IF(BB54=3,G54,0)</f>
        <v>0</v>
      </c>
      <c r="BF54" s="121">
        <f>IF(BB54=4,G54,0)</f>
        <v>0</v>
      </c>
      <c r="BG54" s="121">
        <f>IF(BB54=5,G54,0)</f>
        <v>0</v>
      </c>
    </row>
    <row r="55" spans="1:59" x14ac:dyDescent="0.2">
      <c r="A55" s="153"/>
      <c r="B55" s="154"/>
      <c r="C55" s="199" t="s">
        <v>149</v>
      </c>
      <c r="D55" s="200"/>
      <c r="E55" s="155">
        <v>27.1496</v>
      </c>
      <c r="F55" s="156"/>
      <c r="G55" s="157"/>
      <c r="H55" s="158"/>
      <c r="I55" s="158"/>
      <c r="J55" s="158"/>
      <c r="K55" s="158"/>
      <c r="M55" s="121" t="s">
        <v>149</v>
      </c>
      <c r="O55" s="159"/>
      <c r="Q55" s="145"/>
    </row>
    <row r="56" spans="1:59" x14ac:dyDescent="0.2">
      <c r="A56" s="146">
        <v>24</v>
      </c>
      <c r="B56" s="147" t="s">
        <v>150</v>
      </c>
      <c r="C56" s="148" t="s">
        <v>151</v>
      </c>
      <c r="D56" s="149" t="s">
        <v>140</v>
      </c>
      <c r="E56" s="150">
        <v>6.7873999999999999</v>
      </c>
      <c r="F56" s="150"/>
      <c r="G56" s="151">
        <f>E56*F56</f>
        <v>0</v>
      </c>
      <c r="H56" s="152">
        <v>0</v>
      </c>
      <c r="I56" s="152">
        <f>E56*H56</f>
        <v>0</v>
      </c>
      <c r="J56" s="152">
        <v>0</v>
      </c>
      <c r="K56" s="152">
        <f>E56*J56</f>
        <v>0</v>
      </c>
      <c r="Q56" s="145">
        <v>2</v>
      </c>
      <c r="AA56" s="121">
        <v>12</v>
      </c>
      <c r="AB56" s="121">
        <v>0</v>
      </c>
      <c r="AC56" s="121">
        <v>24</v>
      </c>
      <c r="BB56" s="121">
        <v>1</v>
      </c>
      <c r="BC56" s="121">
        <f>IF(BB56=1,G56,0)</f>
        <v>0</v>
      </c>
      <c r="BD56" s="121">
        <f>IF(BB56=2,G56,0)</f>
        <v>0</v>
      </c>
      <c r="BE56" s="121">
        <f>IF(BB56=3,G56,0)</f>
        <v>0</v>
      </c>
      <c r="BF56" s="121">
        <f>IF(BB56=4,G56,0)</f>
        <v>0</v>
      </c>
      <c r="BG56" s="121">
        <f>IF(BB56=5,G56,0)</f>
        <v>0</v>
      </c>
    </row>
    <row r="57" spans="1:59" x14ac:dyDescent="0.2">
      <c r="A57" s="160"/>
      <c r="B57" s="161" t="s">
        <v>72</v>
      </c>
      <c r="C57" s="162" t="str">
        <f>CONCATENATE(B39," ",C39)</f>
        <v>97 Prorážení otvorů</v>
      </c>
      <c r="D57" s="160"/>
      <c r="E57" s="163"/>
      <c r="F57" s="163"/>
      <c r="G57" s="164">
        <f>SUM(G39:G56)</f>
        <v>0</v>
      </c>
      <c r="H57" s="165"/>
      <c r="I57" s="166">
        <f>SUM(I39:I56)</f>
        <v>3.4761159999999996E-3</v>
      </c>
      <c r="J57" s="165"/>
      <c r="K57" s="166">
        <f>SUM(K39:K56)</f>
        <v>-3.5078100000000001</v>
      </c>
      <c r="Q57" s="145">
        <v>4</v>
      </c>
      <c r="BC57" s="167">
        <f>SUM(BC39:BC56)</f>
        <v>0</v>
      </c>
      <c r="BD57" s="167">
        <f>SUM(BD39:BD56)</f>
        <v>0</v>
      </c>
      <c r="BE57" s="167">
        <f>SUM(BE39:BE56)</f>
        <v>0</v>
      </c>
      <c r="BF57" s="167">
        <f>SUM(BF39:BF56)</f>
        <v>0</v>
      </c>
      <c r="BG57" s="167">
        <f>SUM(BG39:BG56)</f>
        <v>0</v>
      </c>
    </row>
    <row r="58" spans="1:59" x14ac:dyDescent="0.2">
      <c r="A58" s="138" t="s">
        <v>69</v>
      </c>
      <c r="B58" s="139" t="s">
        <v>152</v>
      </c>
      <c r="C58" s="140" t="s">
        <v>153</v>
      </c>
      <c r="D58" s="141"/>
      <c r="E58" s="142"/>
      <c r="F58" s="142"/>
      <c r="G58" s="143"/>
      <c r="H58" s="144"/>
      <c r="I58" s="144"/>
      <c r="J58" s="144"/>
      <c r="K58" s="144"/>
      <c r="Q58" s="145">
        <v>1</v>
      </c>
    </row>
    <row r="59" spans="1:59" x14ac:dyDescent="0.2">
      <c r="A59" s="146">
        <v>25</v>
      </c>
      <c r="B59" s="147" t="s">
        <v>154</v>
      </c>
      <c r="C59" s="148" t="s">
        <v>155</v>
      </c>
      <c r="D59" s="149" t="s">
        <v>140</v>
      </c>
      <c r="E59" s="150">
        <v>4.1219000000000001</v>
      </c>
      <c r="F59" s="150"/>
      <c r="G59" s="151">
        <f>E59*F59</f>
        <v>0</v>
      </c>
      <c r="H59" s="152">
        <v>0</v>
      </c>
      <c r="I59" s="152">
        <f>E59*H59</f>
        <v>0</v>
      </c>
      <c r="J59" s="152">
        <v>0</v>
      </c>
      <c r="K59" s="152">
        <f>E59*J59</f>
        <v>0</v>
      </c>
      <c r="Q59" s="145">
        <v>2</v>
      </c>
      <c r="AA59" s="121">
        <v>12</v>
      </c>
      <c r="AB59" s="121">
        <v>0</v>
      </c>
      <c r="AC59" s="121">
        <v>25</v>
      </c>
      <c r="BB59" s="121">
        <v>1</v>
      </c>
      <c r="BC59" s="121">
        <f>IF(BB59=1,G59,0)</f>
        <v>0</v>
      </c>
      <c r="BD59" s="121">
        <f>IF(BB59=2,G59,0)</f>
        <v>0</v>
      </c>
      <c r="BE59" s="121">
        <f>IF(BB59=3,G59,0)</f>
        <v>0</v>
      </c>
      <c r="BF59" s="121">
        <f>IF(BB59=4,G59,0)</f>
        <v>0</v>
      </c>
      <c r="BG59" s="121">
        <f>IF(BB59=5,G59,0)</f>
        <v>0</v>
      </c>
    </row>
    <row r="60" spans="1:59" x14ac:dyDescent="0.2">
      <c r="A60" s="153"/>
      <c r="B60" s="154"/>
      <c r="C60" s="199" t="s">
        <v>156</v>
      </c>
      <c r="D60" s="200"/>
      <c r="E60" s="155">
        <v>4.1219000000000001</v>
      </c>
      <c r="F60" s="156"/>
      <c r="G60" s="157"/>
      <c r="H60" s="158"/>
      <c r="I60" s="158"/>
      <c r="J60" s="158"/>
      <c r="K60" s="158"/>
      <c r="M60" s="121" t="s">
        <v>156</v>
      </c>
      <c r="O60" s="159"/>
      <c r="Q60" s="145"/>
    </row>
    <row r="61" spans="1:59" x14ac:dyDescent="0.2">
      <c r="A61" s="160"/>
      <c r="B61" s="161" t="s">
        <v>72</v>
      </c>
      <c r="C61" s="162" t="str">
        <f>CONCATENATE(B58," ",C58)</f>
        <v>99 Staveništní přesun hmot</v>
      </c>
      <c r="D61" s="160"/>
      <c r="E61" s="163"/>
      <c r="F61" s="163"/>
      <c r="G61" s="164">
        <f>SUM(G58:G60)</f>
        <v>0</v>
      </c>
      <c r="H61" s="165"/>
      <c r="I61" s="166">
        <f>SUM(I58:I60)</f>
        <v>0</v>
      </c>
      <c r="J61" s="165"/>
      <c r="K61" s="166">
        <f>SUM(K58:K60)</f>
        <v>0</v>
      </c>
      <c r="Q61" s="145">
        <v>4</v>
      </c>
      <c r="BC61" s="167">
        <f>SUM(BC58:BC60)</f>
        <v>0</v>
      </c>
      <c r="BD61" s="167">
        <f>SUM(BD58:BD60)</f>
        <v>0</v>
      </c>
      <c r="BE61" s="167">
        <f>SUM(BE58:BE60)</f>
        <v>0</v>
      </c>
      <c r="BF61" s="167">
        <f>SUM(BF58:BF60)</f>
        <v>0</v>
      </c>
      <c r="BG61" s="167">
        <f>SUM(BG58:BG60)</f>
        <v>0</v>
      </c>
    </row>
    <row r="62" spans="1:59" x14ac:dyDescent="0.2">
      <c r="A62" s="138" t="s">
        <v>69</v>
      </c>
      <c r="B62" s="139" t="s">
        <v>157</v>
      </c>
      <c r="C62" s="140" t="s">
        <v>158</v>
      </c>
      <c r="D62" s="141"/>
      <c r="E62" s="142"/>
      <c r="F62" s="142"/>
      <c r="G62" s="143"/>
      <c r="H62" s="144"/>
      <c r="I62" s="144"/>
      <c r="J62" s="144"/>
      <c r="K62" s="144"/>
      <c r="Q62" s="145">
        <v>1</v>
      </c>
    </row>
    <row r="63" spans="1:59" x14ac:dyDescent="0.2">
      <c r="A63" s="146">
        <v>26</v>
      </c>
      <c r="B63" s="147" t="s">
        <v>159</v>
      </c>
      <c r="C63" s="148" t="s">
        <v>160</v>
      </c>
      <c r="D63" s="149" t="s">
        <v>161</v>
      </c>
      <c r="E63" s="150">
        <v>1</v>
      </c>
      <c r="F63" s="150"/>
      <c r="G63" s="151">
        <f>E63*F63</f>
        <v>0</v>
      </c>
      <c r="H63" s="152">
        <v>0</v>
      </c>
      <c r="I63" s="152">
        <f>E63*H63</f>
        <v>0</v>
      </c>
      <c r="J63" s="152">
        <v>0</v>
      </c>
      <c r="K63" s="152">
        <f>E63*J63</f>
        <v>0</v>
      </c>
      <c r="Q63" s="145">
        <v>2</v>
      </c>
      <c r="AA63" s="121">
        <v>12</v>
      </c>
      <c r="AB63" s="121">
        <v>0</v>
      </c>
      <c r="AC63" s="121">
        <v>26</v>
      </c>
      <c r="BB63" s="121">
        <v>2</v>
      </c>
      <c r="BC63" s="121">
        <f>IF(BB63=1,G63,0)</f>
        <v>0</v>
      </c>
      <c r="BD63" s="121">
        <f>IF(BB63=2,G63,0)</f>
        <v>0</v>
      </c>
      <c r="BE63" s="121">
        <f>IF(BB63=3,G63,0)</f>
        <v>0</v>
      </c>
      <c r="BF63" s="121">
        <f>IF(BB63=4,G63,0)</f>
        <v>0</v>
      </c>
      <c r="BG63" s="121">
        <f>IF(BB63=5,G63,0)</f>
        <v>0</v>
      </c>
    </row>
    <row r="64" spans="1:59" x14ac:dyDescent="0.2">
      <c r="A64" s="160"/>
      <c r="B64" s="161" t="s">
        <v>72</v>
      </c>
      <c r="C64" s="162" t="str">
        <f>CONCATENATE(B62," ",C62)</f>
        <v>720 Zdravotechnická instalace</v>
      </c>
      <c r="D64" s="160"/>
      <c r="E64" s="163"/>
      <c r="F64" s="163"/>
      <c r="G64" s="164">
        <f>SUM(G62:G63)</f>
        <v>0</v>
      </c>
      <c r="H64" s="165"/>
      <c r="I64" s="166">
        <f>SUM(I62:I63)</f>
        <v>0</v>
      </c>
      <c r="J64" s="165"/>
      <c r="K64" s="166">
        <f>SUM(K62:K63)</f>
        <v>0</v>
      </c>
      <c r="Q64" s="145">
        <v>4</v>
      </c>
      <c r="BC64" s="167">
        <f>SUM(BC62:BC63)</f>
        <v>0</v>
      </c>
      <c r="BD64" s="167">
        <f>SUM(BD62:BD63)</f>
        <v>0</v>
      </c>
      <c r="BE64" s="167">
        <f>SUM(BE62:BE63)</f>
        <v>0</v>
      </c>
      <c r="BF64" s="167">
        <f>SUM(BF62:BF63)</f>
        <v>0</v>
      </c>
      <c r="BG64" s="167">
        <f>SUM(BG62:BG63)</f>
        <v>0</v>
      </c>
    </row>
    <row r="65" spans="1:59" x14ac:dyDescent="0.2">
      <c r="A65" s="138" t="s">
        <v>69</v>
      </c>
      <c r="B65" s="139" t="s">
        <v>162</v>
      </c>
      <c r="C65" s="140" t="s">
        <v>163</v>
      </c>
      <c r="D65" s="141"/>
      <c r="E65" s="142"/>
      <c r="F65" s="142"/>
      <c r="G65" s="143"/>
      <c r="H65" s="144"/>
      <c r="I65" s="144"/>
      <c r="J65" s="144"/>
      <c r="K65" s="144"/>
      <c r="Q65" s="145">
        <v>1</v>
      </c>
    </row>
    <row r="66" spans="1:59" x14ac:dyDescent="0.2">
      <c r="A66" s="146">
        <v>27</v>
      </c>
      <c r="B66" s="147" t="s">
        <v>164</v>
      </c>
      <c r="C66" s="148" t="s">
        <v>165</v>
      </c>
      <c r="D66" s="149" t="s">
        <v>92</v>
      </c>
      <c r="E66" s="150">
        <v>1</v>
      </c>
      <c r="F66" s="150"/>
      <c r="G66" s="151">
        <f>E66*F66</f>
        <v>0</v>
      </c>
      <c r="H66" s="152">
        <v>1.1610000000000001E-2</v>
      </c>
      <c r="I66" s="152">
        <f>E66*H66</f>
        <v>1.1610000000000001E-2</v>
      </c>
      <c r="J66" s="152">
        <v>0</v>
      </c>
      <c r="K66" s="152">
        <f>E66*J66</f>
        <v>0</v>
      </c>
      <c r="Q66" s="145">
        <v>2</v>
      </c>
      <c r="AA66" s="121">
        <v>12</v>
      </c>
      <c r="AB66" s="121">
        <v>0</v>
      </c>
      <c r="AC66" s="121">
        <v>27</v>
      </c>
      <c r="BB66" s="121">
        <v>2</v>
      </c>
      <c r="BC66" s="121">
        <f>IF(BB66=1,G66,0)</f>
        <v>0</v>
      </c>
      <c r="BD66" s="121">
        <f>IF(BB66=2,G66,0)</f>
        <v>0</v>
      </c>
      <c r="BE66" s="121">
        <f>IF(BB66=3,G66,0)</f>
        <v>0</v>
      </c>
      <c r="BF66" s="121">
        <f>IF(BB66=4,G66,0)</f>
        <v>0</v>
      </c>
      <c r="BG66" s="121">
        <f>IF(BB66=5,G66,0)</f>
        <v>0</v>
      </c>
    </row>
    <row r="67" spans="1:59" ht="25.5" x14ac:dyDescent="0.2">
      <c r="A67" s="146">
        <v>28</v>
      </c>
      <c r="B67" s="147" t="s">
        <v>166</v>
      </c>
      <c r="C67" s="148" t="s">
        <v>167</v>
      </c>
      <c r="D67" s="149" t="s">
        <v>92</v>
      </c>
      <c r="E67" s="150">
        <v>1</v>
      </c>
      <c r="F67" s="150"/>
      <c r="G67" s="151">
        <f>E67*F67</f>
        <v>0</v>
      </c>
      <c r="H67" s="152">
        <v>4.4299999999999999E-3</v>
      </c>
      <c r="I67" s="152">
        <f>E67*H67</f>
        <v>4.4299999999999999E-3</v>
      </c>
      <c r="J67" s="152">
        <v>0</v>
      </c>
      <c r="K67" s="152">
        <f>E67*J67</f>
        <v>0</v>
      </c>
      <c r="Q67" s="145">
        <v>2</v>
      </c>
      <c r="AA67" s="121">
        <v>12</v>
      </c>
      <c r="AB67" s="121">
        <v>1</v>
      </c>
      <c r="AC67" s="121">
        <v>28</v>
      </c>
      <c r="BB67" s="121">
        <v>2</v>
      </c>
      <c r="BC67" s="121">
        <f>IF(BB67=1,G67,0)</f>
        <v>0</v>
      </c>
      <c r="BD67" s="121">
        <f>IF(BB67=2,G67,0)</f>
        <v>0</v>
      </c>
      <c r="BE67" s="121">
        <f>IF(BB67=3,G67,0)</f>
        <v>0</v>
      </c>
      <c r="BF67" s="121">
        <f>IF(BB67=4,G67,0)</f>
        <v>0</v>
      </c>
      <c r="BG67" s="121">
        <f>IF(BB67=5,G67,0)</f>
        <v>0</v>
      </c>
    </row>
    <row r="68" spans="1:59" x14ac:dyDescent="0.2">
      <c r="A68" s="146">
        <v>29</v>
      </c>
      <c r="B68" s="147" t="s">
        <v>168</v>
      </c>
      <c r="C68" s="148" t="s">
        <v>169</v>
      </c>
      <c r="D68" s="149" t="s">
        <v>88</v>
      </c>
      <c r="E68" s="150">
        <v>1.18</v>
      </c>
      <c r="F68" s="150"/>
      <c r="G68" s="151">
        <f>E68*F68</f>
        <v>0</v>
      </c>
      <c r="H68" s="152">
        <v>4.6999999999999999E-4</v>
      </c>
      <c r="I68" s="152">
        <f>E68*H68</f>
        <v>5.5459999999999993E-4</v>
      </c>
      <c r="J68" s="152">
        <v>0</v>
      </c>
      <c r="K68" s="152">
        <f>E68*J68</f>
        <v>0</v>
      </c>
      <c r="Q68" s="145">
        <v>2</v>
      </c>
      <c r="AA68" s="121">
        <v>12</v>
      </c>
      <c r="AB68" s="121">
        <v>0</v>
      </c>
      <c r="AC68" s="121">
        <v>29</v>
      </c>
      <c r="BB68" s="121">
        <v>2</v>
      </c>
      <c r="BC68" s="121">
        <f>IF(BB68=1,G68,0)</f>
        <v>0</v>
      </c>
      <c r="BD68" s="121">
        <f>IF(BB68=2,G68,0)</f>
        <v>0</v>
      </c>
      <c r="BE68" s="121">
        <f>IF(BB68=3,G68,0)</f>
        <v>0</v>
      </c>
      <c r="BF68" s="121">
        <f>IF(BB68=4,G68,0)</f>
        <v>0</v>
      </c>
      <c r="BG68" s="121">
        <f>IF(BB68=5,G68,0)</f>
        <v>0</v>
      </c>
    </row>
    <row r="69" spans="1:59" x14ac:dyDescent="0.2">
      <c r="A69" s="160"/>
      <c r="B69" s="161" t="s">
        <v>72</v>
      </c>
      <c r="C69" s="162" t="str">
        <f>CONCATENATE(B65," ",C65)</f>
        <v>721 Vnitřní kanalizace</v>
      </c>
      <c r="D69" s="160"/>
      <c r="E69" s="163"/>
      <c r="F69" s="163"/>
      <c r="G69" s="164">
        <f>SUM(G65:G68)</f>
        <v>0</v>
      </c>
      <c r="H69" s="165"/>
      <c r="I69" s="166">
        <f>SUM(I65:I68)</f>
        <v>1.6594599999999998E-2</v>
      </c>
      <c r="J69" s="165"/>
      <c r="K69" s="166">
        <f>SUM(K65:K68)</f>
        <v>0</v>
      </c>
      <c r="Q69" s="145">
        <v>4</v>
      </c>
      <c r="BC69" s="167">
        <f>SUM(BC65:BC68)</f>
        <v>0</v>
      </c>
      <c r="BD69" s="167">
        <f>SUM(BD65:BD68)</f>
        <v>0</v>
      </c>
      <c r="BE69" s="167">
        <f>SUM(BE65:BE68)</f>
        <v>0</v>
      </c>
      <c r="BF69" s="167">
        <f>SUM(BF65:BF68)</f>
        <v>0</v>
      </c>
      <c r="BG69" s="167">
        <f>SUM(BG65:BG68)</f>
        <v>0</v>
      </c>
    </row>
    <row r="70" spans="1:59" x14ac:dyDescent="0.2">
      <c r="A70" s="138" t="s">
        <v>69</v>
      </c>
      <c r="B70" s="139" t="s">
        <v>170</v>
      </c>
      <c r="C70" s="140" t="s">
        <v>171</v>
      </c>
      <c r="D70" s="141"/>
      <c r="E70" s="142"/>
      <c r="F70" s="142"/>
      <c r="G70" s="143"/>
      <c r="H70" s="144"/>
      <c r="I70" s="144"/>
      <c r="J70" s="144"/>
      <c r="K70" s="144"/>
      <c r="Q70" s="145">
        <v>1</v>
      </c>
    </row>
    <row r="71" spans="1:59" x14ac:dyDescent="0.2">
      <c r="A71" s="146">
        <v>30</v>
      </c>
      <c r="B71" s="147" t="s">
        <v>172</v>
      </c>
      <c r="C71" s="148" t="s">
        <v>173</v>
      </c>
      <c r="D71" s="149" t="s">
        <v>88</v>
      </c>
      <c r="E71" s="150">
        <v>5</v>
      </c>
      <c r="F71" s="150"/>
      <c r="G71" s="151">
        <f>E71*F71</f>
        <v>0</v>
      </c>
      <c r="H71" s="152">
        <v>3.9199999999999999E-3</v>
      </c>
      <c r="I71" s="152">
        <f>E71*H71</f>
        <v>1.9599999999999999E-2</v>
      </c>
      <c r="J71" s="152">
        <v>0</v>
      </c>
      <c r="K71" s="152">
        <f>E71*J71</f>
        <v>0</v>
      </c>
      <c r="Q71" s="145">
        <v>2</v>
      </c>
      <c r="AA71" s="121">
        <v>12</v>
      </c>
      <c r="AB71" s="121">
        <v>0</v>
      </c>
      <c r="AC71" s="121">
        <v>30</v>
      </c>
      <c r="BB71" s="121">
        <v>2</v>
      </c>
      <c r="BC71" s="121">
        <f>IF(BB71=1,G71,0)</f>
        <v>0</v>
      </c>
      <c r="BD71" s="121">
        <f>IF(BB71=2,G71,0)</f>
        <v>0</v>
      </c>
      <c r="BE71" s="121">
        <f>IF(BB71=3,G71,0)</f>
        <v>0</v>
      </c>
      <c r="BF71" s="121">
        <f>IF(BB71=4,G71,0)</f>
        <v>0</v>
      </c>
      <c r="BG71" s="121">
        <f>IF(BB71=5,G71,0)</f>
        <v>0</v>
      </c>
    </row>
    <row r="72" spans="1:59" x14ac:dyDescent="0.2">
      <c r="A72" s="146">
        <v>31</v>
      </c>
      <c r="B72" s="147" t="s">
        <v>174</v>
      </c>
      <c r="C72" s="148" t="s">
        <v>175</v>
      </c>
      <c r="D72" s="149" t="s">
        <v>88</v>
      </c>
      <c r="E72" s="150">
        <v>5</v>
      </c>
      <c r="F72" s="150"/>
      <c r="G72" s="151">
        <f>E72*F72</f>
        <v>0</v>
      </c>
      <c r="H72" s="152">
        <v>3.9300000000000003E-3</v>
      </c>
      <c r="I72" s="152">
        <f>E72*H72</f>
        <v>1.9650000000000001E-2</v>
      </c>
      <c r="J72" s="152">
        <v>0</v>
      </c>
      <c r="K72" s="152">
        <f>E72*J72</f>
        <v>0</v>
      </c>
      <c r="Q72" s="145">
        <v>2</v>
      </c>
      <c r="AA72" s="121">
        <v>12</v>
      </c>
      <c r="AB72" s="121">
        <v>0</v>
      </c>
      <c r="AC72" s="121">
        <v>31</v>
      </c>
      <c r="BB72" s="121">
        <v>2</v>
      </c>
      <c r="BC72" s="121">
        <f>IF(BB72=1,G72,0)</f>
        <v>0</v>
      </c>
      <c r="BD72" s="121">
        <f>IF(BB72=2,G72,0)</f>
        <v>0</v>
      </c>
      <c r="BE72" s="121">
        <f>IF(BB72=3,G72,0)</f>
        <v>0</v>
      </c>
      <c r="BF72" s="121">
        <f>IF(BB72=4,G72,0)</f>
        <v>0</v>
      </c>
      <c r="BG72" s="121">
        <f>IF(BB72=5,G72,0)</f>
        <v>0</v>
      </c>
    </row>
    <row r="73" spans="1:59" x14ac:dyDescent="0.2">
      <c r="A73" s="146">
        <v>32</v>
      </c>
      <c r="B73" s="147" t="s">
        <v>176</v>
      </c>
      <c r="C73" s="148" t="s">
        <v>177</v>
      </c>
      <c r="D73" s="149" t="s">
        <v>92</v>
      </c>
      <c r="E73" s="150">
        <v>5</v>
      </c>
      <c r="F73" s="150"/>
      <c r="G73" s="151">
        <f>E73*F73</f>
        <v>0</v>
      </c>
      <c r="H73" s="152">
        <v>1E-4</v>
      </c>
      <c r="I73" s="152">
        <f>E73*H73</f>
        <v>5.0000000000000001E-4</v>
      </c>
      <c r="J73" s="152">
        <v>0</v>
      </c>
      <c r="K73" s="152">
        <f>E73*J73</f>
        <v>0</v>
      </c>
      <c r="Q73" s="145">
        <v>2</v>
      </c>
      <c r="AA73" s="121">
        <v>12</v>
      </c>
      <c r="AB73" s="121">
        <v>0</v>
      </c>
      <c r="AC73" s="121">
        <v>32</v>
      </c>
      <c r="BB73" s="121">
        <v>2</v>
      </c>
      <c r="BC73" s="121">
        <f>IF(BB73=1,G73,0)</f>
        <v>0</v>
      </c>
      <c r="BD73" s="121">
        <f>IF(BB73=2,G73,0)</f>
        <v>0</v>
      </c>
      <c r="BE73" s="121">
        <f>IF(BB73=3,G73,0)</f>
        <v>0</v>
      </c>
      <c r="BF73" s="121">
        <f>IF(BB73=4,G73,0)</f>
        <v>0</v>
      </c>
      <c r="BG73" s="121">
        <f>IF(BB73=5,G73,0)</f>
        <v>0</v>
      </c>
    </row>
    <row r="74" spans="1:59" x14ac:dyDescent="0.2">
      <c r="A74" s="160"/>
      <c r="B74" s="161" t="s">
        <v>72</v>
      </c>
      <c r="C74" s="162" t="str">
        <f>CONCATENATE(B70," ",C70)</f>
        <v>722 Vnitřní vodovod</v>
      </c>
      <c r="D74" s="160"/>
      <c r="E74" s="163"/>
      <c r="F74" s="163"/>
      <c r="G74" s="164">
        <f>SUM(G70:G73)</f>
        <v>0</v>
      </c>
      <c r="H74" s="165"/>
      <c r="I74" s="166">
        <f>SUM(I70:I73)</f>
        <v>3.9750000000000001E-2</v>
      </c>
      <c r="J74" s="165"/>
      <c r="K74" s="166">
        <f>SUM(K70:K73)</f>
        <v>0</v>
      </c>
      <c r="Q74" s="145">
        <v>4</v>
      </c>
      <c r="BC74" s="167">
        <f>SUM(BC70:BC73)</f>
        <v>0</v>
      </c>
      <c r="BD74" s="167">
        <f>SUM(BD70:BD73)</f>
        <v>0</v>
      </c>
      <c r="BE74" s="167">
        <f>SUM(BE70:BE73)</f>
        <v>0</v>
      </c>
      <c r="BF74" s="167">
        <f>SUM(BF70:BF73)</f>
        <v>0</v>
      </c>
      <c r="BG74" s="167">
        <f>SUM(BG70:BG73)</f>
        <v>0</v>
      </c>
    </row>
    <row r="75" spans="1:59" x14ac:dyDescent="0.2">
      <c r="A75" s="138" t="s">
        <v>69</v>
      </c>
      <c r="B75" s="139" t="s">
        <v>178</v>
      </c>
      <c r="C75" s="140" t="s">
        <v>179</v>
      </c>
      <c r="D75" s="141"/>
      <c r="E75" s="142"/>
      <c r="F75" s="142"/>
      <c r="G75" s="143"/>
      <c r="H75" s="144"/>
      <c r="I75" s="144"/>
      <c r="J75" s="144"/>
      <c r="K75" s="144"/>
      <c r="Q75" s="145">
        <v>1</v>
      </c>
    </row>
    <row r="76" spans="1:59" x14ac:dyDescent="0.2">
      <c r="A76" s="146">
        <v>33</v>
      </c>
      <c r="B76" s="147" t="s">
        <v>180</v>
      </c>
      <c r="C76" s="148" t="s">
        <v>181</v>
      </c>
      <c r="D76" s="149" t="s">
        <v>161</v>
      </c>
      <c r="E76" s="150">
        <v>1</v>
      </c>
      <c r="F76" s="150"/>
      <c r="G76" s="151">
        <f t="shared" ref="G76:G88" si="0">E76*F76</f>
        <v>0</v>
      </c>
      <c r="H76" s="152">
        <v>0</v>
      </c>
      <c r="I76" s="152">
        <f t="shared" ref="I76:I88" si="1">E76*H76</f>
        <v>0</v>
      </c>
      <c r="J76" s="152">
        <v>-1.933E-2</v>
      </c>
      <c r="K76" s="152">
        <f t="shared" ref="K76:K88" si="2">E76*J76</f>
        <v>-1.933E-2</v>
      </c>
      <c r="Q76" s="145">
        <v>2</v>
      </c>
      <c r="AA76" s="121">
        <v>12</v>
      </c>
      <c r="AB76" s="121">
        <v>0</v>
      </c>
      <c r="AC76" s="121">
        <v>33</v>
      </c>
      <c r="BB76" s="121">
        <v>2</v>
      </c>
      <c r="BC76" s="121">
        <f t="shared" ref="BC76:BC88" si="3">IF(BB76=1,G76,0)</f>
        <v>0</v>
      </c>
      <c r="BD76" s="121">
        <f t="shared" ref="BD76:BD88" si="4">IF(BB76=2,G76,0)</f>
        <v>0</v>
      </c>
      <c r="BE76" s="121">
        <f t="shared" ref="BE76:BE88" si="5">IF(BB76=3,G76,0)</f>
        <v>0</v>
      </c>
      <c r="BF76" s="121">
        <f t="shared" ref="BF76:BF88" si="6">IF(BB76=4,G76,0)</f>
        <v>0</v>
      </c>
      <c r="BG76" s="121">
        <f t="shared" ref="BG76:BG88" si="7">IF(BB76=5,G76,0)</f>
        <v>0</v>
      </c>
    </row>
    <row r="77" spans="1:59" x14ac:dyDescent="0.2">
      <c r="A77" s="146">
        <v>34</v>
      </c>
      <c r="B77" s="147" t="s">
        <v>182</v>
      </c>
      <c r="C77" s="148" t="s">
        <v>183</v>
      </c>
      <c r="D77" s="149" t="s">
        <v>161</v>
      </c>
      <c r="E77" s="150">
        <v>1</v>
      </c>
      <c r="F77" s="150"/>
      <c r="G77" s="151">
        <f t="shared" si="0"/>
        <v>0</v>
      </c>
      <c r="H77" s="152">
        <v>0</v>
      </c>
      <c r="I77" s="152">
        <f t="shared" si="1"/>
        <v>0</v>
      </c>
      <c r="J77" s="152">
        <v>-1.9460000000000002E-2</v>
      </c>
      <c r="K77" s="152">
        <f t="shared" si="2"/>
        <v>-1.9460000000000002E-2</v>
      </c>
      <c r="Q77" s="145">
        <v>2</v>
      </c>
      <c r="AA77" s="121">
        <v>12</v>
      </c>
      <c r="AB77" s="121">
        <v>0</v>
      </c>
      <c r="AC77" s="121">
        <v>34</v>
      </c>
      <c r="BB77" s="121">
        <v>2</v>
      </c>
      <c r="BC77" s="121">
        <f t="shared" si="3"/>
        <v>0</v>
      </c>
      <c r="BD77" s="121">
        <f t="shared" si="4"/>
        <v>0</v>
      </c>
      <c r="BE77" s="121">
        <f t="shared" si="5"/>
        <v>0</v>
      </c>
      <c r="BF77" s="121">
        <f t="shared" si="6"/>
        <v>0</v>
      </c>
      <c r="BG77" s="121">
        <f t="shared" si="7"/>
        <v>0</v>
      </c>
    </row>
    <row r="78" spans="1:59" x14ac:dyDescent="0.2">
      <c r="A78" s="146">
        <v>35</v>
      </c>
      <c r="B78" s="147" t="s">
        <v>184</v>
      </c>
      <c r="C78" s="148" t="s">
        <v>185</v>
      </c>
      <c r="D78" s="149" t="s">
        <v>161</v>
      </c>
      <c r="E78" s="150">
        <v>1</v>
      </c>
      <c r="F78" s="150"/>
      <c r="G78" s="151">
        <f t="shared" si="0"/>
        <v>0</v>
      </c>
      <c r="H78" s="152">
        <v>0</v>
      </c>
      <c r="I78" s="152">
        <f t="shared" si="1"/>
        <v>0</v>
      </c>
      <c r="J78" s="152">
        <v>-1.56E-3</v>
      </c>
      <c r="K78" s="152">
        <f t="shared" si="2"/>
        <v>-1.56E-3</v>
      </c>
      <c r="Q78" s="145">
        <v>2</v>
      </c>
      <c r="AA78" s="121">
        <v>12</v>
      </c>
      <c r="AB78" s="121">
        <v>0</v>
      </c>
      <c r="AC78" s="121">
        <v>35</v>
      </c>
      <c r="BB78" s="121">
        <v>2</v>
      </c>
      <c r="BC78" s="121">
        <f t="shared" si="3"/>
        <v>0</v>
      </c>
      <c r="BD78" s="121">
        <f t="shared" si="4"/>
        <v>0</v>
      </c>
      <c r="BE78" s="121">
        <f t="shared" si="5"/>
        <v>0</v>
      </c>
      <c r="BF78" s="121">
        <f t="shared" si="6"/>
        <v>0</v>
      </c>
      <c r="BG78" s="121">
        <f t="shared" si="7"/>
        <v>0</v>
      </c>
    </row>
    <row r="79" spans="1:59" x14ac:dyDescent="0.2">
      <c r="A79" s="146">
        <v>36</v>
      </c>
      <c r="B79" s="147" t="s">
        <v>186</v>
      </c>
      <c r="C79" s="148" t="s">
        <v>187</v>
      </c>
      <c r="D79" s="149" t="s">
        <v>161</v>
      </c>
      <c r="E79" s="150">
        <v>3</v>
      </c>
      <c r="F79" s="150"/>
      <c r="G79" s="151">
        <f t="shared" si="0"/>
        <v>0</v>
      </c>
      <c r="H79" s="152">
        <v>8.0000000000000007E-5</v>
      </c>
      <c r="I79" s="152">
        <f t="shared" si="1"/>
        <v>2.4000000000000003E-4</v>
      </c>
      <c r="J79" s="152">
        <v>0</v>
      </c>
      <c r="K79" s="152">
        <f t="shared" si="2"/>
        <v>0</v>
      </c>
      <c r="Q79" s="145">
        <v>2</v>
      </c>
      <c r="AA79" s="121">
        <v>12</v>
      </c>
      <c r="AB79" s="121">
        <v>0</v>
      </c>
      <c r="AC79" s="121">
        <v>36</v>
      </c>
      <c r="BB79" s="121">
        <v>2</v>
      </c>
      <c r="BC79" s="121">
        <f t="shared" si="3"/>
        <v>0</v>
      </c>
      <c r="BD79" s="121">
        <f t="shared" si="4"/>
        <v>0</v>
      </c>
      <c r="BE79" s="121">
        <f t="shared" si="5"/>
        <v>0</v>
      </c>
      <c r="BF79" s="121">
        <f t="shared" si="6"/>
        <v>0</v>
      </c>
      <c r="BG79" s="121">
        <f t="shared" si="7"/>
        <v>0</v>
      </c>
    </row>
    <row r="80" spans="1:59" x14ac:dyDescent="0.2">
      <c r="A80" s="146">
        <v>37</v>
      </c>
      <c r="B80" s="147" t="s">
        <v>188</v>
      </c>
      <c r="C80" s="148" t="s">
        <v>189</v>
      </c>
      <c r="D80" s="149" t="s">
        <v>161</v>
      </c>
      <c r="E80" s="150">
        <v>1</v>
      </c>
      <c r="F80" s="150"/>
      <c r="G80" s="151">
        <f t="shared" si="0"/>
        <v>0</v>
      </c>
      <c r="H80" s="152">
        <v>2.2399999999999998E-3</v>
      </c>
      <c r="I80" s="152">
        <f t="shared" si="1"/>
        <v>2.2399999999999998E-3</v>
      </c>
      <c r="J80" s="152">
        <v>0</v>
      </c>
      <c r="K80" s="152">
        <f t="shared" si="2"/>
        <v>0</v>
      </c>
      <c r="Q80" s="145">
        <v>2</v>
      </c>
      <c r="AA80" s="121">
        <v>12</v>
      </c>
      <c r="AB80" s="121">
        <v>0</v>
      </c>
      <c r="AC80" s="121">
        <v>37</v>
      </c>
      <c r="BB80" s="121">
        <v>2</v>
      </c>
      <c r="BC80" s="121">
        <f t="shared" si="3"/>
        <v>0</v>
      </c>
      <c r="BD80" s="121">
        <f t="shared" si="4"/>
        <v>0</v>
      </c>
      <c r="BE80" s="121">
        <f t="shared" si="5"/>
        <v>0</v>
      </c>
      <c r="BF80" s="121">
        <f t="shared" si="6"/>
        <v>0</v>
      </c>
      <c r="BG80" s="121">
        <f t="shared" si="7"/>
        <v>0</v>
      </c>
    </row>
    <row r="81" spans="1:59" x14ac:dyDescent="0.2">
      <c r="A81" s="146">
        <v>38</v>
      </c>
      <c r="B81" s="147" t="s">
        <v>190</v>
      </c>
      <c r="C81" s="148" t="s">
        <v>191</v>
      </c>
      <c r="D81" s="149" t="s">
        <v>92</v>
      </c>
      <c r="E81" s="150">
        <v>1</v>
      </c>
      <c r="F81" s="150"/>
      <c r="G81" s="151">
        <f t="shared" si="0"/>
        <v>0</v>
      </c>
      <c r="H81" s="152">
        <v>2.1999999999999999E-2</v>
      </c>
      <c r="I81" s="152">
        <f t="shared" si="1"/>
        <v>2.1999999999999999E-2</v>
      </c>
      <c r="J81" s="152">
        <v>0</v>
      </c>
      <c r="K81" s="152">
        <f t="shared" si="2"/>
        <v>0</v>
      </c>
      <c r="Q81" s="145">
        <v>2</v>
      </c>
      <c r="AA81" s="121">
        <v>12</v>
      </c>
      <c r="AB81" s="121">
        <v>1</v>
      </c>
      <c r="AC81" s="121">
        <v>38</v>
      </c>
      <c r="BB81" s="121">
        <v>2</v>
      </c>
      <c r="BC81" s="121">
        <f t="shared" si="3"/>
        <v>0</v>
      </c>
      <c r="BD81" s="121">
        <f t="shared" si="4"/>
        <v>0</v>
      </c>
      <c r="BE81" s="121">
        <f t="shared" si="5"/>
        <v>0</v>
      </c>
      <c r="BF81" s="121">
        <f t="shared" si="6"/>
        <v>0</v>
      </c>
      <c r="BG81" s="121">
        <f t="shared" si="7"/>
        <v>0</v>
      </c>
    </row>
    <row r="82" spans="1:59" x14ac:dyDescent="0.2">
      <c r="A82" s="146">
        <v>39</v>
      </c>
      <c r="B82" s="147" t="s">
        <v>192</v>
      </c>
      <c r="C82" s="148" t="s">
        <v>193</v>
      </c>
      <c r="D82" s="149" t="s">
        <v>194</v>
      </c>
      <c r="E82" s="150">
        <v>1</v>
      </c>
      <c r="F82" s="150"/>
      <c r="G82" s="151">
        <f t="shared" si="0"/>
        <v>0</v>
      </c>
      <c r="H82" s="152">
        <v>1E-3</v>
      </c>
      <c r="I82" s="152">
        <f t="shared" si="1"/>
        <v>1E-3</v>
      </c>
      <c r="J82" s="152">
        <v>0</v>
      </c>
      <c r="K82" s="152">
        <f t="shared" si="2"/>
        <v>0</v>
      </c>
      <c r="Q82" s="145">
        <v>2</v>
      </c>
      <c r="AA82" s="121">
        <v>12</v>
      </c>
      <c r="AB82" s="121">
        <v>1</v>
      </c>
      <c r="AC82" s="121">
        <v>39</v>
      </c>
      <c r="BB82" s="121">
        <v>2</v>
      </c>
      <c r="BC82" s="121">
        <f t="shared" si="3"/>
        <v>0</v>
      </c>
      <c r="BD82" s="121">
        <f t="shared" si="4"/>
        <v>0</v>
      </c>
      <c r="BE82" s="121">
        <f t="shared" si="5"/>
        <v>0</v>
      </c>
      <c r="BF82" s="121">
        <f t="shared" si="6"/>
        <v>0</v>
      </c>
      <c r="BG82" s="121">
        <f t="shared" si="7"/>
        <v>0</v>
      </c>
    </row>
    <row r="83" spans="1:59" x14ac:dyDescent="0.2">
      <c r="A83" s="146">
        <v>40</v>
      </c>
      <c r="B83" s="147" t="s">
        <v>195</v>
      </c>
      <c r="C83" s="148" t="s">
        <v>196</v>
      </c>
      <c r="D83" s="149" t="s">
        <v>92</v>
      </c>
      <c r="E83" s="150">
        <v>1</v>
      </c>
      <c r="F83" s="150"/>
      <c r="G83" s="151">
        <f t="shared" si="0"/>
        <v>0</v>
      </c>
      <c r="H83" s="152">
        <v>2.2000000000000001E-4</v>
      </c>
      <c r="I83" s="152">
        <f t="shared" si="1"/>
        <v>2.2000000000000001E-4</v>
      </c>
      <c r="J83" s="152">
        <v>0</v>
      </c>
      <c r="K83" s="152">
        <f t="shared" si="2"/>
        <v>0</v>
      </c>
      <c r="Q83" s="145">
        <v>2</v>
      </c>
      <c r="AA83" s="121">
        <v>12</v>
      </c>
      <c r="AB83" s="121">
        <v>1</v>
      </c>
      <c r="AC83" s="121">
        <v>40</v>
      </c>
      <c r="BB83" s="121">
        <v>2</v>
      </c>
      <c r="BC83" s="121">
        <f t="shared" si="3"/>
        <v>0</v>
      </c>
      <c r="BD83" s="121">
        <f t="shared" si="4"/>
        <v>0</v>
      </c>
      <c r="BE83" s="121">
        <f t="shared" si="5"/>
        <v>0</v>
      </c>
      <c r="BF83" s="121">
        <f t="shared" si="6"/>
        <v>0</v>
      </c>
      <c r="BG83" s="121">
        <f t="shared" si="7"/>
        <v>0</v>
      </c>
    </row>
    <row r="84" spans="1:59" x14ac:dyDescent="0.2">
      <c r="A84" s="146">
        <v>41</v>
      </c>
      <c r="B84" s="147" t="s">
        <v>197</v>
      </c>
      <c r="C84" s="148" t="s">
        <v>198</v>
      </c>
      <c r="D84" s="149" t="s">
        <v>92</v>
      </c>
      <c r="E84" s="150">
        <v>1</v>
      </c>
      <c r="F84" s="150"/>
      <c r="G84" s="151">
        <f t="shared" si="0"/>
        <v>0</v>
      </c>
      <c r="H84" s="152">
        <v>3.6999999999999999E-4</v>
      </c>
      <c r="I84" s="152">
        <f t="shared" si="1"/>
        <v>3.6999999999999999E-4</v>
      </c>
      <c r="J84" s="152">
        <v>0</v>
      </c>
      <c r="K84" s="152">
        <f t="shared" si="2"/>
        <v>0</v>
      </c>
      <c r="Q84" s="145">
        <v>2</v>
      </c>
      <c r="AA84" s="121">
        <v>12</v>
      </c>
      <c r="AB84" s="121">
        <v>0</v>
      </c>
      <c r="AC84" s="121">
        <v>41</v>
      </c>
      <c r="BB84" s="121">
        <v>2</v>
      </c>
      <c r="BC84" s="121">
        <f t="shared" si="3"/>
        <v>0</v>
      </c>
      <c r="BD84" s="121">
        <f t="shared" si="4"/>
        <v>0</v>
      </c>
      <c r="BE84" s="121">
        <f t="shared" si="5"/>
        <v>0</v>
      </c>
      <c r="BF84" s="121">
        <f t="shared" si="6"/>
        <v>0</v>
      </c>
      <c r="BG84" s="121">
        <f t="shared" si="7"/>
        <v>0</v>
      </c>
    </row>
    <row r="85" spans="1:59" x14ac:dyDescent="0.2">
      <c r="A85" s="146">
        <v>42</v>
      </c>
      <c r="B85" s="147" t="s">
        <v>199</v>
      </c>
      <c r="C85" s="148" t="s">
        <v>200</v>
      </c>
      <c r="D85" s="149" t="s">
        <v>92</v>
      </c>
      <c r="E85" s="150">
        <v>1</v>
      </c>
      <c r="F85" s="150"/>
      <c r="G85" s="151">
        <f t="shared" si="0"/>
        <v>0</v>
      </c>
      <c r="H85" s="152">
        <v>0</v>
      </c>
      <c r="I85" s="152">
        <f t="shared" si="1"/>
        <v>0</v>
      </c>
      <c r="J85" s="152">
        <v>0</v>
      </c>
      <c r="K85" s="152">
        <f t="shared" si="2"/>
        <v>0</v>
      </c>
      <c r="Q85" s="145">
        <v>2</v>
      </c>
      <c r="AA85" s="121">
        <v>12</v>
      </c>
      <c r="AB85" s="121">
        <v>0</v>
      </c>
      <c r="AC85" s="121">
        <v>42</v>
      </c>
      <c r="BB85" s="121">
        <v>2</v>
      </c>
      <c r="BC85" s="121">
        <f t="shared" si="3"/>
        <v>0</v>
      </c>
      <c r="BD85" s="121">
        <f t="shared" si="4"/>
        <v>0</v>
      </c>
      <c r="BE85" s="121">
        <f t="shared" si="5"/>
        <v>0</v>
      </c>
      <c r="BF85" s="121">
        <f t="shared" si="6"/>
        <v>0</v>
      </c>
      <c r="BG85" s="121">
        <f t="shared" si="7"/>
        <v>0</v>
      </c>
    </row>
    <row r="86" spans="1:59" x14ac:dyDescent="0.2">
      <c r="A86" s="146">
        <v>43</v>
      </c>
      <c r="B86" s="147" t="s">
        <v>201</v>
      </c>
      <c r="C86" s="148" t="s">
        <v>202</v>
      </c>
      <c r="D86" s="149" t="s">
        <v>71</v>
      </c>
      <c r="E86" s="150">
        <v>1</v>
      </c>
      <c r="F86" s="150"/>
      <c r="G86" s="151">
        <f t="shared" si="0"/>
        <v>0</v>
      </c>
      <c r="H86" s="152">
        <v>1E-3</v>
      </c>
      <c r="I86" s="152">
        <f t="shared" si="1"/>
        <v>1E-3</v>
      </c>
      <c r="J86" s="152">
        <v>0</v>
      </c>
      <c r="K86" s="152">
        <f t="shared" si="2"/>
        <v>0</v>
      </c>
      <c r="Q86" s="145">
        <v>2</v>
      </c>
      <c r="AA86" s="121">
        <v>12</v>
      </c>
      <c r="AB86" s="121">
        <v>1</v>
      </c>
      <c r="AC86" s="121">
        <v>43</v>
      </c>
      <c r="BB86" s="121">
        <v>2</v>
      </c>
      <c r="BC86" s="121">
        <f t="shared" si="3"/>
        <v>0</v>
      </c>
      <c r="BD86" s="121">
        <f t="shared" si="4"/>
        <v>0</v>
      </c>
      <c r="BE86" s="121">
        <f t="shared" si="5"/>
        <v>0</v>
      </c>
      <c r="BF86" s="121">
        <f t="shared" si="6"/>
        <v>0</v>
      </c>
      <c r="BG86" s="121">
        <f t="shared" si="7"/>
        <v>0</v>
      </c>
    </row>
    <row r="87" spans="1:59" ht="25.5" x14ac:dyDescent="0.2">
      <c r="A87" s="146">
        <v>44</v>
      </c>
      <c r="B87" s="147" t="s">
        <v>203</v>
      </c>
      <c r="C87" s="148" t="s">
        <v>204</v>
      </c>
      <c r="D87" s="149" t="s">
        <v>92</v>
      </c>
      <c r="E87" s="150">
        <v>1</v>
      </c>
      <c r="F87" s="150"/>
      <c r="G87" s="151">
        <f t="shared" si="0"/>
        <v>0</v>
      </c>
      <c r="H87" s="152">
        <v>8.4999999999999995E-4</v>
      </c>
      <c r="I87" s="152">
        <f t="shared" si="1"/>
        <v>8.4999999999999995E-4</v>
      </c>
      <c r="J87" s="152">
        <v>0</v>
      </c>
      <c r="K87" s="152">
        <f t="shared" si="2"/>
        <v>0</v>
      </c>
      <c r="Q87" s="145">
        <v>2</v>
      </c>
      <c r="AA87" s="121">
        <v>12</v>
      </c>
      <c r="AB87" s="121">
        <v>0</v>
      </c>
      <c r="AC87" s="121">
        <v>44</v>
      </c>
      <c r="BB87" s="121">
        <v>2</v>
      </c>
      <c r="BC87" s="121">
        <f t="shared" si="3"/>
        <v>0</v>
      </c>
      <c r="BD87" s="121">
        <f t="shared" si="4"/>
        <v>0</v>
      </c>
      <c r="BE87" s="121">
        <f t="shared" si="5"/>
        <v>0</v>
      </c>
      <c r="BF87" s="121">
        <f t="shared" si="6"/>
        <v>0</v>
      </c>
      <c r="BG87" s="121">
        <f t="shared" si="7"/>
        <v>0</v>
      </c>
    </row>
    <row r="88" spans="1:59" x14ac:dyDescent="0.2">
      <c r="A88" s="146">
        <v>45</v>
      </c>
      <c r="B88" s="147" t="s">
        <v>205</v>
      </c>
      <c r="C88" s="148" t="s">
        <v>206</v>
      </c>
      <c r="D88" s="149" t="s">
        <v>207</v>
      </c>
      <c r="E88" s="150">
        <v>7</v>
      </c>
      <c r="F88" s="150"/>
      <c r="G88" s="151">
        <f t="shared" si="0"/>
        <v>0</v>
      </c>
      <c r="H88" s="152">
        <v>0</v>
      </c>
      <c r="I88" s="152">
        <f t="shared" si="1"/>
        <v>0</v>
      </c>
      <c r="J88" s="152">
        <v>0</v>
      </c>
      <c r="K88" s="152">
        <f t="shared" si="2"/>
        <v>0</v>
      </c>
      <c r="Q88" s="145">
        <v>2</v>
      </c>
      <c r="AA88" s="121">
        <v>12</v>
      </c>
      <c r="AB88" s="121">
        <v>0</v>
      </c>
      <c r="AC88" s="121">
        <v>45</v>
      </c>
      <c r="BB88" s="121">
        <v>2</v>
      </c>
      <c r="BC88" s="121">
        <f t="shared" si="3"/>
        <v>0</v>
      </c>
      <c r="BD88" s="121">
        <f t="shared" si="4"/>
        <v>0</v>
      </c>
      <c r="BE88" s="121">
        <f t="shared" si="5"/>
        <v>0</v>
      </c>
      <c r="BF88" s="121">
        <f t="shared" si="6"/>
        <v>0</v>
      </c>
      <c r="BG88" s="121">
        <f t="shared" si="7"/>
        <v>0</v>
      </c>
    </row>
    <row r="89" spans="1:59" x14ac:dyDescent="0.2">
      <c r="A89" s="153"/>
      <c r="B89" s="154"/>
      <c r="C89" s="199" t="s">
        <v>208</v>
      </c>
      <c r="D89" s="200"/>
      <c r="E89" s="155">
        <v>7</v>
      </c>
      <c r="F89" s="156"/>
      <c r="G89" s="157"/>
      <c r="H89" s="158"/>
      <c r="I89" s="158"/>
      <c r="J89" s="158"/>
      <c r="K89" s="158"/>
      <c r="M89" s="121" t="s">
        <v>208</v>
      </c>
      <c r="O89" s="159"/>
      <c r="Q89" s="145"/>
    </row>
    <row r="90" spans="1:59" x14ac:dyDescent="0.2">
      <c r="A90" s="146">
        <v>46</v>
      </c>
      <c r="B90" s="147" t="s">
        <v>209</v>
      </c>
      <c r="C90" s="148" t="s">
        <v>210</v>
      </c>
      <c r="D90" s="149" t="s">
        <v>92</v>
      </c>
      <c r="E90" s="150">
        <v>1</v>
      </c>
      <c r="F90" s="150"/>
      <c r="G90" s="151">
        <f t="shared" ref="G90:G96" si="8">E90*F90</f>
        <v>0</v>
      </c>
      <c r="H90" s="152">
        <v>8.0000000000000004E-4</v>
      </c>
      <c r="I90" s="152">
        <f t="shared" ref="I90:I96" si="9">E90*H90</f>
        <v>8.0000000000000004E-4</v>
      </c>
      <c r="J90" s="152">
        <v>0</v>
      </c>
      <c r="K90" s="152">
        <f t="shared" ref="K90:K96" si="10">E90*J90</f>
        <v>0</v>
      </c>
      <c r="Q90" s="145">
        <v>2</v>
      </c>
      <c r="AA90" s="121">
        <v>12</v>
      </c>
      <c r="AB90" s="121">
        <v>1</v>
      </c>
      <c r="AC90" s="121">
        <v>46</v>
      </c>
      <c r="BB90" s="121">
        <v>2</v>
      </c>
      <c r="BC90" s="121">
        <f t="shared" ref="BC90:BC96" si="11">IF(BB90=1,G90,0)</f>
        <v>0</v>
      </c>
      <c r="BD90" s="121">
        <f t="shared" ref="BD90:BD96" si="12">IF(BB90=2,G90,0)</f>
        <v>0</v>
      </c>
      <c r="BE90" s="121">
        <f t="shared" ref="BE90:BE96" si="13">IF(BB90=3,G90,0)</f>
        <v>0</v>
      </c>
      <c r="BF90" s="121">
        <f t="shared" ref="BF90:BF96" si="14">IF(BB90=4,G90,0)</f>
        <v>0</v>
      </c>
      <c r="BG90" s="121">
        <f t="shared" ref="BG90:BG96" si="15">IF(BB90=5,G90,0)</f>
        <v>0</v>
      </c>
    </row>
    <row r="91" spans="1:59" x14ac:dyDescent="0.2">
      <c r="A91" s="146">
        <v>47</v>
      </c>
      <c r="B91" s="147" t="s">
        <v>211</v>
      </c>
      <c r="C91" s="148" t="s">
        <v>212</v>
      </c>
      <c r="D91" s="149" t="s">
        <v>92</v>
      </c>
      <c r="E91" s="150">
        <v>1</v>
      </c>
      <c r="F91" s="150"/>
      <c r="G91" s="151">
        <f t="shared" si="8"/>
        <v>0</v>
      </c>
      <c r="H91" s="152">
        <v>6.9999999999999999E-4</v>
      </c>
      <c r="I91" s="152">
        <f t="shared" si="9"/>
        <v>6.9999999999999999E-4</v>
      </c>
      <c r="J91" s="152">
        <v>0</v>
      </c>
      <c r="K91" s="152">
        <f t="shared" si="10"/>
        <v>0</v>
      </c>
      <c r="Q91" s="145">
        <v>2</v>
      </c>
      <c r="AA91" s="121">
        <v>12</v>
      </c>
      <c r="AB91" s="121">
        <v>1</v>
      </c>
      <c r="AC91" s="121">
        <v>47</v>
      </c>
      <c r="BB91" s="121">
        <v>2</v>
      </c>
      <c r="BC91" s="121">
        <f t="shared" si="11"/>
        <v>0</v>
      </c>
      <c r="BD91" s="121">
        <f t="shared" si="12"/>
        <v>0</v>
      </c>
      <c r="BE91" s="121">
        <f t="shared" si="13"/>
        <v>0</v>
      </c>
      <c r="BF91" s="121">
        <f t="shared" si="14"/>
        <v>0</v>
      </c>
      <c r="BG91" s="121">
        <f t="shared" si="15"/>
        <v>0</v>
      </c>
    </row>
    <row r="92" spans="1:59" x14ac:dyDescent="0.2">
      <c r="A92" s="146">
        <v>48</v>
      </c>
      <c r="B92" s="147" t="s">
        <v>213</v>
      </c>
      <c r="C92" s="148" t="s">
        <v>214</v>
      </c>
      <c r="D92" s="149" t="s">
        <v>92</v>
      </c>
      <c r="E92" s="150">
        <v>1</v>
      </c>
      <c r="F92" s="150"/>
      <c r="G92" s="151">
        <f t="shared" si="8"/>
        <v>0</v>
      </c>
      <c r="H92" s="152">
        <v>5.9999999999999995E-4</v>
      </c>
      <c r="I92" s="152">
        <f t="shared" si="9"/>
        <v>5.9999999999999995E-4</v>
      </c>
      <c r="J92" s="152">
        <v>0</v>
      </c>
      <c r="K92" s="152">
        <f t="shared" si="10"/>
        <v>0</v>
      </c>
      <c r="Q92" s="145">
        <v>2</v>
      </c>
      <c r="AA92" s="121">
        <v>12</v>
      </c>
      <c r="AB92" s="121">
        <v>1</v>
      </c>
      <c r="AC92" s="121">
        <v>48</v>
      </c>
      <c r="BB92" s="121">
        <v>2</v>
      </c>
      <c r="BC92" s="121">
        <f t="shared" si="11"/>
        <v>0</v>
      </c>
      <c r="BD92" s="121">
        <f t="shared" si="12"/>
        <v>0</v>
      </c>
      <c r="BE92" s="121">
        <f t="shared" si="13"/>
        <v>0</v>
      </c>
      <c r="BF92" s="121">
        <f t="shared" si="14"/>
        <v>0</v>
      </c>
      <c r="BG92" s="121">
        <f t="shared" si="15"/>
        <v>0</v>
      </c>
    </row>
    <row r="93" spans="1:59" x14ac:dyDescent="0.2">
      <c r="A93" s="146">
        <v>49</v>
      </c>
      <c r="B93" s="147" t="s">
        <v>215</v>
      </c>
      <c r="C93" s="148" t="s">
        <v>216</v>
      </c>
      <c r="D93" s="149" t="s">
        <v>92</v>
      </c>
      <c r="E93" s="150">
        <v>1</v>
      </c>
      <c r="F93" s="150"/>
      <c r="G93" s="151">
        <f t="shared" si="8"/>
        <v>0</v>
      </c>
      <c r="H93" s="152">
        <v>5.9000000000000003E-4</v>
      </c>
      <c r="I93" s="152">
        <f t="shared" si="9"/>
        <v>5.9000000000000003E-4</v>
      </c>
      <c r="J93" s="152">
        <v>0</v>
      </c>
      <c r="K93" s="152">
        <f t="shared" si="10"/>
        <v>0</v>
      </c>
      <c r="Q93" s="145">
        <v>2</v>
      </c>
      <c r="AA93" s="121">
        <v>12</v>
      </c>
      <c r="AB93" s="121">
        <v>1</v>
      </c>
      <c r="AC93" s="121">
        <v>49</v>
      </c>
      <c r="BB93" s="121">
        <v>2</v>
      </c>
      <c r="BC93" s="121">
        <f t="shared" si="11"/>
        <v>0</v>
      </c>
      <c r="BD93" s="121">
        <f t="shared" si="12"/>
        <v>0</v>
      </c>
      <c r="BE93" s="121">
        <f t="shared" si="13"/>
        <v>0</v>
      </c>
      <c r="BF93" s="121">
        <f t="shared" si="14"/>
        <v>0</v>
      </c>
      <c r="BG93" s="121">
        <f t="shared" si="15"/>
        <v>0</v>
      </c>
    </row>
    <row r="94" spans="1:59" x14ac:dyDescent="0.2">
      <c r="A94" s="146">
        <v>50</v>
      </c>
      <c r="B94" s="147" t="s">
        <v>217</v>
      </c>
      <c r="C94" s="148" t="s">
        <v>218</v>
      </c>
      <c r="D94" s="149" t="s">
        <v>92</v>
      </c>
      <c r="E94" s="150">
        <v>1</v>
      </c>
      <c r="F94" s="150"/>
      <c r="G94" s="151">
        <f t="shared" si="8"/>
        <v>0</v>
      </c>
      <c r="H94" s="152">
        <v>1E-3</v>
      </c>
      <c r="I94" s="152">
        <f t="shared" si="9"/>
        <v>1E-3</v>
      </c>
      <c r="J94" s="152">
        <v>0</v>
      </c>
      <c r="K94" s="152">
        <f t="shared" si="10"/>
        <v>0</v>
      </c>
      <c r="Q94" s="145">
        <v>2</v>
      </c>
      <c r="AA94" s="121">
        <v>12</v>
      </c>
      <c r="AB94" s="121">
        <v>1</v>
      </c>
      <c r="AC94" s="121">
        <v>50</v>
      </c>
      <c r="BB94" s="121">
        <v>2</v>
      </c>
      <c r="BC94" s="121">
        <f t="shared" si="11"/>
        <v>0</v>
      </c>
      <c r="BD94" s="121">
        <f t="shared" si="12"/>
        <v>0</v>
      </c>
      <c r="BE94" s="121">
        <f t="shared" si="13"/>
        <v>0</v>
      </c>
      <c r="BF94" s="121">
        <f t="shared" si="14"/>
        <v>0</v>
      </c>
      <c r="BG94" s="121">
        <f t="shared" si="15"/>
        <v>0</v>
      </c>
    </row>
    <row r="95" spans="1:59" x14ac:dyDescent="0.2">
      <c r="A95" s="146">
        <v>51</v>
      </c>
      <c r="B95" s="147" t="s">
        <v>219</v>
      </c>
      <c r="C95" s="148" t="s">
        <v>220</v>
      </c>
      <c r="D95" s="149" t="s">
        <v>92</v>
      </c>
      <c r="E95" s="150">
        <v>1</v>
      </c>
      <c r="F95" s="150"/>
      <c r="G95" s="151">
        <f t="shared" si="8"/>
        <v>0</v>
      </c>
      <c r="H95" s="152">
        <v>5.9999999999999995E-4</v>
      </c>
      <c r="I95" s="152">
        <f t="shared" si="9"/>
        <v>5.9999999999999995E-4</v>
      </c>
      <c r="J95" s="152">
        <v>0</v>
      </c>
      <c r="K95" s="152">
        <f t="shared" si="10"/>
        <v>0</v>
      </c>
      <c r="Q95" s="145">
        <v>2</v>
      </c>
      <c r="AA95" s="121">
        <v>12</v>
      </c>
      <c r="AB95" s="121">
        <v>1</v>
      </c>
      <c r="AC95" s="121">
        <v>51</v>
      </c>
      <c r="BB95" s="121">
        <v>2</v>
      </c>
      <c r="BC95" s="121">
        <f t="shared" si="11"/>
        <v>0</v>
      </c>
      <c r="BD95" s="121">
        <f t="shared" si="12"/>
        <v>0</v>
      </c>
      <c r="BE95" s="121">
        <f t="shared" si="13"/>
        <v>0</v>
      </c>
      <c r="BF95" s="121">
        <f t="shared" si="14"/>
        <v>0</v>
      </c>
      <c r="BG95" s="121">
        <f t="shared" si="15"/>
        <v>0</v>
      </c>
    </row>
    <row r="96" spans="1:59" x14ac:dyDescent="0.2">
      <c r="A96" s="146">
        <v>52</v>
      </c>
      <c r="B96" s="147" t="s">
        <v>221</v>
      </c>
      <c r="C96" s="148" t="s">
        <v>222</v>
      </c>
      <c r="D96" s="149" t="s">
        <v>92</v>
      </c>
      <c r="E96" s="150">
        <v>1</v>
      </c>
      <c r="F96" s="150"/>
      <c r="G96" s="151">
        <f t="shared" si="8"/>
        <v>0</v>
      </c>
      <c r="H96" s="152">
        <v>1E-3</v>
      </c>
      <c r="I96" s="152">
        <f t="shared" si="9"/>
        <v>1E-3</v>
      </c>
      <c r="J96" s="152">
        <v>0</v>
      </c>
      <c r="K96" s="152">
        <f t="shared" si="10"/>
        <v>0</v>
      </c>
      <c r="Q96" s="145">
        <v>2</v>
      </c>
      <c r="AA96" s="121">
        <v>12</v>
      </c>
      <c r="AB96" s="121">
        <v>1</v>
      </c>
      <c r="AC96" s="121">
        <v>52</v>
      </c>
      <c r="BB96" s="121">
        <v>2</v>
      </c>
      <c r="BC96" s="121">
        <f t="shared" si="11"/>
        <v>0</v>
      </c>
      <c r="BD96" s="121">
        <f t="shared" si="12"/>
        <v>0</v>
      </c>
      <c r="BE96" s="121">
        <f t="shared" si="13"/>
        <v>0</v>
      </c>
      <c r="BF96" s="121">
        <f t="shared" si="14"/>
        <v>0</v>
      </c>
      <c r="BG96" s="121">
        <f t="shared" si="15"/>
        <v>0</v>
      </c>
    </row>
    <row r="97" spans="1:59" x14ac:dyDescent="0.2">
      <c r="A97" s="160"/>
      <c r="B97" s="161" t="s">
        <v>72</v>
      </c>
      <c r="C97" s="162" t="str">
        <f>CONCATENATE(B75," ",C75)</f>
        <v>725 Zařizovací předměty</v>
      </c>
      <c r="D97" s="160"/>
      <c r="E97" s="163"/>
      <c r="F97" s="163"/>
      <c r="G97" s="164">
        <f>SUM(G75:G96)</f>
        <v>0</v>
      </c>
      <c r="H97" s="165"/>
      <c r="I97" s="166">
        <f>SUM(I75:I96)</f>
        <v>3.3210000000000003E-2</v>
      </c>
      <c r="J97" s="165"/>
      <c r="K97" s="166">
        <f>SUM(K75:K96)</f>
        <v>-4.0350000000000004E-2</v>
      </c>
      <c r="Q97" s="145">
        <v>4</v>
      </c>
      <c r="BC97" s="167">
        <f>SUM(BC75:BC96)</f>
        <v>0</v>
      </c>
      <c r="BD97" s="167">
        <f>SUM(BD75:BD96)</f>
        <v>0</v>
      </c>
      <c r="BE97" s="167">
        <f>SUM(BE75:BE96)</f>
        <v>0</v>
      </c>
      <c r="BF97" s="167">
        <f>SUM(BF75:BF96)</f>
        <v>0</v>
      </c>
      <c r="BG97" s="167">
        <f>SUM(BG75:BG96)</f>
        <v>0</v>
      </c>
    </row>
    <row r="98" spans="1:59" x14ac:dyDescent="0.2">
      <c r="A98" s="138" t="s">
        <v>69</v>
      </c>
      <c r="B98" s="139" t="s">
        <v>223</v>
      </c>
      <c r="C98" s="140" t="s">
        <v>224</v>
      </c>
      <c r="D98" s="141"/>
      <c r="E98" s="142"/>
      <c r="F98" s="142"/>
      <c r="G98" s="143"/>
      <c r="H98" s="144"/>
      <c r="I98" s="144"/>
      <c r="J98" s="144"/>
      <c r="K98" s="144"/>
      <c r="Q98" s="145">
        <v>1</v>
      </c>
    </row>
    <row r="99" spans="1:59" ht="25.5" x14ac:dyDescent="0.2">
      <c r="A99" s="146">
        <v>53</v>
      </c>
      <c r="B99" s="147" t="s">
        <v>225</v>
      </c>
      <c r="C99" s="148" t="s">
        <v>226</v>
      </c>
      <c r="D99" s="149" t="s">
        <v>161</v>
      </c>
      <c r="E99" s="150">
        <v>1</v>
      </c>
      <c r="F99" s="150"/>
      <c r="G99" s="151">
        <f>E99*F99</f>
        <v>0</v>
      </c>
      <c r="H99" s="152">
        <v>1.0999999999999999E-2</v>
      </c>
      <c r="I99" s="152">
        <f>E99*H99</f>
        <v>1.0999999999999999E-2</v>
      </c>
      <c r="J99" s="152">
        <v>0</v>
      </c>
      <c r="K99" s="152">
        <f>E99*J99</f>
        <v>0</v>
      </c>
      <c r="Q99" s="145">
        <v>2</v>
      </c>
      <c r="AA99" s="121">
        <v>12</v>
      </c>
      <c r="AB99" s="121">
        <v>0</v>
      </c>
      <c r="AC99" s="121">
        <v>53</v>
      </c>
      <c r="BB99" s="121">
        <v>2</v>
      </c>
      <c r="BC99" s="121">
        <f>IF(BB99=1,G99,0)</f>
        <v>0</v>
      </c>
      <c r="BD99" s="121">
        <f>IF(BB99=2,G99,0)</f>
        <v>0</v>
      </c>
      <c r="BE99" s="121">
        <f>IF(BB99=3,G99,0)</f>
        <v>0</v>
      </c>
      <c r="BF99" s="121">
        <f>IF(BB99=4,G99,0)</f>
        <v>0</v>
      </c>
      <c r="BG99" s="121">
        <f>IF(BB99=5,G99,0)</f>
        <v>0</v>
      </c>
    </row>
    <row r="100" spans="1:59" x14ac:dyDescent="0.2">
      <c r="A100" s="160"/>
      <c r="B100" s="161" t="s">
        <v>72</v>
      </c>
      <c r="C100" s="162" t="str">
        <f>CONCATENATE(B98," ",C98)</f>
        <v>726 Instalační prefabrikáty</v>
      </c>
      <c r="D100" s="160"/>
      <c r="E100" s="163"/>
      <c r="F100" s="163"/>
      <c r="G100" s="164">
        <f>SUM(G98:G99)</f>
        <v>0</v>
      </c>
      <c r="H100" s="165"/>
      <c r="I100" s="166">
        <f>SUM(I98:I99)</f>
        <v>1.0999999999999999E-2</v>
      </c>
      <c r="J100" s="165"/>
      <c r="K100" s="166">
        <f>SUM(K98:K99)</f>
        <v>0</v>
      </c>
      <c r="Q100" s="145">
        <v>4</v>
      </c>
      <c r="BC100" s="167">
        <f>SUM(BC98:BC99)</f>
        <v>0</v>
      </c>
      <c r="BD100" s="167">
        <f>SUM(BD98:BD99)</f>
        <v>0</v>
      </c>
      <c r="BE100" s="167">
        <f>SUM(BE98:BE99)</f>
        <v>0</v>
      </c>
      <c r="BF100" s="167">
        <f>SUM(BF98:BF99)</f>
        <v>0</v>
      </c>
      <c r="BG100" s="167">
        <f>SUM(BG98:BG99)</f>
        <v>0</v>
      </c>
    </row>
    <row r="101" spans="1:59" x14ac:dyDescent="0.2">
      <c r="A101" s="138" t="s">
        <v>69</v>
      </c>
      <c r="B101" s="139" t="s">
        <v>227</v>
      </c>
      <c r="C101" s="140" t="s">
        <v>228</v>
      </c>
      <c r="D101" s="141"/>
      <c r="E101" s="142"/>
      <c r="F101" s="142"/>
      <c r="G101" s="143"/>
      <c r="H101" s="144"/>
      <c r="I101" s="144"/>
      <c r="J101" s="144"/>
      <c r="K101" s="144"/>
      <c r="Q101" s="145">
        <v>1</v>
      </c>
    </row>
    <row r="102" spans="1:59" x14ac:dyDescent="0.2">
      <c r="A102" s="146">
        <v>54</v>
      </c>
      <c r="B102" s="147" t="s">
        <v>229</v>
      </c>
      <c r="C102" s="148" t="s">
        <v>230</v>
      </c>
      <c r="D102" s="149" t="s">
        <v>92</v>
      </c>
      <c r="E102" s="150">
        <v>1</v>
      </c>
      <c r="F102" s="150"/>
      <c r="G102" s="151">
        <f t="shared" ref="G102:G114" si="16">E102*F102</f>
        <v>0</v>
      </c>
      <c r="H102" s="152">
        <v>1.6199999999999999E-3</v>
      </c>
      <c r="I102" s="152">
        <f t="shared" ref="I102:I114" si="17">E102*H102</f>
        <v>1.6199999999999999E-3</v>
      </c>
      <c r="J102" s="152">
        <v>0</v>
      </c>
      <c r="K102" s="152">
        <f t="shared" ref="K102:K114" si="18">E102*J102</f>
        <v>0</v>
      </c>
      <c r="Q102" s="145">
        <v>2</v>
      </c>
      <c r="AA102" s="121">
        <v>12</v>
      </c>
      <c r="AB102" s="121">
        <v>0</v>
      </c>
      <c r="AC102" s="121">
        <v>54</v>
      </c>
      <c r="BB102" s="121">
        <v>2</v>
      </c>
      <c r="BC102" s="121">
        <f t="shared" ref="BC102:BC114" si="19">IF(BB102=1,G102,0)</f>
        <v>0</v>
      </c>
      <c r="BD102" s="121">
        <f t="shared" ref="BD102:BD114" si="20">IF(BB102=2,G102,0)</f>
        <v>0</v>
      </c>
      <c r="BE102" s="121">
        <f t="shared" ref="BE102:BE114" si="21">IF(BB102=3,G102,0)</f>
        <v>0</v>
      </c>
      <c r="BF102" s="121">
        <f t="shared" ref="BF102:BF114" si="22">IF(BB102=4,G102,0)</f>
        <v>0</v>
      </c>
      <c r="BG102" s="121">
        <f t="shared" ref="BG102:BG114" si="23">IF(BB102=5,G102,0)</f>
        <v>0</v>
      </c>
    </row>
    <row r="103" spans="1:59" x14ac:dyDescent="0.2">
      <c r="A103" s="146">
        <v>55</v>
      </c>
      <c r="B103" s="147" t="s">
        <v>231</v>
      </c>
      <c r="C103" s="148" t="s">
        <v>232</v>
      </c>
      <c r="D103" s="149" t="s">
        <v>92</v>
      </c>
      <c r="E103" s="150">
        <v>1</v>
      </c>
      <c r="F103" s="150"/>
      <c r="G103" s="151">
        <f t="shared" si="16"/>
        <v>0</v>
      </c>
      <c r="H103" s="152">
        <v>2.0200000000000001E-3</v>
      </c>
      <c r="I103" s="152">
        <f t="shared" si="17"/>
        <v>2.0200000000000001E-3</v>
      </c>
      <c r="J103" s="152">
        <v>0</v>
      </c>
      <c r="K103" s="152">
        <f t="shared" si="18"/>
        <v>0</v>
      </c>
      <c r="Q103" s="145">
        <v>2</v>
      </c>
      <c r="AA103" s="121">
        <v>12</v>
      </c>
      <c r="AB103" s="121">
        <v>0</v>
      </c>
      <c r="AC103" s="121">
        <v>55</v>
      </c>
      <c r="BB103" s="121">
        <v>2</v>
      </c>
      <c r="BC103" s="121">
        <f t="shared" si="19"/>
        <v>0</v>
      </c>
      <c r="BD103" s="121">
        <f t="shared" si="20"/>
        <v>0</v>
      </c>
      <c r="BE103" s="121">
        <f t="shared" si="21"/>
        <v>0</v>
      </c>
      <c r="BF103" s="121">
        <f t="shared" si="22"/>
        <v>0</v>
      </c>
      <c r="BG103" s="121">
        <f t="shared" si="23"/>
        <v>0</v>
      </c>
    </row>
    <row r="104" spans="1:59" ht="25.5" x14ac:dyDescent="0.2">
      <c r="A104" s="146">
        <v>56</v>
      </c>
      <c r="B104" s="147" t="s">
        <v>233</v>
      </c>
      <c r="C104" s="148" t="s">
        <v>312</v>
      </c>
      <c r="D104" s="149" t="s">
        <v>92</v>
      </c>
      <c r="E104" s="150">
        <v>1</v>
      </c>
      <c r="F104" s="150"/>
      <c r="G104" s="151">
        <f t="shared" si="16"/>
        <v>0</v>
      </c>
      <c r="H104" s="152">
        <v>0.02</v>
      </c>
      <c r="I104" s="152">
        <f t="shared" si="17"/>
        <v>0.02</v>
      </c>
      <c r="J104" s="152">
        <v>0</v>
      </c>
      <c r="K104" s="152">
        <f t="shared" si="18"/>
        <v>0</v>
      </c>
      <c r="Q104" s="145">
        <v>2</v>
      </c>
      <c r="AA104" s="121">
        <v>12</v>
      </c>
      <c r="AB104" s="121">
        <v>1</v>
      </c>
      <c r="AC104" s="121">
        <v>56</v>
      </c>
      <c r="BB104" s="121">
        <v>2</v>
      </c>
      <c r="BC104" s="121">
        <f t="shared" si="19"/>
        <v>0</v>
      </c>
      <c r="BD104" s="121">
        <f t="shared" si="20"/>
        <v>0</v>
      </c>
      <c r="BE104" s="121">
        <f t="shared" si="21"/>
        <v>0</v>
      </c>
      <c r="BF104" s="121">
        <f t="shared" si="22"/>
        <v>0</v>
      </c>
      <c r="BG104" s="121">
        <f t="shared" si="23"/>
        <v>0</v>
      </c>
    </row>
    <row r="105" spans="1:59" ht="25.5" x14ac:dyDescent="0.2">
      <c r="A105" s="146">
        <v>57</v>
      </c>
      <c r="B105" s="147" t="s">
        <v>234</v>
      </c>
      <c r="C105" s="148" t="s">
        <v>313</v>
      </c>
      <c r="D105" s="149" t="s">
        <v>92</v>
      </c>
      <c r="E105" s="150">
        <v>1</v>
      </c>
      <c r="F105" s="150"/>
      <c r="G105" s="151">
        <f t="shared" si="16"/>
        <v>0</v>
      </c>
      <c r="H105" s="152">
        <v>0.02</v>
      </c>
      <c r="I105" s="152">
        <f t="shared" si="17"/>
        <v>0.02</v>
      </c>
      <c r="J105" s="152">
        <v>0</v>
      </c>
      <c r="K105" s="152">
        <f t="shared" si="18"/>
        <v>0</v>
      </c>
      <c r="Q105" s="145">
        <v>2</v>
      </c>
      <c r="AA105" s="121">
        <v>12</v>
      </c>
      <c r="AB105" s="121">
        <v>1</v>
      </c>
      <c r="AC105" s="121">
        <v>57</v>
      </c>
      <c r="BB105" s="121">
        <v>2</v>
      </c>
      <c r="BC105" s="121">
        <f t="shared" si="19"/>
        <v>0</v>
      </c>
      <c r="BD105" s="121">
        <f t="shared" si="20"/>
        <v>0</v>
      </c>
      <c r="BE105" s="121">
        <f t="shared" si="21"/>
        <v>0</v>
      </c>
      <c r="BF105" s="121">
        <f t="shared" si="22"/>
        <v>0</v>
      </c>
      <c r="BG105" s="121">
        <f t="shared" si="23"/>
        <v>0</v>
      </c>
    </row>
    <row r="106" spans="1:59" x14ac:dyDescent="0.2">
      <c r="A106" s="146">
        <v>58</v>
      </c>
      <c r="B106" s="147" t="s">
        <v>235</v>
      </c>
      <c r="C106" s="148" t="s">
        <v>314</v>
      </c>
      <c r="D106" s="149" t="s">
        <v>92</v>
      </c>
      <c r="E106" s="150">
        <v>1</v>
      </c>
      <c r="F106" s="150"/>
      <c r="G106" s="151">
        <f t="shared" si="16"/>
        <v>0</v>
      </c>
      <c r="H106" s="152">
        <v>1.38E-2</v>
      </c>
      <c r="I106" s="152">
        <f t="shared" si="17"/>
        <v>1.38E-2</v>
      </c>
      <c r="J106" s="152">
        <v>0</v>
      </c>
      <c r="K106" s="152">
        <f t="shared" si="18"/>
        <v>0</v>
      </c>
      <c r="Q106" s="145">
        <v>2</v>
      </c>
      <c r="AA106" s="121">
        <v>12</v>
      </c>
      <c r="AB106" s="121">
        <v>1</v>
      </c>
      <c r="AC106" s="121">
        <v>58</v>
      </c>
      <c r="BB106" s="121">
        <v>2</v>
      </c>
      <c r="BC106" s="121">
        <f t="shared" si="19"/>
        <v>0</v>
      </c>
      <c r="BD106" s="121">
        <f t="shared" si="20"/>
        <v>0</v>
      </c>
      <c r="BE106" s="121">
        <f t="shared" si="21"/>
        <v>0</v>
      </c>
      <c r="BF106" s="121">
        <f t="shared" si="22"/>
        <v>0</v>
      </c>
      <c r="BG106" s="121">
        <f t="shared" si="23"/>
        <v>0</v>
      </c>
    </row>
    <row r="107" spans="1:59" x14ac:dyDescent="0.2">
      <c r="A107" s="146">
        <v>59</v>
      </c>
      <c r="B107" s="147" t="s">
        <v>236</v>
      </c>
      <c r="C107" s="148" t="s">
        <v>315</v>
      </c>
      <c r="D107" s="149" t="s">
        <v>92</v>
      </c>
      <c r="E107" s="150">
        <v>1</v>
      </c>
      <c r="F107" s="150"/>
      <c r="G107" s="151">
        <f t="shared" si="16"/>
        <v>0</v>
      </c>
      <c r="H107" s="152">
        <v>1.6E-2</v>
      </c>
      <c r="I107" s="152">
        <f t="shared" si="17"/>
        <v>1.6E-2</v>
      </c>
      <c r="J107" s="152">
        <v>0</v>
      </c>
      <c r="K107" s="152">
        <f t="shared" si="18"/>
        <v>0</v>
      </c>
      <c r="Q107" s="145">
        <v>2</v>
      </c>
      <c r="AA107" s="121">
        <v>12</v>
      </c>
      <c r="AB107" s="121">
        <v>1</v>
      </c>
      <c r="AC107" s="121">
        <v>59</v>
      </c>
      <c r="BB107" s="121">
        <v>2</v>
      </c>
      <c r="BC107" s="121">
        <f t="shared" si="19"/>
        <v>0</v>
      </c>
      <c r="BD107" s="121">
        <f t="shared" si="20"/>
        <v>0</v>
      </c>
      <c r="BE107" s="121">
        <f t="shared" si="21"/>
        <v>0</v>
      </c>
      <c r="BF107" s="121">
        <f t="shared" si="22"/>
        <v>0</v>
      </c>
      <c r="BG107" s="121">
        <f t="shared" si="23"/>
        <v>0</v>
      </c>
    </row>
    <row r="108" spans="1:59" x14ac:dyDescent="0.2">
      <c r="A108" s="146">
        <v>60</v>
      </c>
      <c r="B108" s="147" t="s">
        <v>237</v>
      </c>
      <c r="C108" s="148" t="s">
        <v>238</v>
      </c>
      <c r="D108" s="149" t="s">
        <v>92</v>
      </c>
      <c r="E108" s="150">
        <v>2</v>
      </c>
      <c r="F108" s="150"/>
      <c r="G108" s="151">
        <f t="shared" si="16"/>
        <v>0</v>
      </c>
      <c r="H108" s="152">
        <v>0</v>
      </c>
      <c r="I108" s="152">
        <f t="shared" si="17"/>
        <v>0</v>
      </c>
      <c r="J108" s="152">
        <v>-1E-3</v>
      </c>
      <c r="K108" s="152">
        <f t="shared" si="18"/>
        <v>-2E-3</v>
      </c>
      <c r="Q108" s="145">
        <v>2</v>
      </c>
      <c r="AA108" s="121">
        <v>12</v>
      </c>
      <c r="AB108" s="121">
        <v>0</v>
      </c>
      <c r="AC108" s="121">
        <v>60</v>
      </c>
      <c r="BB108" s="121">
        <v>2</v>
      </c>
      <c r="BC108" s="121">
        <f t="shared" si="19"/>
        <v>0</v>
      </c>
      <c r="BD108" s="121">
        <f t="shared" si="20"/>
        <v>0</v>
      </c>
      <c r="BE108" s="121">
        <f t="shared" si="21"/>
        <v>0</v>
      </c>
      <c r="BF108" s="121">
        <f t="shared" si="22"/>
        <v>0</v>
      </c>
      <c r="BG108" s="121">
        <f t="shared" si="23"/>
        <v>0</v>
      </c>
    </row>
    <row r="109" spans="1:59" x14ac:dyDescent="0.2">
      <c r="A109" s="146">
        <v>61</v>
      </c>
      <c r="B109" s="147" t="s">
        <v>239</v>
      </c>
      <c r="C109" s="148" t="s">
        <v>240</v>
      </c>
      <c r="D109" s="149" t="s">
        <v>92</v>
      </c>
      <c r="E109" s="150">
        <v>2</v>
      </c>
      <c r="F109" s="150"/>
      <c r="G109" s="151">
        <f t="shared" si="16"/>
        <v>0</v>
      </c>
      <c r="H109" s="152">
        <v>3.6000000000000002E-4</v>
      </c>
      <c r="I109" s="152">
        <f t="shared" si="17"/>
        <v>7.2000000000000005E-4</v>
      </c>
      <c r="J109" s="152">
        <v>0</v>
      </c>
      <c r="K109" s="152">
        <f t="shared" si="18"/>
        <v>0</v>
      </c>
      <c r="Q109" s="145">
        <v>2</v>
      </c>
      <c r="AA109" s="121">
        <v>12</v>
      </c>
      <c r="AB109" s="121">
        <v>1</v>
      </c>
      <c r="AC109" s="121">
        <v>61</v>
      </c>
      <c r="BB109" s="121">
        <v>2</v>
      </c>
      <c r="BC109" s="121">
        <f t="shared" si="19"/>
        <v>0</v>
      </c>
      <c r="BD109" s="121">
        <f t="shared" si="20"/>
        <v>0</v>
      </c>
      <c r="BE109" s="121">
        <f t="shared" si="21"/>
        <v>0</v>
      </c>
      <c r="BF109" s="121">
        <f t="shared" si="22"/>
        <v>0</v>
      </c>
      <c r="BG109" s="121">
        <f t="shared" si="23"/>
        <v>0</v>
      </c>
    </row>
    <row r="110" spans="1:59" x14ac:dyDescent="0.2">
      <c r="A110" s="146">
        <v>62</v>
      </c>
      <c r="B110" s="147" t="s">
        <v>241</v>
      </c>
      <c r="C110" s="148" t="s">
        <v>242</v>
      </c>
      <c r="D110" s="149" t="s">
        <v>194</v>
      </c>
      <c r="E110" s="150">
        <v>2</v>
      </c>
      <c r="F110" s="150"/>
      <c r="G110" s="151">
        <f t="shared" si="16"/>
        <v>0</v>
      </c>
      <c r="H110" s="152">
        <v>0</v>
      </c>
      <c r="I110" s="152">
        <f t="shared" si="17"/>
        <v>0</v>
      </c>
      <c r="J110" s="152">
        <v>0</v>
      </c>
      <c r="K110" s="152">
        <f t="shared" si="18"/>
        <v>0</v>
      </c>
      <c r="Q110" s="145">
        <v>2</v>
      </c>
      <c r="AA110" s="121">
        <v>12</v>
      </c>
      <c r="AB110" s="121">
        <v>0</v>
      </c>
      <c r="AC110" s="121">
        <v>62</v>
      </c>
      <c r="BB110" s="121">
        <v>2</v>
      </c>
      <c r="BC110" s="121">
        <f t="shared" si="19"/>
        <v>0</v>
      </c>
      <c r="BD110" s="121">
        <f t="shared" si="20"/>
        <v>0</v>
      </c>
      <c r="BE110" s="121">
        <f t="shared" si="21"/>
        <v>0</v>
      </c>
      <c r="BF110" s="121">
        <f t="shared" si="22"/>
        <v>0</v>
      </c>
      <c r="BG110" s="121">
        <f t="shared" si="23"/>
        <v>0</v>
      </c>
    </row>
    <row r="111" spans="1:59" x14ac:dyDescent="0.2">
      <c r="A111" s="146">
        <v>63</v>
      </c>
      <c r="B111" s="147" t="s">
        <v>243</v>
      </c>
      <c r="C111" s="148" t="s">
        <v>244</v>
      </c>
      <c r="D111" s="149" t="s">
        <v>194</v>
      </c>
      <c r="E111" s="150">
        <v>2</v>
      </c>
      <c r="F111" s="150"/>
      <c r="G111" s="151">
        <f t="shared" si="16"/>
        <v>0</v>
      </c>
      <c r="H111" s="152">
        <v>7.5000000000000002E-4</v>
      </c>
      <c r="I111" s="152">
        <f t="shared" si="17"/>
        <v>1.5E-3</v>
      </c>
      <c r="J111" s="152">
        <v>0</v>
      </c>
      <c r="K111" s="152">
        <f t="shared" si="18"/>
        <v>0</v>
      </c>
      <c r="Q111" s="145">
        <v>2</v>
      </c>
      <c r="AA111" s="121">
        <v>12</v>
      </c>
      <c r="AB111" s="121">
        <v>1</v>
      </c>
      <c r="AC111" s="121">
        <v>63</v>
      </c>
      <c r="BB111" s="121">
        <v>2</v>
      </c>
      <c r="BC111" s="121">
        <f t="shared" si="19"/>
        <v>0</v>
      </c>
      <c r="BD111" s="121">
        <f t="shared" si="20"/>
        <v>0</v>
      </c>
      <c r="BE111" s="121">
        <f t="shared" si="21"/>
        <v>0</v>
      </c>
      <c r="BF111" s="121">
        <f t="shared" si="22"/>
        <v>0</v>
      </c>
      <c r="BG111" s="121">
        <f t="shared" si="23"/>
        <v>0</v>
      </c>
    </row>
    <row r="112" spans="1:59" x14ac:dyDescent="0.2">
      <c r="A112" s="146">
        <v>64</v>
      </c>
      <c r="B112" s="147" t="s">
        <v>245</v>
      </c>
      <c r="C112" s="148" t="s">
        <v>246</v>
      </c>
      <c r="D112" s="149" t="s">
        <v>92</v>
      </c>
      <c r="E112" s="150">
        <v>2</v>
      </c>
      <c r="F112" s="150"/>
      <c r="G112" s="151">
        <f t="shared" si="16"/>
        <v>0</v>
      </c>
      <c r="H112" s="152">
        <v>1.0000000000000001E-5</v>
      </c>
      <c r="I112" s="152">
        <f t="shared" si="17"/>
        <v>2.0000000000000002E-5</v>
      </c>
      <c r="J112" s="152">
        <v>0</v>
      </c>
      <c r="K112" s="152">
        <f t="shared" si="18"/>
        <v>0</v>
      </c>
      <c r="Q112" s="145">
        <v>2</v>
      </c>
      <c r="AA112" s="121">
        <v>12</v>
      </c>
      <c r="AB112" s="121">
        <v>0</v>
      </c>
      <c r="AC112" s="121">
        <v>64</v>
      </c>
      <c r="BB112" s="121">
        <v>2</v>
      </c>
      <c r="BC112" s="121">
        <f t="shared" si="19"/>
        <v>0</v>
      </c>
      <c r="BD112" s="121">
        <f t="shared" si="20"/>
        <v>0</v>
      </c>
      <c r="BE112" s="121">
        <f t="shared" si="21"/>
        <v>0</v>
      </c>
      <c r="BF112" s="121">
        <f t="shared" si="22"/>
        <v>0</v>
      </c>
      <c r="BG112" s="121">
        <f t="shared" si="23"/>
        <v>0</v>
      </c>
    </row>
    <row r="113" spans="1:59" x14ac:dyDescent="0.2">
      <c r="A113" s="146">
        <v>65</v>
      </c>
      <c r="B113" s="147" t="s">
        <v>247</v>
      </c>
      <c r="C113" s="148" t="s">
        <v>248</v>
      </c>
      <c r="D113" s="149" t="s">
        <v>92</v>
      </c>
      <c r="E113" s="150">
        <v>1</v>
      </c>
      <c r="F113" s="150"/>
      <c r="G113" s="151">
        <f t="shared" si="16"/>
        <v>0</v>
      </c>
      <c r="H113" s="152">
        <v>1.2099999999999999E-3</v>
      </c>
      <c r="I113" s="152">
        <f t="shared" si="17"/>
        <v>1.2099999999999999E-3</v>
      </c>
      <c r="J113" s="152">
        <v>0</v>
      </c>
      <c r="K113" s="152">
        <f t="shared" si="18"/>
        <v>0</v>
      </c>
      <c r="Q113" s="145">
        <v>2</v>
      </c>
      <c r="AA113" s="121">
        <v>12</v>
      </c>
      <c r="AB113" s="121">
        <v>1</v>
      </c>
      <c r="AC113" s="121">
        <v>65</v>
      </c>
      <c r="BB113" s="121">
        <v>2</v>
      </c>
      <c r="BC113" s="121">
        <f t="shared" si="19"/>
        <v>0</v>
      </c>
      <c r="BD113" s="121">
        <f t="shared" si="20"/>
        <v>0</v>
      </c>
      <c r="BE113" s="121">
        <f t="shared" si="21"/>
        <v>0</v>
      </c>
      <c r="BF113" s="121">
        <f t="shared" si="22"/>
        <v>0</v>
      </c>
      <c r="BG113" s="121">
        <f t="shared" si="23"/>
        <v>0</v>
      </c>
    </row>
    <row r="114" spans="1:59" x14ac:dyDescent="0.2">
      <c r="A114" s="146">
        <v>66</v>
      </c>
      <c r="B114" s="147" t="s">
        <v>249</v>
      </c>
      <c r="C114" s="148" t="s">
        <v>250</v>
      </c>
      <c r="D114" s="149" t="s">
        <v>92</v>
      </c>
      <c r="E114" s="150">
        <v>1</v>
      </c>
      <c r="F114" s="150"/>
      <c r="G114" s="151">
        <f t="shared" si="16"/>
        <v>0</v>
      </c>
      <c r="H114" s="152">
        <v>1.6100000000000001E-3</v>
      </c>
      <c r="I114" s="152">
        <f t="shared" si="17"/>
        <v>1.6100000000000001E-3</v>
      </c>
      <c r="J114" s="152">
        <v>0</v>
      </c>
      <c r="K114" s="152">
        <f t="shared" si="18"/>
        <v>0</v>
      </c>
      <c r="Q114" s="145">
        <v>2</v>
      </c>
      <c r="AA114" s="121">
        <v>12</v>
      </c>
      <c r="AB114" s="121">
        <v>1</v>
      </c>
      <c r="AC114" s="121">
        <v>66</v>
      </c>
      <c r="BB114" s="121">
        <v>2</v>
      </c>
      <c r="BC114" s="121">
        <f t="shared" si="19"/>
        <v>0</v>
      </c>
      <c r="BD114" s="121">
        <f t="shared" si="20"/>
        <v>0</v>
      </c>
      <c r="BE114" s="121">
        <f t="shared" si="21"/>
        <v>0</v>
      </c>
      <c r="BF114" s="121">
        <f t="shared" si="22"/>
        <v>0</v>
      </c>
      <c r="BG114" s="121">
        <f t="shared" si="23"/>
        <v>0</v>
      </c>
    </row>
    <row r="115" spans="1:59" x14ac:dyDescent="0.2">
      <c r="A115" s="160"/>
      <c r="B115" s="161" t="s">
        <v>72</v>
      </c>
      <c r="C115" s="162" t="str">
        <f>CONCATENATE(B101," ",C101)</f>
        <v>766 Konstrukce truhlářské</v>
      </c>
      <c r="D115" s="160"/>
      <c r="E115" s="163"/>
      <c r="F115" s="163"/>
      <c r="G115" s="164">
        <f>SUM(G101:G114)</f>
        <v>0</v>
      </c>
      <c r="H115" s="165"/>
      <c r="I115" s="166">
        <f>SUM(I101:I114)</f>
        <v>7.8500000000000014E-2</v>
      </c>
      <c r="J115" s="165"/>
      <c r="K115" s="166">
        <f>SUM(K101:K114)</f>
        <v>-2E-3</v>
      </c>
      <c r="Q115" s="145">
        <v>4</v>
      </c>
      <c r="BC115" s="167">
        <f>SUM(BC101:BC114)</f>
        <v>0</v>
      </c>
      <c r="BD115" s="167">
        <f>SUM(BD101:BD114)</f>
        <v>0</v>
      </c>
      <c r="BE115" s="167">
        <f>SUM(BE101:BE114)</f>
        <v>0</v>
      </c>
      <c r="BF115" s="167">
        <f>SUM(BF101:BF114)</f>
        <v>0</v>
      </c>
      <c r="BG115" s="167">
        <f>SUM(BG101:BG114)</f>
        <v>0</v>
      </c>
    </row>
    <row r="116" spans="1:59" x14ac:dyDescent="0.2">
      <c r="A116" s="138" t="s">
        <v>69</v>
      </c>
      <c r="B116" s="139" t="s">
        <v>251</v>
      </c>
      <c r="C116" s="140" t="s">
        <v>252</v>
      </c>
      <c r="D116" s="141"/>
      <c r="E116" s="142"/>
      <c r="F116" s="142"/>
      <c r="G116" s="143"/>
      <c r="H116" s="144"/>
      <c r="I116" s="144"/>
      <c r="J116" s="144"/>
      <c r="K116" s="144"/>
      <c r="Q116" s="145">
        <v>1</v>
      </c>
    </row>
    <row r="117" spans="1:59" x14ac:dyDescent="0.2">
      <c r="A117" s="146">
        <v>67</v>
      </c>
      <c r="B117" s="147" t="s">
        <v>253</v>
      </c>
      <c r="C117" s="148" t="s">
        <v>254</v>
      </c>
      <c r="D117" s="149" t="s">
        <v>92</v>
      </c>
      <c r="E117" s="150">
        <v>1</v>
      </c>
      <c r="F117" s="150"/>
      <c r="G117" s="151">
        <f>E117*F117</f>
        <v>0</v>
      </c>
      <c r="H117" s="152">
        <v>4.2999999999999999E-4</v>
      </c>
      <c r="I117" s="152">
        <f>E117*H117</f>
        <v>4.2999999999999999E-4</v>
      </c>
      <c r="J117" s="152">
        <v>0</v>
      </c>
      <c r="K117" s="152">
        <f>E117*J117</f>
        <v>0</v>
      </c>
      <c r="Q117" s="145">
        <v>2</v>
      </c>
      <c r="AA117" s="121">
        <v>12</v>
      </c>
      <c r="AB117" s="121">
        <v>0</v>
      </c>
      <c r="AC117" s="121">
        <v>67</v>
      </c>
      <c r="BB117" s="121">
        <v>2</v>
      </c>
      <c r="BC117" s="121">
        <f>IF(BB117=1,G117,0)</f>
        <v>0</v>
      </c>
      <c r="BD117" s="121">
        <f>IF(BB117=2,G117,0)</f>
        <v>0</v>
      </c>
      <c r="BE117" s="121">
        <f>IF(BB117=3,G117,0)</f>
        <v>0</v>
      </c>
      <c r="BF117" s="121">
        <f>IF(BB117=4,G117,0)</f>
        <v>0</v>
      </c>
      <c r="BG117" s="121">
        <f>IF(BB117=5,G117,0)</f>
        <v>0</v>
      </c>
    </row>
    <row r="118" spans="1:59" ht="25.5" x14ac:dyDescent="0.2">
      <c r="A118" s="146">
        <v>68</v>
      </c>
      <c r="B118" s="147" t="s">
        <v>255</v>
      </c>
      <c r="C118" s="148" t="s">
        <v>256</v>
      </c>
      <c r="D118" s="149" t="s">
        <v>92</v>
      </c>
      <c r="E118" s="150">
        <v>1</v>
      </c>
      <c r="F118" s="150"/>
      <c r="G118" s="151">
        <f>E118*F118</f>
        <v>0</v>
      </c>
      <c r="H118" s="152">
        <v>1.8749999999999999E-2</v>
      </c>
      <c r="I118" s="152">
        <f>E118*H118</f>
        <v>1.8749999999999999E-2</v>
      </c>
      <c r="J118" s="152">
        <v>0</v>
      </c>
      <c r="K118" s="152">
        <f>E118*J118</f>
        <v>0</v>
      </c>
      <c r="Q118" s="145">
        <v>2</v>
      </c>
      <c r="AA118" s="121">
        <v>12</v>
      </c>
      <c r="AB118" s="121">
        <v>1</v>
      </c>
      <c r="AC118" s="121">
        <v>68</v>
      </c>
      <c r="BB118" s="121">
        <v>2</v>
      </c>
      <c r="BC118" s="121">
        <f>IF(BB118=1,G118,0)</f>
        <v>0</v>
      </c>
      <c r="BD118" s="121">
        <f>IF(BB118=2,G118,0)</f>
        <v>0</v>
      </c>
      <c r="BE118" s="121">
        <f>IF(BB118=3,G118,0)</f>
        <v>0</v>
      </c>
      <c r="BF118" s="121">
        <f>IF(BB118=4,G118,0)</f>
        <v>0</v>
      </c>
      <c r="BG118" s="121">
        <f>IF(BB118=5,G118,0)</f>
        <v>0</v>
      </c>
    </row>
    <row r="119" spans="1:59" x14ac:dyDescent="0.2">
      <c r="A119" s="160"/>
      <c r="B119" s="161" t="s">
        <v>72</v>
      </c>
      <c r="C119" s="162" t="str">
        <f>CONCATENATE(B116," ",C116)</f>
        <v>767 Konstrukce zámečnické</v>
      </c>
      <c r="D119" s="160"/>
      <c r="E119" s="163"/>
      <c r="F119" s="163"/>
      <c r="G119" s="164">
        <f>SUM(G116:G118)</f>
        <v>0</v>
      </c>
      <c r="H119" s="165"/>
      <c r="I119" s="166">
        <f>SUM(I116:I118)</f>
        <v>1.9179999999999999E-2</v>
      </c>
      <c r="J119" s="165"/>
      <c r="K119" s="166">
        <f>SUM(K116:K118)</f>
        <v>0</v>
      </c>
      <c r="Q119" s="145">
        <v>4</v>
      </c>
      <c r="BC119" s="167">
        <f>SUM(BC116:BC118)</f>
        <v>0</v>
      </c>
      <c r="BD119" s="167">
        <f>SUM(BD116:BD118)</f>
        <v>0</v>
      </c>
      <c r="BE119" s="167">
        <f>SUM(BE116:BE118)</f>
        <v>0</v>
      </c>
      <c r="BF119" s="167">
        <f>SUM(BF116:BF118)</f>
        <v>0</v>
      </c>
      <c r="BG119" s="167">
        <f>SUM(BG116:BG118)</f>
        <v>0</v>
      </c>
    </row>
    <row r="120" spans="1:59" x14ac:dyDescent="0.2">
      <c r="A120" s="138" t="s">
        <v>69</v>
      </c>
      <c r="B120" s="139" t="s">
        <v>257</v>
      </c>
      <c r="C120" s="140" t="s">
        <v>258</v>
      </c>
      <c r="D120" s="141"/>
      <c r="E120" s="142"/>
      <c r="F120" s="142"/>
      <c r="G120" s="143"/>
      <c r="H120" s="144"/>
      <c r="I120" s="144"/>
      <c r="J120" s="144"/>
      <c r="K120" s="144"/>
      <c r="Q120" s="145">
        <v>1</v>
      </c>
    </row>
    <row r="121" spans="1:59" ht="25.5" x14ac:dyDescent="0.2">
      <c r="A121" s="146">
        <v>69</v>
      </c>
      <c r="B121" s="147" t="s">
        <v>259</v>
      </c>
      <c r="C121" s="148" t="s">
        <v>260</v>
      </c>
      <c r="D121" s="149" t="s">
        <v>79</v>
      </c>
      <c r="E121" s="150">
        <v>7</v>
      </c>
      <c r="F121" s="150"/>
      <c r="G121" s="151">
        <f>E121*F121</f>
        <v>0</v>
      </c>
      <c r="H121" s="152">
        <v>4.8099999999999997E-2</v>
      </c>
      <c r="I121" s="152">
        <f>E121*H121</f>
        <v>0.3367</v>
      </c>
      <c r="J121" s="152">
        <v>0</v>
      </c>
      <c r="K121" s="152">
        <f>E121*J121</f>
        <v>0</v>
      </c>
      <c r="Q121" s="145">
        <v>2</v>
      </c>
      <c r="AA121" s="121">
        <v>12</v>
      </c>
      <c r="AB121" s="121">
        <v>0</v>
      </c>
      <c r="AC121" s="121">
        <v>69</v>
      </c>
      <c r="BB121" s="121">
        <v>2</v>
      </c>
      <c r="BC121" s="121">
        <f>IF(BB121=1,G121,0)</f>
        <v>0</v>
      </c>
      <c r="BD121" s="121">
        <f>IF(BB121=2,G121,0)</f>
        <v>0</v>
      </c>
      <c r="BE121" s="121">
        <f>IF(BB121=3,G121,0)</f>
        <v>0</v>
      </c>
      <c r="BF121" s="121">
        <f>IF(BB121=4,G121,0)</f>
        <v>0</v>
      </c>
      <c r="BG121" s="121">
        <f>IF(BB121=5,G121,0)</f>
        <v>0</v>
      </c>
    </row>
    <row r="122" spans="1:59" ht="25.5" x14ac:dyDescent="0.2">
      <c r="A122" s="146">
        <v>70</v>
      </c>
      <c r="B122" s="147" t="s">
        <v>261</v>
      </c>
      <c r="C122" s="148" t="s">
        <v>262</v>
      </c>
      <c r="D122" s="149" t="s">
        <v>79</v>
      </c>
      <c r="E122" s="150">
        <v>3.5</v>
      </c>
      <c r="F122" s="150"/>
      <c r="G122" s="151">
        <f>E122*F122</f>
        <v>0</v>
      </c>
      <c r="H122" s="152">
        <v>3.5400000000000002E-3</v>
      </c>
      <c r="I122" s="152">
        <f>E122*H122</f>
        <v>1.239E-2</v>
      </c>
      <c r="J122" s="152">
        <v>0</v>
      </c>
      <c r="K122" s="152">
        <f>E122*J122</f>
        <v>0</v>
      </c>
      <c r="Q122" s="145">
        <v>2</v>
      </c>
      <c r="AA122" s="121">
        <v>12</v>
      </c>
      <c r="AB122" s="121">
        <v>0</v>
      </c>
      <c r="AC122" s="121">
        <v>70</v>
      </c>
      <c r="BB122" s="121">
        <v>2</v>
      </c>
      <c r="BC122" s="121">
        <f>IF(BB122=1,G122,0)</f>
        <v>0</v>
      </c>
      <c r="BD122" s="121">
        <f>IF(BB122=2,G122,0)</f>
        <v>0</v>
      </c>
      <c r="BE122" s="121">
        <f>IF(BB122=3,G122,0)</f>
        <v>0</v>
      </c>
      <c r="BF122" s="121">
        <f>IF(BB122=4,G122,0)</f>
        <v>0</v>
      </c>
      <c r="BG122" s="121">
        <f>IF(BB122=5,G122,0)</f>
        <v>0</v>
      </c>
    </row>
    <row r="123" spans="1:59" x14ac:dyDescent="0.2">
      <c r="A123" s="146">
        <v>71</v>
      </c>
      <c r="B123" s="147" t="s">
        <v>263</v>
      </c>
      <c r="C123" s="148" t="s">
        <v>264</v>
      </c>
      <c r="D123" s="149" t="s">
        <v>79</v>
      </c>
      <c r="E123" s="150">
        <v>3.6749999999999998</v>
      </c>
      <c r="F123" s="150"/>
      <c r="G123" s="151">
        <f>E123*F123</f>
        <v>0</v>
      </c>
      <c r="H123" s="152">
        <v>1.8120000000000001E-2</v>
      </c>
      <c r="I123" s="152">
        <f>E123*H123</f>
        <v>6.6590999999999997E-2</v>
      </c>
      <c r="J123" s="152">
        <v>0</v>
      </c>
      <c r="K123" s="152">
        <f>E123*J123</f>
        <v>0</v>
      </c>
      <c r="Q123" s="145">
        <v>2</v>
      </c>
      <c r="AA123" s="121">
        <v>12</v>
      </c>
      <c r="AB123" s="121">
        <v>1</v>
      </c>
      <c r="AC123" s="121">
        <v>71</v>
      </c>
      <c r="BB123" s="121">
        <v>2</v>
      </c>
      <c r="BC123" s="121">
        <f>IF(BB123=1,G123,0)</f>
        <v>0</v>
      </c>
      <c r="BD123" s="121">
        <f>IF(BB123=2,G123,0)</f>
        <v>0</v>
      </c>
      <c r="BE123" s="121">
        <f>IF(BB123=3,G123,0)</f>
        <v>0</v>
      </c>
      <c r="BF123" s="121">
        <f>IF(BB123=4,G123,0)</f>
        <v>0</v>
      </c>
      <c r="BG123" s="121">
        <f>IF(BB123=5,G123,0)</f>
        <v>0</v>
      </c>
    </row>
    <row r="124" spans="1:59" x14ac:dyDescent="0.2">
      <c r="A124" s="153"/>
      <c r="B124" s="154"/>
      <c r="C124" s="199" t="s">
        <v>265</v>
      </c>
      <c r="D124" s="200"/>
      <c r="E124" s="155">
        <v>3.6749999999999998</v>
      </c>
      <c r="F124" s="156"/>
      <c r="G124" s="157"/>
      <c r="H124" s="158"/>
      <c r="I124" s="158"/>
      <c r="J124" s="158"/>
      <c r="K124" s="158"/>
      <c r="M124" s="121" t="s">
        <v>265</v>
      </c>
      <c r="O124" s="159"/>
      <c r="Q124" s="145"/>
    </row>
    <row r="125" spans="1:59" x14ac:dyDescent="0.2">
      <c r="A125" s="146">
        <v>72</v>
      </c>
      <c r="B125" s="147" t="s">
        <v>266</v>
      </c>
      <c r="C125" s="148" t="s">
        <v>267</v>
      </c>
      <c r="D125" s="149" t="s">
        <v>140</v>
      </c>
      <c r="E125" s="150">
        <v>0.27138000000000001</v>
      </c>
      <c r="F125" s="150"/>
      <c r="G125" s="151">
        <f>E125*F125</f>
        <v>0</v>
      </c>
      <c r="H125" s="152">
        <v>0</v>
      </c>
      <c r="I125" s="152">
        <f>E125*H125</f>
        <v>0</v>
      </c>
      <c r="J125" s="152">
        <v>0</v>
      </c>
      <c r="K125" s="152">
        <f>E125*J125</f>
        <v>0</v>
      </c>
      <c r="Q125" s="145">
        <v>2</v>
      </c>
      <c r="AA125" s="121">
        <v>12</v>
      </c>
      <c r="AB125" s="121">
        <v>0</v>
      </c>
      <c r="AC125" s="121">
        <v>72</v>
      </c>
      <c r="BB125" s="121">
        <v>2</v>
      </c>
      <c r="BC125" s="121">
        <f>IF(BB125=1,G125,0)</f>
        <v>0</v>
      </c>
      <c r="BD125" s="121">
        <f>IF(BB125=2,G125,0)</f>
        <v>0</v>
      </c>
      <c r="BE125" s="121">
        <f>IF(BB125=3,G125,0)</f>
        <v>0</v>
      </c>
      <c r="BF125" s="121">
        <f>IF(BB125=4,G125,0)</f>
        <v>0</v>
      </c>
      <c r="BG125" s="121">
        <f>IF(BB125=5,G125,0)</f>
        <v>0</v>
      </c>
    </row>
    <row r="126" spans="1:59" x14ac:dyDescent="0.2">
      <c r="A126" s="160"/>
      <c r="B126" s="161" t="s">
        <v>72</v>
      </c>
      <c r="C126" s="162" t="str">
        <f>CONCATENATE(B120," ",C120)</f>
        <v>771 Podlahy z dlaždic a obklady</v>
      </c>
      <c r="D126" s="160"/>
      <c r="E126" s="163"/>
      <c r="F126" s="163"/>
      <c r="G126" s="164">
        <f>SUM(G120:G125)</f>
        <v>0</v>
      </c>
      <c r="H126" s="165"/>
      <c r="I126" s="166">
        <f>SUM(I120:I125)</f>
        <v>0.41568100000000002</v>
      </c>
      <c r="J126" s="165"/>
      <c r="K126" s="166">
        <f>SUM(K120:K125)</f>
        <v>0</v>
      </c>
      <c r="Q126" s="145">
        <v>4</v>
      </c>
      <c r="BC126" s="167">
        <f>SUM(BC120:BC125)</f>
        <v>0</v>
      </c>
      <c r="BD126" s="167">
        <f>SUM(BD120:BD125)</f>
        <v>0</v>
      </c>
      <c r="BE126" s="167">
        <f>SUM(BE120:BE125)</f>
        <v>0</v>
      </c>
      <c r="BF126" s="167">
        <f>SUM(BF120:BF125)</f>
        <v>0</v>
      </c>
      <c r="BG126" s="167">
        <f>SUM(BG120:BG125)</f>
        <v>0</v>
      </c>
    </row>
    <row r="127" spans="1:59" x14ac:dyDescent="0.2">
      <c r="A127" s="138" t="s">
        <v>69</v>
      </c>
      <c r="B127" s="139" t="s">
        <v>268</v>
      </c>
      <c r="C127" s="140" t="s">
        <v>269</v>
      </c>
      <c r="D127" s="141"/>
      <c r="E127" s="142"/>
      <c r="F127" s="142"/>
      <c r="G127" s="143"/>
      <c r="H127" s="144"/>
      <c r="I127" s="144"/>
      <c r="J127" s="144"/>
      <c r="K127" s="144"/>
      <c r="Q127" s="145">
        <v>1</v>
      </c>
    </row>
    <row r="128" spans="1:59" x14ac:dyDescent="0.2">
      <c r="A128" s="146">
        <v>73</v>
      </c>
      <c r="B128" s="147" t="s">
        <v>270</v>
      </c>
      <c r="C128" s="148" t="s">
        <v>271</v>
      </c>
      <c r="D128" s="149" t="s">
        <v>79</v>
      </c>
      <c r="E128" s="150">
        <v>20</v>
      </c>
      <c r="F128" s="150"/>
      <c r="G128" s="151">
        <f>E128*F128</f>
        <v>0</v>
      </c>
      <c r="H128" s="152">
        <v>0</v>
      </c>
      <c r="I128" s="152">
        <f>E128*H128</f>
        <v>0</v>
      </c>
      <c r="J128" s="152">
        <v>0</v>
      </c>
      <c r="K128" s="152">
        <f>E128*J128</f>
        <v>0</v>
      </c>
      <c r="Q128" s="145">
        <v>2</v>
      </c>
      <c r="AA128" s="121">
        <v>12</v>
      </c>
      <c r="AB128" s="121">
        <v>0</v>
      </c>
      <c r="AC128" s="121">
        <v>73</v>
      </c>
      <c r="BB128" s="121">
        <v>2</v>
      </c>
      <c r="BC128" s="121">
        <f>IF(BB128=1,G128,0)</f>
        <v>0</v>
      </c>
      <c r="BD128" s="121">
        <f>IF(BB128=2,G128,0)</f>
        <v>0</v>
      </c>
      <c r="BE128" s="121">
        <f>IF(BB128=3,G128,0)</f>
        <v>0</v>
      </c>
      <c r="BF128" s="121">
        <f>IF(BB128=4,G128,0)</f>
        <v>0</v>
      </c>
      <c r="BG128" s="121">
        <f>IF(BB128=5,G128,0)</f>
        <v>0</v>
      </c>
    </row>
    <row r="129" spans="1:59" x14ac:dyDescent="0.2">
      <c r="A129" s="146">
        <v>74</v>
      </c>
      <c r="B129" s="147" t="s">
        <v>272</v>
      </c>
      <c r="C129" s="148" t="s">
        <v>273</v>
      </c>
      <c r="D129" s="149" t="s">
        <v>79</v>
      </c>
      <c r="E129" s="150">
        <v>20.76</v>
      </c>
      <c r="F129" s="150"/>
      <c r="G129" s="151">
        <f>E129*F129</f>
        <v>0</v>
      </c>
      <c r="H129" s="152">
        <v>1.0500000000000001E-2</v>
      </c>
      <c r="I129" s="152">
        <f>E129*H129</f>
        <v>0.21798000000000003</v>
      </c>
      <c r="J129" s="152">
        <v>0</v>
      </c>
      <c r="K129" s="152">
        <f>E129*J129</f>
        <v>0</v>
      </c>
      <c r="Q129" s="145">
        <v>2</v>
      </c>
      <c r="AA129" s="121">
        <v>12</v>
      </c>
      <c r="AB129" s="121">
        <v>1</v>
      </c>
      <c r="AC129" s="121">
        <v>74</v>
      </c>
      <c r="BB129" s="121">
        <v>2</v>
      </c>
      <c r="BC129" s="121">
        <f>IF(BB129=1,G129,0)</f>
        <v>0</v>
      </c>
      <c r="BD129" s="121">
        <f>IF(BB129=2,G129,0)</f>
        <v>0</v>
      </c>
      <c r="BE129" s="121">
        <f>IF(BB129=3,G129,0)</f>
        <v>0</v>
      </c>
      <c r="BF129" s="121">
        <f>IF(BB129=4,G129,0)</f>
        <v>0</v>
      </c>
      <c r="BG129" s="121">
        <f>IF(BB129=5,G129,0)</f>
        <v>0</v>
      </c>
    </row>
    <row r="130" spans="1:59" x14ac:dyDescent="0.2">
      <c r="A130" s="153"/>
      <c r="B130" s="154"/>
      <c r="C130" s="199" t="s">
        <v>274</v>
      </c>
      <c r="D130" s="200"/>
      <c r="E130" s="155">
        <v>21</v>
      </c>
      <c r="F130" s="156"/>
      <c r="G130" s="157"/>
      <c r="H130" s="158"/>
      <c r="I130" s="158"/>
      <c r="J130" s="158"/>
      <c r="K130" s="158"/>
      <c r="M130" s="121" t="s">
        <v>274</v>
      </c>
      <c r="O130" s="159"/>
      <c r="Q130" s="145"/>
    </row>
    <row r="131" spans="1:59" x14ac:dyDescent="0.2">
      <c r="A131" s="153"/>
      <c r="B131" s="154"/>
      <c r="C131" s="199" t="s">
        <v>275</v>
      </c>
      <c r="D131" s="200"/>
      <c r="E131" s="155">
        <v>-0.24</v>
      </c>
      <c r="F131" s="156"/>
      <c r="G131" s="157"/>
      <c r="H131" s="158"/>
      <c r="I131" s="158"/>
      <c r="J131" s="158"/>
      <c r="K131" s="158"/>
      <c r="M131" s="121" t="s">
        <v>275</v>
      </c>
      <c r="O131" s="159"/>
      <c r="Q131" s="145"/>
    </row>
    <row r="132" spans="1:59" ht="25.5" x14ac:dyDescent="0.2">
      <c r="A132" s="146">
        <v>75</v>
      </c>
      <c r="B132" s="147" t="s">
        <v>276</v>
      </c>
      <c r="C132" s="148" t="s">
        <v>277</v>
      </c>
      <c r="D132" s="149" t="s">
        <v>92</v>
      </c>
      <c r="E132" s="150">
        <v>1</v>
      </c>
      <c r="F132" s="150"/>
      <c r="G132" s="151">
        <f t="shared" ref="G132:G137" si="24">E132*F132</f>
        <v>0</v>
      </c>
      <c r="H132" s="152">
        <v>1.7000000000000001E-2</v>
      </c>
      <c r="I132" s="152">
        <f t="shared" ref="I132:I137" si="25">E132*H132</f>
        <v>1.7000000000000001E-2</v>
      </c>
      <c r="J132" s="152">
        <v>0</v>
      </c>
      <c r="K132" s="152">
        <f t="shared" ref="K132:K137" si="26">E132*J132</f>
        <v>0</v>
      </c>
      <c r="Q132" s="145">
        <v>2</v>
      </c>
      <c r="AA132" s="121">
        <v>12</v>
      </c>
      <c r="AB132" s="121">
        <v>1</v>
      </c>
      <c r="AC132" s="121">
        <v>75</v>
      </c>
      <c r="BB132" s="121">
        <v>2</v>
      </c>
      <c r="BC132" s="121">
        <f t="shared" ref="BC132:BC137" si="27">IF(BB132=1,G132,0)</f>
        <v>0</v>
      </c>
      <c r="BD132" s="121">
        <f t="shared" ref="BD132:BD137" si="28">IF(BB132=2,G132,0)</f>
        <v>0</v>
      </c>
      <c r="BE132" s="121">
        <f t="shared" ref="BE132:BE137" si="29">IF(BB132=3,G132,0)</f>
        <v>0</v>
      </c>
      <c r="BF132" s="121">
        <f t="shared" ref="BF132:BF137" si="30">IF(BB132=4,G132,0)</f>
        <v>0</v>
      </c>
      <c r="BG132" s="121">
        <f t="shared" ref="BG132:BG137" si="31">IF(BB132=5,G132,0)</f>
        <v>0</v>
      </c>
    </row>
    <row r="133" spans="1:59" x14ac:dyDescent="0.2">
      <c r="A133" s="146">
        <v>76</v>
      </c>
      <c r="B133" s="147" t="s">
        <v>278</v>
      </c>
      <c r="C133" s="148" t="s">
        <v>279</v>
      </c>
      <c r="D133" s="149" t="s">
        <v>88</v>
      </c>
      <c r="E133" s="150">
        <v>17.5</v>
      </c>
      <c r="F133" s="150"/>
      <c r="G133" s="151">
        <f t="shared" si="24"/>
        <v>0</v>
      </c>
      <c r="H133" s="152">
        <v>0</v>
      </c>
      <c r="I133" s="152">
        <f t="shared" si="25"/>
        <v>0</v>
      </c>
      <c r="J133" s="152">
        <v>0</v>
      </c>
      <c r="K133" s="152">
        <f t="shared" si="26"/>
        <v>0</v>
      </c>
      <c r="Q133" s="145">
        <v>2</v>
      </c>
      <c r="AA133" s="121">
        <v>12</v>
      </c>
      <c r="AB133" s="121">
        <v>0</v>
      </c>
      <c r="AC133" s="121">
        <v>76</v>
      </c>
      <c r="BB133" s="121">
        <v>2</v>
      </c>
      <c r="BC133" s="121">
        <f t="shared" si="27"/>
        <v>0</v>
      </c>
      <c r="BD133" s="121">
        <f t="shared" si="28"/>
        <v>0</v>
      </c>
      <c r="BE133" s="121">
        <f t="shared" si="29"/>
        <v>0</v>
      </c>
      <c r="BF133" s="121">
        <f t="shared" si="30"/>
        <v>0</v>
      </c>
      <c r="BG133" s="121">
        <f t="shared" si="31"/>
        <v>0</v>
      </c>
    </row>
    <row r="134" spans="1:59" x14ac:dyDescent="0.2">
      <c r="A134" s="146">
        <v>77</v>
      </c>
      <c r="B134" s="147" t="s">
        <v>70</v>
      </c>
      <c r="C134" s="148" t="s">
        <v>280</v>
      </c>
      <c r="D134" s="149" t="s">
        <v>92</v>
      </c>
      <c r="E134" s="150">
        <v>7</v>
      </c>
      <c r="F134" s="150"/>
      <c r="G134" s="151">
        <f t="shared" si="24"/>
        <v>0</v>
      </c>
      <c r="H134" s="152">
        <v>5.9999999999999995E-4</v>
      </c>
      <c r="I134" s="152">
        <f t="shared" si="25"/>
        <v>4.1999999999999997E-3</v>
      </c>
      <c r="J134" s="152">
        <v>0</v>
      </c>
      <c r="K134" s="152">
        <f t="shared" si="26"/>
        <v>0</v>
      </c>
      <c r="Q134" s="145">
        <v>2</v>
      </c>
      <c r="AA134" s="121">
        <v>12</v>
      </c>
      <c r="AB134" s="121">
        <v>1</v>
      </c>
      <c r="AC134" s="121">
        <v>77</v>
      </c>
      <c r="BB134" s="121">
        <v>2</v>
      </c>
      <c r="BC134" s="121">
        <f t="shared" si="27"/>
        <v>0</v>
      </c>
      <c r="BD134" s="121">
        <f t="shared" si="28"/>
        <v>0</v>
      </c>
      <c r="BE134" s="121">
        <f t="shared" si="29"/>
        <v>0</v>
      </c>
      <c r="BF134" s="121">
        <f t="shared" si="30"/>
        <v>0</v>
      </c>
      <c r="BG134" s="121">
        <f t="shared" si="31"/>
        <v>0</v>
      </c>
    </row>
    <row r="135" spans="1:59" x14ac:dyDescent="0.2">
      <c r="A135" s="146">
        <v>78</v>
      </c>
      <c r="B135" s="147" t="s">
        <v>281</v>
      </c>
      <c r="C135" s="148" t="s">
        <v>282</v>
      </c>
      <c r="D135" s="149" t="s">
        <v>79</v>
      </c>
      <c r="E135" s="150">
        <v>20</v>
      </c>
      <c r="F135" s="150"/>
      <c r="G135" s="151">
        <f t="shared" si="24"/>
        <v>0</v>
      </c>
      <c r="H135" s="152">
        <v>1.1E-4</v>
      </c>
      <c r="I135" s="152">
        <f t="shared" si="25"/>
        <v>2.2000000000000001E-3</v>
      </c>
      <c r="J135" s="152">
        <v>0</v>
      </c>
      <c r="K135" s="152">
        <f t="shared" si="26"/>
        <v>0</v>
      </c>
      <c r="Q135" s="145">
        <v>2</v>
      </c>
      <c r="AA135" s="121">
        <v>12</v>
      </c>
      <c r="AB135" s="121">
        <v>0</v>
      </c>
      <c r="AC135" s="121">
        <v>78</v>
      </c>
      <c r="BB135" s="121">
        <v>2</v>
      </c>
      <c r="BC135" s="121">
        <f t="shared" si="27"/>
        <v>0</v>
      </c>
      <c r="BD135" s="121">
        <f t="shared" si="28"/>
        <v>0</v>
      </c>
      <c r="BE135" s="121">
        <f t="shared" si="29"/>
        <v>0</v>
      </c>
      <c r="BF135" s="121">
        <f t="shared" si="30"/>
        <v>0</v>
      </c>
      <c r="BG135" s="121">
        <f t="shared" si="31"/>
        <v>0</v>
      </c>
    </row>
    <row r="136" spans="1:59" x14ac:dyDescent="0.2">
      <c r="A136" s="146">
        <v>79</v>
      </c>
      <c r="B136" s="147" t="s">
        <v>283</v>
      </c>
      <c r="C136" s="148" t="s">
        <v>284</v>
      </c>
      <c r="D136" s="149" t="s">
        <v>79</v>
      </c>
      <c r="E136" s="150">
        <v>20</v>
      </c>
      <c r="F136" s="150"/>
      <c r="G136" s="151">
        <f t="shared" si="24"/>
        <v>0</v>
      </c>
      <c r="H136" s="152">
        <v>0</v>
      </c>
      <c r="I136" s="152">
        <f t="shared" si="25"/>
        <v>0</v>
      </c>
      <c r="J136" s="152">
        <v>0</v>
      </c>
      <c r="K136" s="152">
        <f t="shared" si="26"/>
        <v>0</v>
      </c>
      <c r="Q136" s="145">
        <v>2</v>
      </c>
      <c r="AA136" s="121">
        <v>12</v>
      </c>
      <c r="AB136" s="121">
        <v>0</v>
      </c>
      <c r="AC136" s="121">
        <v>79</v>
      </c>
      <c r="BB136" s="121">
        <v>2</v>
      </c>
      <c r="BC136" s="121">
        <f t="shared" si="27"/>
        <v>0</v>
      </c>
      <c r="BD136" s="121">
        <f t="shared" si="28"/>
        <v>0</v>
      </c>
      <c r="BE136" s="121">
        <f t="shared" si="29"/>
        <v>0</v>
      </c>
      <c r="BF136" s="121">
        <f t="shared" si="30"/>
        <v>0</v>
      </c>
      <c r="BG136" s="121">
        <f t="shared" si="31"/>
        <v>0</v>
      </c>
    </row>
    <row r="137" spans="1:59" x14ac:dyDescent="0.2">
      <c r="A137" s="146">
        <v>80</v>
      </c>
      <c r="B137" s="147" t="s">
        <v>285</v>
      </c>
      <c r="C137" s="148" t="s">
        <v>286</v>
      </c>
      <c r="D137" s="149" t="s">
        <v>140</v>
      </c>
      <c r="E137" s="150">
        <v>0.2414</v>
      </c>
      <c r="F137" s="150"/>
      <c r="G137" s="151">
        <f t="shared" si="24"/>
        <v>0</v>
      </c>
      <c r="H137" s="152">
        <v>0</v>
      </c>
      <c r="I137" s="152">
        <f t="shared" si="25"/>
        <v>0</v>
      </c>
      <c r="J137" s="152">
        <v>0</v>
      </c>
      <c r="K137" s="152">
        <f t="shared" si="26"/>
        <v>0</v>
      </c>
      <c r="Q137" s="145">
        <v>2</v>
      </c>
      <c r="AA137" s="121">
        <v>12</v>
      </c>
      <c r="AB137" s="121">
        <v>0</v>
      </c>
      <c r="AC137" s="121">
        <v>80</v>
      </c>
      <c r="BB137" s="121">
        <v>2</v>
      </c>
      <c r="BC137" s="121">
        <f t="shared" si="27"/>
        <v>0</v>
      </c>
      <c r="BD137" s="121">
        <f t="shared" si="28"/>
        <v>0</v>
      </c>
      <c r="BE137" s="121">
        <f t="shared" si="29"/>
        <v>0</v>
      </c>
      <c r="BF137" s="121">
        <f t="shared" si="30"/>
        <v>0</v>
      </c>
      <c r="BG137" s="121">
        <f t="shared" si="31"/>
        <v>0</v>
      </c>
    </row>
    <row r="138" spans="1:59" x14ac:dyDescent="0.2">
      <c r="A138" s="160"/>
      <c r="B138" s="161" t="s">
        <v>72</v>
      </c>
      <c r="C138" s="162" t="str">
        <f>CONCATENATE(B127," ",C127)</f>
        <v>781 Obklady keramické</v>
      </c>
      <c r="D138" s="160"/>
      <c r="E138" s="163"/>
      <c r="F138" s="163"/>
      <c r="G138" s="164">
        <f>SUM(G127:G137)</f>
        <v>0</v>
      </c>
      <c r="H138" s="165"/>
      <c r="I138" s="166">
        <f>SUM(I127:I137)</f>
        <v>0.24138000000000004</v>
      </c>
      <c r="J138" s="165"/>
      <c r="K138" s="166">
        <f>SUM(K127:K137)</f>
        <v>0</v>
      </c>
      <c r="Q138" s="145">
        <v>4</v>
      </c>
      <c r="BC138" s="167">
        <f>SUM(BC127:BC137)</f>
        <v>0</v>
      </c>
      <c r="BD138" s="167">
        <f>SUM(BD127:BD137)</f>
        <v>0</v>
      </c>
      <c r="BE138" s="167">
        <f>SUM(BE127:BE137)</f>
        <v>0</v>
      </c>
      <c r="BF138" s="167">
        <f>SUM(BF127:BF137)</f>
        <v>0</v>
      </c>
      <c r="BG138" s="167">
        <f>SUM(BG127:BG137)</f>
        <v>0</v>
      </c>
    </row>
    <row r="139" spans="1:59" x14ac:dyDescent="0.2">
      <c r="A139" s="138" t="s">
        <v>69</v>
      </c>
      <c r="B139" s="139" t="s">
        <v>287</v>
      </c>
      <c r="C139" s="140" t="s">
        <v>288</v>
      </c>
      <c r="D139" s="141"/>
      <c r="E139" s="142"/>
      <c r="F139" s="142"/>
      <c r="G139" s="143"/>
      <c r="H139" s="144"/>
      <c r="I139" s="144"/>
      <c r="J139" s="144"/>
      <c r="K139" s="144"/>
      <c r="Q139" s="145">
        <v>1</v>
      </c>
    </row>
    <row r="140" spans="1:59" x14ac:dyDescent="0.2">
      <c r="A140" s="146">
        <v>81</v>
      </c>
      <c r="B140" s="147" t="s">
        <v>289</v>
      </c>
      <c r="C140" s="148" t="s">
        <v>290</v>
      </c>
      <c r="D140" s="149" t="s">
        <v>79</v>
      </c>
      <c r="E140" s="150">
        <v>20</v>
      </c>
      <c r="F140" s="150"/>
      <c r="G140" s="151">
        <f>E140*F140</f>
        <v>0</v>
      </c>
      <c r="H140" s="152">
        <v>6.9999999999999994E-5</v>
      </c>
      <c r="I140" s="152">
        <f>E140*H140</f>
        <v>1.3999999999999998E-3</v>
      </c>
      <c r="J140" s="152">
        <v>0</v>
      </c>
      <c r="K140" s="152">
        <f>E140*J140</f>
        <v>0</v>
      </c>
      <c r="Q140" s="145">
        <v>2</v>
      </c>
      <c r="AA140" s="121">
        <v>12</v>
      </c>
      <c r="AB140" s="121">
        <v>0</v>
      </c>
      <c r="AC140" s="121">
        <v>81</v>
      </c>
      <c r="BB140" s="121">
        <v>2</v>
      </c>
      <c r="BC140" s="121">
        <f>IF(BB140=1,G140,0)</f>
        <v>0</v>
      </c>
      <c r="BD140" s="121">
        <f>IF(BB140=2,G140,0)</f>
        <v>0</v>
      </c>
      <c r="BE140" s="121">
        <f>IF(BB140=3,G140,0)</f>
        <v>0</v>
      </c>
      <c r="BF140" s="121">
        <f>IF(BB140=4,G140,0)</f>
        <v>0</v>
      </c>
      <c r="BG140" s="121">
        <f>IF(BB140=5,G140,0)</f>
        <v>0</v>
      </c>
    </row>
    <row r="141" spans="1:59" ht="25.5" x14ac:dyDescent="0.2">
      <c r="A141" s="146">
        <v>82</v>
      </c>
      <c r="B141" s="147" t="s">
        <v>291</v>
      </c>
      <c r="C141" s="148" t="s">
        <v>292</v>
      </c>
      <c r="D141" s="149" t="s">
        <v>79</v>
      </c>
      <c r="E141" s="150">
        <v>20</v>
      </c>
      <c r="F141" s="150"/>
      <c r="G141" s="151">
        <f>E141*F141</f>
        <v>0</v>
      </c>
      <c r="H141" s="152">
        <v>3.1E-4</v>
      </c>
      <c r="I141" s="152">
        <f>E141*H141</f>
        <v>6.1999999999999998E-3</v>
      </c>
      <c r="J141" s="152">
        <v>0</v>
      </c>
      <c r="K141" s="152">
        <f>E141*J141</f>
        <v>0</v>
      </c>
      <c r="Q141" s="145">
        <v>2</v>
      </c>
      <c r="AA141" s="121">
        <v>12</v>
      </c>
      <c r="AB141" s="121">
        <v>0</v>
      </c>
      <c r="AC141" s="121">
        <v>82</v>
      </c>
      <c r="BB141" s="121">
        <v>2</v>
      </c>
      <c r="BC141" s="121">
        <f>IF(BB141=1,G141,0)</f>
        <v>0</v>
      </c>
      <c r="BD141" s="121">
        <f>IF(BB141=2,G141,0)</f>
        <v>0</v>
      </c>
      <c r="BE141" s="121">
        <f>IF(BB141=3,G141,0)</f>
        <v>0</v>
      </c>
      <c r="BF141" s="121">
        <f>IF(BB141=4,G141,0)</f>
        <v>0</v>
      </c>
      <c r="BG141" s="121">
        <f>IF(BB141=5,G141,0)</f>
        <v>0</v>
      </c>
    </row>
    <row r="142" spans="1:59" x14ac:dyDescent="0.2">
      <c r="A142" s="160"/>
      <c r="B142" s="161" t="s">
        <v>72</v>
      </c>
      <c r="C142" s="162" t="str">
        <f>CONCATENATE(B139," ",C139)</f>
        <v>784 Malby</v>
      </c>
      <c r="D142" s="160"/>
      <c r="E142" s="163"/>
      <c r="F142" s="163"/>
      <c r="G142" s="164">
        <f>SUM(G139:G141)</f>
        <v>0</v>
      </c>
      <c r="H142" s="165"/>
      <c r="I142" s="166">
        <f>SUM(I139:I141)</f>
        <v>7.5999999999999991E-3</v>
      </c>
      <c r="J142" s="165"/>
      <c r="K142" s="166">
        <f>SUM(K139:K141)</f>
        <v>0</v>
      </c>
      <c r="Q142" s="145">
        <v>4</v>
      </c>
      <c r="BC142" s="167">
        <f>SUM(BC139:BC141)</f>
        <v>0</v>
      </c>
      <c r="BD142" s="167">
        <f>SUM(BD139:BD141)</f>
        <v>0</v>
      </c>
      <c r="BE142" s="167">
        <f>SUM(BE139:BE141)</f>
        <v>0</v>
      </c>
      <c r="BF142" s="167">
        <f>SUM(BF139:BF141)</f>
        <v>0</v>
      </c>
      <c r="BG142" s="167">
        <f>SUM(BG139:BG141)</f>
        <v>0</v>
      </c>
    </row>
    <row r="143" spans="1:59" x14ac:dyDescent="0.2">
      <c r="A143" s="138" t="s">
        <v>69</v>
      </c>
      <c r="B143" s="139" t="s">
        <v>293</v>
      </c>
      <c r="C143" s="140" t="s">
        <v>294</v>
      </c>
      <c r="D143" s="141"/>
      <c r="E143" s="142"/>
      <c r="F143" s="142"/>
      <c r="G143" s="143"/>
      <c r="H143" s="144"/>
      <c r="I143" s="144"/>
      <c r="J143" s="144"/>
      <c r="K143" s="144"/>
      <c r="Q143" s="145">
        <v>1</v>
      </c>
    </row>
    <row r="144" spans="1:59" x14ac:dyDescent="0.2">
      <c r="A144" s="146">
        <v>83</v>
      </c>
      <c r="B144" s="147" t="s">
        <v>75</v>
      </c>
      <c r="C144" s="148" t="s">
        <v>295</v>
      </c>
      <c r="D144" s="149" t="s">
        <v>161</v>
      </c>
      <c r="E144" s="150">
        <v>1</v>
      </c>
      <c r="F144" s="150"/>
      <c r="G144" s="151">
        <f>E144*F144</f>
        <v>0</v>
      </c>
      <c r="H144" s="152">
        <v>0</v>
      </c>
      <c r="I144" s="152">
        <f>E144*H144</f>
        <v>0</v>
      </c>
      <c r="J144" s="152">
        <v>0</v>
      </c>
      <c r="K144" s="152">
        <f>E144*J144</f>
        <v>0</v>
      </c>
      <c r="Q144" s="145">
        <v>2</v>
      </c>
      <c r="AA144" s="121">
        <v>12</v>
      </c>
      <c r="AB144" s="121">
        <v>0</v>
      </c>
      <c r="AC144" s="121">
        <v>83</v>
      </c>
      <c r="BB144" s="121">
        <v>4</v>
      </c>
      <c r="BC144" s="121">
        <f>IF(BB144=1,G144,0)</f>
        <v>0</v>
      </c>
      <c r="BD144" s="121">
        <f>IF(BB144=2,G144,0)</f>
        <v>0</v>
      </c>
      <c r="BE144" s="121">
        <f>IF(BB144=3,G144,0)</f>
        <v>0</v>
      </c>
      <c r="BF144" s="121">
        <f>IF(BB144=4,G144,0)</f>
        <v>0</v>
      </c>
      <c r="BG144" s="121">
        <f>IF(BB144=5,G144,0)</f>
        <v>0</v>
      </c>
    </row>
    <row r="145" spans="1:59" x14ac:dyDescent="0.2">
      <c r="A145" s="146">
        <v>84</v>
      </c>
      <c r="B145" s="147" t="s">
        <v>96</v>
      </c>
      <c r="C145" s="148" t="s">
        <v>296</v>
      </c>
      <c r="D145" s="149" t="s">
        <v>161</v>
      </c>
      <c r="E145" s="150">
        <v>1</v>
      </c>
      <c r="F145" s="150"/>
      <c r="G145" s="151">
        <f>E145*F145</f>
        <v>0</v>
      </c>
      <c r="H145" s="152">
        <v>0</v>
      </c>
      <c r="I145" s="152">
        <f>E145*H145</f>
        <v>0</v>
      </c>
      <c r="J145" s="152">
        <v>0</v>
      </c>
      <c r="K145" s="152">
        <f>E145*J145</f>
        <v>0</v>
      </c>
      <c r="Q145" s="145">
        <v>2</v>
      </c>
      <c r="AA145" s="121">
        <v>12</v>
      </c>
      <c r="AB145" s="121">
        <v>0</v>
      </c>
      <c r="AC145" s="121">
        <v>84</v>
      </c>
      <c r="BB145" s="121">
        <v>4</v>
      </c>
      <c r="BC145" s="121">
        <f>IF(BB145=1,G145,0)</f>
        <v>0</v>
      </c>
      <c r="BD145" s="121">
        <f>IF(BB145=2,G145,0)</f>
        <v>0</v>
      </c>
      <c r="BE145" s="121">
        <f>IF(BB145=3,G145,0)</f>
        <v>0</v>
      </c>
      <c r="BF145" s="121">
        <f>IF(BB145=4,G145,0)</f>
        <v>0</v>
      </c>
      <c r="BG145" s="121">
        <f>IF(BB145=5,G145,0)</f>
        <v>0</v>
      </c>
    </row>
    <row r="146" spans="1:59" x14ac:dyDescent="0.2">
      <c r="A146" s="146">
        <v>85</v>
      </c>
      <c r="B146" s="147" t="s">
        <v>297</v>
      </c>
      <c r="C146" s="148" t="s">
        <v>298</v>
      </c>
      <c r="D146" s="149" t="s">
        <v>161</v>
      </c>
      <c r="E146" s="150">
        <v>1</v>
      </c>
      <c r="F146" s="150"/>
      <c r="G146" s="151">
        <f>E146*F146</f>
        <v>0</v>
      </c>
      <c r="H146" s="152">
        <v>0</v>
      </c>
      <c r="I146" s="152">
        <f>E146*H146</f>
        <v>0</v>
      </c>
      <c r="J146" s="152">
        <v>0</v>
      </c>
      <c r="K146" s="152">
        <f>E146*J146</f>
        <v>0</v>
      </c>
      <c r="Q146" s="145">
        <v>2</v>
      </c>
      <c r="AA146" s="121">
        <v>12</v>
      </c>
      <c r="AB146" s="121">
        <v>0</v>
      </c>
      <c r="AC146" s="121">
        <v>85</v>
      </c>
      <c r="BB146" s="121">
        <v>4</v>
      </c>
      <c r="BC146" s="121">
        <f>IF(BB146=1,G146,0)</f>
        <v>0</v>
      </c>
      <c r="BD146" s="121">
        <f>IF(BB146=2,G146,0)</f>
        <v>0</v>
      </c>
      <c r="BE146" s="121">
        <f>IF(BB146=3,G146,0)</f>
        <v>0</v>
      </c>
      <c r="BF146" s="121">
        <f>IF(BB146=4,G146,0)</f>
        <v>0</v>
      </c>
      <c r="BG146" s="121">
        <f>IF(BB146=5,G146,0)</f>
        <v>0</v>
      </c>
    </row>
    <row r="147" spans="1:59" ht="25.5" x14ac:dyDescent="0.2">
      <c r="A147" s="146">
        <v>86</v>
      </c>
      <c r="B147" s="147" t="s">
        <v>299</v>
      </c>
      <c r="C147" s="148" t="s">
        <v>300</v>
      </c>
      <c r="D147" s="149" t="s">
        <v>92</v>
      </c>
      <c r="E147" s="150">
        <v>3</v>
      </c>
      <c r="F147" s="150"/>
      <c r="G147" s="151">
        <f>E147*F147</f>
        <v>0</v>
      </c>
      <c r="H147" s="152">
        <v>1.6999999999999999E-3</v>
      </c>
      <c r="I147" s="152">
        <f>E147*H147</f>
        <v>5.0999999999999995E-3</v>
      </c>
      <c r="J147" s="152">
        <v>0</v>
      </c>
      <c r="K147" s="152">
        <f>E147*J147</f>
        <v>0</v>
      </c>
      <c r="Q147" s="145">
        <v>2</v>
      </c>
      <c r="AA147" s="121">
        <v>12</v>
      </c>
      <c r="AB147" s="121">
        <v>0</v>
      </c>
      <c r="AC147" s="121">
        <v>86</v>
      </c>
      <c r="BB147" s="121">
        <v>4</v>
      </c>
      <c r="BC147" s="121">
        <f>IF(BB147=1,G147,0)</f>
        <v>0</v>
      </c>
      <c r="BD147" s="121">
        <f>IF(BB147=2,G147,0)</f>
        <v>0</v>
      </c>
      <c r="BE147" s="121">
        <f>IF(BB147=3,G147,0)</f>
        <v>0</v>
      </c>
      <c r="BF147" s="121">
        <f>IF(BB147=4,G147,0)</f>
        <v>0</v>
      </c>
      <c r="BG147" s="121">
        <f>IF(BB147=5,G147,0)</f>
        <v>0</v>
      </c>
    </row>
    <row r="148" spans="1:59" x14ac:dyDescent="0.2">
      <c r="A148" s="160"/>
      <c r="B148" s="161" t="s">
        <v>72</v>
      </c>
      <c r="C148" s="162" t="str">
        <f>CONCATENATE(B143," ",C143)</f>
        <v>M21 Elektromontáže</v>
      </c>
      <c r="D148" s="160"/>
      <c r="E148" s="163"/>
      <c r="F148" s="163"/>
      <c r="G148" s="164">
        <f>SUM(G143:G147)</f>
        <v>0</v>
      </c>
      <c r="H148" s="165"/>
      <c r="I148" s="166">
        <f>SUM(I143:I147)</f>
        <v>5.0999999999999995E-3</v>
      </c>
      <c r="J148" s="165"/>
      <c r="K148" s="166">
        <f>SUM(K143:K147)</f>
        <v>0</v>
      </c>
      <c r="Q148" s="145">
        <v>4</v>
      </c>
      <c r="BC148" s="167">
        <f>SUM(BC143:BC147)</f>
        <v>0</v>
      </c>
      <c r="BD148" s="167">
        <f>SUM(BD143:BD147)</f>
        <v>0</v>
      </c>
      <c r="BE148" s="167">
        <f>SUM(BE143:BE147)</f>
        <v>0</v>
      </c>
      <c r="BF148" s="167">
        <f>SUM(BF143:BF147)</f>
        <v>0</v>
      </c>
      <c r="BG148" s="167">
        <f>SUM(BG143:BG147)</f>
        <v>0</v>
      </c>
    </row>
    <row r="149" spans="1:59" x14ac:dyDescent="0.2">
      <c r="A149" s="138" t="s">
        <v>69</v>
      </c>
      <c r="B149" s="139" t="s">
        <v>301</v>
      </c>
      <c r="C149" s="140" t="s">
        <v>302</v>
      </c>
      <c r="D149" s="141"/>
      <c r="E149" s="142"/>
      <c r="F149" s="142"/>
      <c r="G149" s="143"/>
      <c r="H149" s="144"/>
      <c r="I149" s="144"/>
      <c r="J149" s="144"/>
      <c r="K149" s="144"/>
      <c r="Q149" s="145">
        <v>1</v>
      </c>
    </row>
    <row r="150" spans="1:59" x14ac:dyDescent="0.2">
      <c r="A150" s="146">
        <v>87</v>
      </c>
      <c r="B150" s="147" t="s">
        <v>303</v>
      </c>
      <c r="C150" s="148" t="s">
        <v>304</v>
      </c>
      <c r="D150" s="149" t="s">
        <v>161</v>
      </c>
      <c r="E150" s="150">
        <v>1</v>
      </c>
      <c r="F150" s="150"/>
      <c r="G150" s="151">
        <f>E150*F150</f>
        <v>0</v>
      </c>
      <c r="H150" s="152">
        <v>0</v>
      </c>
      <c r="I150" s="152">
        <f>E150*H150</f>
        <v>0</v>
      </c>
      <c r="J150" s="152">
        <v>0</v>
      </c>
      <c r="K150" s="152">
        <f>E150*J150</f>
        <v>0</v>
      </c>
      <c r="Q150" s="145">
        <v>2</v>
      </c>
      <c r="AA150" s="121">
        <v>12</v>
      </c>
      <c r="AB150" s="121">
        <v>0</v>
      </c>
      <c r="AC150" s="121">
        <v>87</v>
      </c>
      <c r="BB150" s="121">
        <v>4</v>
      </c>
      <c r="BC150" s="121">
        <f>IF(BB150=1,G150,0)</f>
        <v>0</v>
      </c>
      <c r="BD150" s="121">
        <f>IF(BB150=2,G150,0)</f>
        <v>0</v>
      </c>
      <c r="BE150" s="121">
        <f>IF(BB150=3,G150,0)</f>
        <v>0</v>
      </c>
      <c r="BF150" s="121">
        <f>IF(BB150=4,G150,0)</f>
        <v>0</v>
      </c>
      <c r="BG150" s="121">
        <f>IF(BB150=5,G150,0)</f>
        <v>0</v>
      </c>
    </row>
    <row r="151" spans="1:59" x14ac:dyDescent="0.2">
      <c r="A151" s="146">
        <v>88</v>
      </c>
      <c r="B151" s="147" t="s">
        <v>305</v>
      </c>
      <c r="C151" s="148" t="s">
        <v>306</v>
      </c>
      <c r="D151" s="149" t="s">
        <v>92</v>
      </c>
      <c r="E151" s="150">
        <v>1</v>
      </c>
      <c r="F151" s="150"/>
      <c r="G151" s="151">
        <f>E151*F151</f>
        <v>0</v>
      </c>
      <c r="H151" s="152">
        <v>0</v>
      </c>
      <c r="I151" s="152">
        <f>E151*H151</f>
        <v>0</v>
      </c>
      <c r="J151" s="152">
        <v>0</v>
      </c>
      <c r="K151" s="152">
        <f>E151*J151</f>
        <v>0</v>
      </c>
      <c r="Q151" s="145">
        <v>2</v>
      </c>
      <c r="AA151" s="121">
        <v>12</v>
      </c>
      <c r="AB151" s="121">
        <v>0</v>
      </c>
      <c r="AC151" s="121">
        <v>88</v>
      </c>
      <c r="BB151" s="121">
        <v>4</v>
      </c>
      <c r="BC151" s="121">
        <f>IF(BB151=1,G151,0)</f>
        <v>0</v>
      </c>
      <c r="BD151" s="121">
        <f>IF(BB151=2,G151,0)</f>
        <v>0</v>
      </c>
      <c r="BE151" s="121">
        <f>IF(BB151=3,G151,0)</f>
        <v>0</v>
      </c>
      <c r="BF151" s="121">
        <f>IF(BB151=4,G151,0)</f>
        <v>0</v>
      </c>
      <c r="BG151" s="121">
        <f>IF(BB151=5,G151,0)</f>
        <v>0</v>
      </c>
    </row>
    <row r="152" spans="1:59" x14ac:dyDescent="0.2">
      <c r="A152" s="146">
        <v>89</v>
      </c>
      <c r="B152" s="147" t="s">
        <v>307</v>
      </c>
      <c r="C152" s="148" t="s">
        <v>308</v>
      </c>
      <c r="D152" s="149" t="s">
        <v>92</v>
      </c>
      <c r="E152" s="150">
        <v>1</v>
      </c>
      <c r="F152" s="150"/>
      <c r="G152" s="151">
        <f>E152*F152</f>
        <v>0</v>
      </c>
      <c r="H152" s="152">
        <v>6.5000000000000002E-2</v>
      </c>
      <c r="I152" s="152">
        <f>E152*H152</f>
        <v>6.5000000000000002E-2</v>
      </c>
      <c r="J152" s="152">
        <v>0</v>
      </c>
      <c r="K152" s="152">
        <f>E152*J152</f>
        <v>0</v>
      </c>
      <c r="Q152" s="145">
        <v>2</v>
      </c>
      <c r="AA152" s="121">
        <v>12</v>
      </c>
      <c r="AB152" s="121">
        <v>1</v>
      </c>
      <c r="AC152" s="121">
        <v>89</v>
      </c>
      <c r="BB152" s="121">
        <v>4</v>
      </c>
      <c r="BC152" s="121">
        <f>IF(BB152=1,G152,0)</f>
        <v>0</v>
      </c>
      <c r="BD152" s="121">
        <f>IF(BB152=2,G152,0)</f>
        <v>0</v>
      </c>
      <c r="BE152" s="121">
        <f>IF(BB152=3,G152,0)</f>
        <v>0</v>
      </c>
      <c r="BF152" s="121">
        <f>IF(BB152=4,G152,0)</f>
        <v>0</v>
      </c>
      <c r="BG152" s="121">
        <f>IF(BB152=5,G152,0)</f>
        <v>0</v>
      </c>
    </row>
    <row r="153" spans="1:59" ht="25.5" x14ac:dyDescent="0.2">
      <c r="A153" s="146">
        <v>90</v>
      </c>
      <c r="B153" s="147" t="s">
        <v>309</v>
      </c>
      <c r="C153" s="148" t="s">
        <v>310</v>
      </c>
      <c r="D153" s="149" t="s">
        <v>92</v>
      </c>
      <c r="E153" s="150">
        <v>2</v>
      </c>
      <c r="F153" s="150"/>
      <c r="G153" s="151">
        <f>E153*F153</f>
        <v>0</v>
      </c>
      <c r="H153" s="152">
        <v>0</v>
      </c>
      <c r="I153" s="152">
        <f>E153*H153</f>
        <v>0</v>
      </c>
      <c r="J153" s="152">
        <v>0</v>
      </c>
      <c r="K153" s="152">
        <f>E153*J153</f>
        <v>0</v>
      </c>
      <c r="Q153" s="145">
        <v>2</v>
      </c>
      <c r="AA153" s="121">
        <v>12</v>
      </c>
      <c r="AB153" s="121">
        <v>0</v>
      </c>
      <c r="AC153" s="121">
        <v>90</v>
      </c>
      <c r="BB153" s="121">
        <v>4</v>
      </c>
      <c r="BC153" s="121">
        <f>IF(BB153=1,G153,0)</f>
        <v>0</v>
      </c>
      <c r="BD153" s="121">
        <f>IF(BB153=2,G153,0)</f>
        <v>0</v>
      </c>
      <c r="BE153" s="121">
        <f>IF(BB153=3,G153,0)</f>
        <v>0</v>
      </c>
      <c r="BF153" s="121">
        <f>IF(BB153=4,G153,0)</f>
        <v>0</v>
      </c>
      <c r="BG153" s="121">
        <f>IF(BB153=5,G153,0)</f>
        <v>0</v>
      </c>
    </row>
    <row r="154" spans="1:59" x14ac:dyDescent="0.2">
      <c r="A154" s="160"/>
      <c r="B154" s="161" t="s">
        <v>72</v>
      </c>
      <c r="C154" s="162" t="str">
        <f>CONCATENATE(B149," ",C149)</f>
        <v>M24 Montáže vzduchotechnických zař</v>
      </c>
      <c r="D154" s="160"/>
      <c r="E154" s="163"/>
      <c r="F154" s="163"/>
      <c r="G154" s="164">
        <f>SUM(G149:G153)</f>
        <v>0</v>
      </c>
      <c r="H154" s="165"/>
      <c r="I154" s="166">
        <f>SUM(I149:I153)</f>
        <v>6.5000000000000002E-2</v>
      </c>
      <c r="J154" s="165"/>
      <c r="K154" s="166">
        <f>SUM(K149:K153)</f>
        <v>0</v>
      </c>
      <c r="Q154" s="145">
        <v>4</v>
      </c>
      <c r="BC154" s="167">
        <f>SUM(BC149:BC153)</f>
        <v>0</v>
      </c>
      <c r="BD154" s="167">
        <f>SUM(BD149:BD153)</f>
        <v>0</v>
      </c>
      <c r="BE154" s="167">
        <f>SUM(BE149:BE153)</f>
        <v>0</v>
      </c>
      <c r="BF154" s="167">
        <f>SUM(BF149:BF153)</f>
        <v>0</v>
      </c>
      <c r="BG154" s="167">
        <f>SUM(BG149:BG153)</f>
        <v>0</v>
      </c>
    </row>
    <row r="155" spans="1:59" x14ac:dyDescent="0.2">
      <c r="E155" s="121"/>
    </row>
    <row r="156" spans="1:59" x14ac:dyDescent="0.2">
      <c r="E156" s="121"/>
    </row>
    <row r="157" spans="1:59" x14ac:dyDescent="0.2">
      <c r="E157" s="121"/>
    </row>
    <row r="158" spans="1:59" x14ac:dyDescent="0.2">
      <c r="E158" s="121"/>
    </row>
    <row r="159" spans="1:59" x14ac:dyDescent="0.2">
      <c r="E159" s="121"/>
    </row>
    <row r="160" spans="1:59" x14ac:dyDescent="0.2">
      <c r="E160" s="121"/>
    </row>
    <row r="161" spans="5:5" x14ac:dyDescent="0.2">
      <c r="E161" s="121"/>
    </row>
    <row r="162" spans="5:5" x14ac:dyDescent="0.2">
      <c r="E162" s="121"/>
    </row>
    <row r="163" spans="5:5" x14ac:dyDescent="0.2">
      <c r="E163" s="121"/>
    </row>
    <row r="164" spans="5:5" x14ac:dyDescent="0.2">
      <c r="E164" s="121"/>
    </row>
    <row r="165" spans="5:5" x14ac:dyDescent="0.2">
      <c r="E165" s="121"/>
    </row>
    <row r="166" spans="5:5" x14ac:dyDescent="0.2">
      <c r="E166" s="121"/>
    </row>
    <row r="167" spans="5:5" x14ac:dyDescent="0.2">
      <c r="E167" s="121"/>
    </row>
    <row r="168" spans="5:5" x14ac:dyDescent="0.2">
      <c r="E168" s="121"/>
    </row>
    <row r="169" spans="5:5" x14ac:dyDescent="0.2">
      <c r="E169" s="121"/>
    </row>
    <row r="170" spans="5:5" x14ac:dyDescent="0.2">
      <c r="E170" s="121"/>
    </row>
    <row r="171" spans="5:5" x14ac:dyDescent="0.2">
      <c r="E171" s="121"/>
    </row>
    <row r="172" spans="5:5" x14ac:dyDescent="0.2">
      <c r="E172" s="121"/>
    </row>
    <row r="173" spans="5:5" x14ac:dyDescent="0.2">
      <c r="E173" s="121"/>
    </row>
    <row r="174" spans="5:5" x14ac:dyDescent="0.2">
      <c r="E174" s="121"/>
    </row>
    <row r="175" spans="5:5" x14ac:dyDescent="0.2">
      <c r="E175" s="121"/>
    </row>
    <row r="176" spans="5:5" x14ac:dyDescent="0.2">
      <c r="E176" s="121"/>
    </row>
    <row r="177" spans="1:7" x14ac:dyDescent="0.2">
      <c r="E177" s="121"/>
    </row>
    <row r="178" spans="1:7" x14ac:dyDescent="0.2">
      <c r="A178" s="168"/>
      <c r="B178" s="168"/>
      <c r="C178" s="168"/>
      <c r="D178" s="168"/>
      <c r="E178" s="168"/>
      <c r="F178" s="168"/>
      <c r="G178" s="168"/>
    </row>
    <row r="179" spans="1:7" x14ac:dyDescent="0.2">
      <c r="A179" s="168"/>
      <c r="B179" s="168"/>
      <c r="C179" s="168"/>
      <c r="D179" s="168"/>
      <c r="E179" s="168"/>
      <c r="F179" s="168"/>
      <c r="G179" s="168"/>
    </row>
    <row r="180" spans="1:7" x14ac:dyDescent="0.2">
      <c r="A180" s="168"/>
      <c r="B180" s="168"/>
      <c r="C180" s="168"/>
      <c r="D180" s="168"/>
      <c r="E180" s="168"/>
      <c r="F180" s="168"/>
      <c r="G180" s="168"/>
    </row>
    <row r="181" spans="1:7" x14ac:dyDescent="0.2">
      <c r="A181" s="168"/>
      <c r="B181" s="168"/>
      <c r="C181" s="168"/>
      <c r="D181" s="168"/>
      <c r="E181" s="168"/>
      <c r="F181" s="168"/>
      <c r="G181" s="168"/>
    </row>
    <row r="182" spans="1:7" x14ac:dyDescent="0.2">
      <c r="E182" s="121"/>
    </row>
    <row r="183" spans="1:7" x14ac:dyDescent="0.2">
      <c r="E183" s="121"/>
    </row>
    <row r="184" spans="1:7" x14ac:dyDescent="0.2">
      <c r="E184" s="121"/>
    </row>
    <row r="185" spans="1:7" x14ac:dyDescent="0.2">
      <c r="E185" s="121"/>
    </row>
    <row r="186" spans="1:7" x14ac:dyDescent="0.2">
      <c r="E186" s="121"/>
    </row>
    <row r="187" spans="1:7" x14ac:dyDescent="0.2">
      <c r="E187" s="121"/>
    </row>
    <row r="188" spans="1:7" x14ac:dyDescent="0.2">
      <c r="E188" s="121"/>
    </row>
    <row r="189" spans="1:7" x14ac:dyDescent="0.2">
      <c r="E189" s="121"/>
    </row>
    <row r="190" spans="1:7" x14ac:dyDescent="0.2">
      <c r="E190" s="121"/>
    </row>
    <row r="191" spans="1:7" x14ac:dyDescent="0.2">
      <c r="E191" s="121"/>
    </row>
    <row r="192" spans="1:7" x14ac:dyDescent="0.2">
      <c r="E192" s="121"/>
    </row>
    <row r="193" spans="1:7" x14ac:dyDescent="0.2">
      <c r="E193" s="121"/>
    </row>
    <row r="194" spans="1:7" x14ac:dyDescent="0.2">
      <c r="E194" s="121"/>
    </row>
    <row r="195" spans="1:7" x14ac:dyDescent="0.2">
      <c r="E195" s="121"/>
    </row>
    <row r="196" spans="1:7" x14ac:dyDescent="0.2">
      <c r="E196" s="121"/>
    </row>
    <row r="197" spans="1:7" x14ac:dyDescent="0.2">
      <c r="E197" s="121"/>
    </row>
    <row r="198" spans="1:7" x14ac:dyDescent="0.2">
      <c r="E198" s="121"/>
    </row>
    <row r="199" spans="1:7" x14ac:dyDescent="0.2">
      <c r="E199" s="121"/>
    </row>
    <row r="200" spans="1:7" x14ac:dyDescent="0.2">
      <c r="E200" s="121"/>
    </row>
    <row r="201" spans="1:7" x14ac:dyDescent="0.2">
      <c r="E201" s="121"/>
    </row>
    <row r="202" spans="1:7" x14ac:dyDescent="0.2">
      <c r="E202" s="121"/>
    </row>
    <row r="203" spans="1:7" x14ac:dyDescent="0.2">
      <c r="E203" s="121"/>
    </row>
    <row r="204" spans="1:7" x14ac:dyDescent="0.2">
      <c r="E204" s="121"/>
    </row>
    <row r="205" spans="1:7" x14ac:dyDescent="0.2">
      <c r="E205" s="121"/>
    </row>
    <row r="206" spans="1:7" x14ac:dyDescent="0.2">
      <c r="E206" s="121"/>
    </row>
    <row r="207" spans="1:7" x14ac:dyDescent="0.2">
      <c r="A207" s="169"/>
      <c r="B207" s="169"/>
    </row>
    <row r="208" spans="1:7" x14ac:dyDescent="0.2">
      <c r="A208" s="168"/>
      <c r="B208" s="168"/>
      <c r="C208" s="171"/>
      <c r="D208" s="171"/>
      <c r="E208" s="172"/>
      <c r="F208" s="171"/>
      <c r="G208" s="173"/>
    </row>
    <row r="209" spans="1:7" x14ac:dyDescent="0.2">
      <c r="A209" s="174"/>
      <c r="B209" s="174"/>
      <c r="C209" s="168"/>
      <c r="D209" s="168"/>
      <c r="E209" s="175"/>
      <c r="F209" s="168"/>
      <c r="G209" s="168"/>
    </row>
    <row r="210" spans="1:7" x14ac:dyDescent="0.2">
      <c r="A210" s="168"/>
      <c r="B210" s="168"/>
      <c r="C210" s="168"/>
      <c r="D210" s="168"/>
      <c r="E210" s="175"/>
      <c r="F210" s="168"/>
      <c r="G210" s="168"/>
    </row>
    <row r="211" spans="1:7" x14ac:dyDescent="0.2">
      <c r="A211" s="168"/>
      <c r="B211" s="168"/>
      <c r="C211" s="168"/>
      <c r="D211" s="168"/>
      <c r="E211" s="175"/>
      <c r="F211" s="168"/>
      <c r="G211" s="168"/>
    </row>
    <row r="212" spans="1:7" x14ac:dyDescent="0.2">
      <c r="A212" s="168"/>
      <c r="B212" s="168"/>
      <c r="C212" s="168"/>
      <c r="D212" s="168"/>
      <c r="E212" s="175"/>
      <c r="F212" s="168"/>
      <c r="G212" s="168"/>
    </row>
    <row r="213" spans="1:7" x14ac:dyDescent="0.2">
      <c r="A213" s="168"/>
      <c r="B213" s="168"/>
      <c r="C213" s="168"/>
      <c r="D213" s="168"/>
      <c r="E213" s="175"/>
      <c r="F213" s="168"/>
      <c r="G213" s="168"/>
    </row>
    <row r="214" spans="1:7" x14ac:dyDescent="0.2">
      <c r="A214" s="168"/>
      <c r="B214" s="168"/>
      <c r="C214" s="168"/>
      <c r="D214" s="168"/>
      <c r="E214" s="175"/>
      <c r="F214" s="168"/>
      <c r="G214" s="168"/>
    </row>
    <row r="215" spans="1:7" x14ac:dyDescent="0.2">
      <c r="A215" s="168"/>
      <c r="B215" s="168"/>
      <c r="C215" s="168"/>
      <c r="D215" s="168"/>
      <c r="E215" s="175"/>
      <c r="F215" s="168"/>
      <c r="G215" s="168"/>
    </row>
    <row r="216" spans="1:7" x14ac:dyDescent="0.2">
      <c r="A216" s="168"/>
      <c r="B216" s="168"/>
      <c r="C216" s="168"/>
      <c r="D216" s="168"/>
      <c r="E216" s="175"/>
      <c r="F216" s="168"/>
      <c r="G216" s="168"/>
    </row>
    <row r="217" spans="1:7" x14ac:dyDescent="0.2">
      <c r="A217" s="168"/>
      <c r="B217" s="168"/>
      <c r="C217" s="168"/>
      <c r="D217" s="168"/>
      <c r="E217" s="175"/>
      <c r="F217" s="168"/>
      <c r="G217" s="168"/>
    </row>
    <row r="218" spans="1:7" x14ac:dyDescent="0.2">
      <c r="A218" s="168"/>
      <c r="B218" s="168"/>
      <c r="C218" s="168"/>
      <c r="D218" s="168"/>
      <c r="E218" s="175"/>
      <c r="F218" s="168"/>
      <c r="G218" s="168"/>
    </row>
    <row r="219" spans="1:7" x14ac:dyDescent="0.2">
      <c r="A219" s="168"/>
      <c r="B219" s="168"/>
      <c r="C219" s="168"/>
      <c r="D219" s="168"/>
      <c r="E219" s="175"/>
      <c r="F219" s="168"/>
      <c r="G219" s="168"/>
    </row>
    <row r="220" spans="1:7" x14ac:dyDescent="0.2">
      <c r="A220" s="168"/>
      <c r="B220" s="168"/>
      <c r="C220" s="168"/>
      <c r="D220" s="168"/>
      <c r="E220" s="175"/>
      <c r="F220" s="168"/>
      <c r="G220" s="168"/>
    </row>
    <row r="221" spans="1:7" x14ac:dyDescent="0.2">
      <c r="A221" s="168"/>
      <c r="B221" s="168"/>
      <c r="C221" s="168"/>
      <c r="D221" s="168"/>
      <c r="E221" s="175"/>
      <c r="F221" s="168"/>
      <c r="G221" s="168"/>
    </row>
  </sheetData>
  <mergeCells count="26">
    <mergeCell ref="C130:D130"/>
    <mergeCell ref="C131:D131"/>
    <mergeCell ref="C124:D124"/>
    <mergeCell ref="C89:D89"/>
    <mergeCell ref="C52:D52"/>
    <mergeCell ref="C55:D55"/>
    <mergeCell ref="C60:D60"/>
    <mergeCell ref="C50:D50"/>
    <mergeCell ref="C22:D22"/>
    <mergeCell ref="C26:D26"/>
    <mergeCell ref="C27:D27"/>
    <mergeCell ref="C28:D28"/>
    <mergeCell ref="C29:D29"/>
    <mergeCell ref="C34:D34"/>
    <mergeCell ref="C37:D37"/>
    <mergeCell ref="C41:D41"/>
    <mergeCell ref="C43:D43"/>
    <mergeCell ref="C49:D49"/>
    <mergeCell ref="C12:D12"/>
    <mergeCell ref="C14:D14"/>
    <mergeCell ref="C17:D17"/>
    <mergeCell ref="A1:I1"/>
    <mergeCell ref="A3:B3"/>
    <mergeCell ref="A4:B4"/>
    <mergeCell ref="G4:I4"/>
    <mergeCell ref="C9:D9"/>
  </mergeCells>
  <printOptions gridLinesSet="0"/>
  <pageMargins left="0.59055118110236227" right="0.39370078740157483" top="0.78740157480314965" bottom="0.78740157480314965" header="0.31496062992125984" footer="0.31496062992125984"/>
  <pageSetup paperSize="9" scale="85" orientation="landscape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41</vt:i4>
      </vt:variant>
    </vt:vector>
  </HeadingPairs>
  <TitlesOfParts>
    <vt:vector size="44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SloupecCH</vt:lpstr>
      <vt:lpstr>SloupecJC</vt:lpstr>
      <vt:lpstr>SloupecJH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</dc:creator>
  <cp:lastModifiedBy>Viktor Mičan</cp:lastModifiedBy>
  <dcterms:created xsi:type="dcterms:W3CDTF">2017-12-04T12:11:47Z</dcterms:created>
  <dcterms:modified xsi:type="dcterms:W3CDTF">2018-01-03T10:21:04Z</dcterms:modified>
</cp:coreProperties>
</file>