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VZT" sheetId="2" r:id="rId2"/>
    <sheet name="1 - ELE" sheetId="3" r:id="rId3"/>
    <sheet name="2 - NN" sheetId="4" r:id="rId4"/>
    <sheet name="3 - RH" sheetId="5" r:id="rId5"/>
    <sheet name="4 - UZM" sheetId="6" r:id="rId6"/>
    <sheet name="1 - ZTI-vnitřní" sheetId="7" r:id="rId7"/>
    <sheet name="2 - ZTI-vodovodní přípojka" sheetId="8" r:id="rId8"/>
    <sheet name="3 - ZTI-přípojka splaškov..." sheetId="9" r:id="rId9"/>
    <sheet name="4 - ZTI-přípojka dešťové ..." sheetId="10" r:id="rId10"/>
    <sheet name="4 - Architektonicko-stave...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'1 - VZT'!$C$135:$K$286</definedName>
    <definedName name="_xlnm.Print_Area" localSheetId="1">'1 - VZT'!$C$4:$J$76,'1 - VZT'!$C$82:$J$117,'1 - VZT'!$C$123:$K$286</definedName>
    <definedName name="_xlnm.Print_Titles" localSheetId="1">'1 - VZT'!$135:$135</definedName>
    <definedName name="_xlnm._FilterDatabase" localSheetId="2" hidden="1">'1 - ELE'!$C$136:$K$242</definedName>
    <definedName name="_xlnm.Print_Area" localSheetId="2">'1 - ELE'!$C$4:$J$76,'1 - ELE'!$C$82:$J$116,'1 - ELE'!$C$122:$K$242</definedName>
    <definedName name="_xlnm.Print_Titles" localSheetId="2">'1 - ELE'!$136:$136</definedName>
    <definedName name="_xlnm._FilterDatabase" localSheetId="3" hidden="1">'2 - NN'!$C$134:$K$167</definedName>
    <definedName name="_xlnm.Print_Area" localSheetId="3">'2 - NN'!$C$4:$J$76,'2 - NN'!$C$82:$J$114,'2 - NN'!$C$120:$K$167</definedName>
    <definedName name="_xlnm.Print_Titles" localSheetId="3">'2 - NN'!$134:$134</definedName>
    <definedName name="_xlnm._FilterDatabase" localSheetId="4" hidden="1">'3 - RH'!$C$135:$K$190</definedName>
    <definedName name="_xlnm.Print_Area" localSheetId="4">'3 - RH'!$C$4:$J$76,'3 - RH'!$C$82:$J$115,'3 - RH'!$C$121:$K$190</definedName>
    <definedName name="_xlnm.Print_Titles" localSheetId="4">'3 - RH'!$135:$135</definedName>
    <definedName name="_xlnm._FilterDatabase" localSheetId="5" hidden="1">'4 - UZM'!$C$135:$K$165</definedName>
    <definedName name="_xlnm.Print_Area" localSheetId="5">'4 - UZM'!$C$4:$J$76,'4 - UZM'!$C$82:$J$115,'4 - UZM'!$C$121:$K$165</definedName>
    <definedName name="_xlnm.Print_Titles" localSheetId="5">'4 - UZM'!$135:$135</definedName>
    <definedName name="_xlnm._FilterDatabase" localSheetId="6" hidden="1">'1 - ZTI-vnitřní'!$C$143:$K$253</definedName>
    <definedName name="_xlnm.Print_Area" localSheetId="6">'1 - ZTI-vnitřní'!$C$4:$J$76,'1 - ZTI-vnitřní'!$C$82:$J$123,'1 - ZTI-vnitřní'!$C$129:$K$253</definedName>
    <definedName name="_xlnm.Print_Titles" localSheetId="6">'1 - ZTI-vnitřní'!$143:$143</definedName>
    <definedName name="_xlnm._FilterDatabase" localSheetId="7" hidden="1">'2 - ZTI-vodovodní přípojka'!$C$135:$K$199</definedName>
    <definedName name="_xlnm.Print_Area" localSheetId="7">'2 - ZTI-vodovodní přípojka'!$C$4:$J$76,'2 - ZTI-vodovodní přípojka'!$C$82:$J$115,'2 - ZTI-vodovodní přípojka'!$C$121:$K$199</definedName>
    <definedName name="_xlnm.Print_Titles" localSheetId="7">'2 - ZTI-vodovodní přípojka'!$135:$135</definedName>
    <definedName name="_xlnm._FilterDatabase" localSheetId="8" hidden="1">'3 - ZTI-přípojka splaškov...'!$C$136:$K$171</definedName>
    <definedName name="_xlnm.Print_Area" localSheetId="8">'3 - ZTI-přípojka splaškov...'!$C$4:$J$76,'3 - ZTI-přípojka splaškov...'!$C$82:$J$116,'3 - ZTI-přípojka splaškov...'!$C$122:$K$171</definedName>
    <definedName name="_xlnm.Print_Titles" localSheetId="8">'3 - ZTI-přípojka splaškov...'!$136:$136</definedName>
    <definedName name="_xlnm._FilterDatabase" localSheetId="9" hidden="1">'4 - ZTI-přípojka dešťové ...'!$C$135:$K$171</definedName>
    <definedName name="_xlnm.Print_Area" localSheetId="9">'4 - ZTI-přípojka dešťové ...'!$C$4:$J$76,'4 - ZTI-přípojka dešťové ...'!$C$82:$J$115,'4 - ZTI-přípojka dešťové ...'!$C$121:$K$171</definedName>
    <definedName name="_xlnm.Print_Titles" localSheetId="9">'4 - ZTI-přípojka dešťové ...'!$135:$135</definedName>
    <definedName name="_xlnm._FilterDatabase" localSheetId="10" hidden="1">'4 - Architektonicko-stave...'!$C$155:$K$659</definedName>
    <definedName name="_xlnm.Print_Area" localSheetId="10">'4 - Architektonicko-stave...'!$C$4:$J$76,'4 - Architektonicko-stave...'!$C$82:$J$137,'4 - Architektonicko-stave...'!$C$143:$K$659</definedName>
    <definedName name="_xlnm.Print_Titles" localSheetId="10">'4 - Architektonicko-stave...'!$155:$155</definedName>
  </definedNames>
  <calcPr/>
</workbook>
</file>

<file path=xl/calcChain.xml><?xml version="1.0" encoding="utf-8"?>
<calcChain xmlns="http://schemas.openxmlformats.org/spreadsheetml/2006/main">
  <c i="11" r="J39"/>
  <c r="J38"/>
  <c i="1" r="AY106"/>
  <c i="11" r="J37"/>
  <c i="1" r="AX106"/>
  <c i="11" r="BI659"/>
  <c r="BH659"/>
  <c r="BG659"/>
  <c r="BF659"/>
  <c r="T659"/>
  <c r="T658"/>
  <c r="R659"/>
  <c r="R658"/>
  <c r="P659"/>
  <c r="P658"/>
  <c r="BK659"/>
  <c r="BK658"/>
  <c r="J658"/>
  <c r="J659"/>
  <c r="BE659"/>
  <c r="J126"/>
  <c r="BI657"/>
  <c r="BH657"/>
  <c r="BG657"/>
  <c r="BF657"/>
  <c r="T657"/>
  <c r="R657"/>
  <c r="P657"/>
  <c r="BK657"/>
  <c r="J657"/>
  <c r="BE657"/>
  <c r="BI656"/>
  <c r="BH656"/>
  <c r="BG656"/>
  <c r="BF656"/>
  <c r="T656"/>
  <c r="T655"/>
  <c r="R656"/>
  <c r="R655"/>
  <c r="P656"/>
  <c r="P655"/>
  <c r="BK656"/>
  <c r="BK655"/>
  <c r="J655"/>
  <c r="J656"/>
  <c r="BE656"/>
  <c r="J125"/>
  <c r="BI654"/>
  <c r="BH654"/>
  <c r="BG654"/>
  <c r="BF654"/>
  <c r="T654"/>
  <c r="T653"/>
  <c r="T652"/>
  <c r="R654"/>
  <c r="R653"/>
  <c r="R652"/>
  <c r="P654"/>
  <c r="P653"/>
  <c r="P652"/>
  <c r="BK654"/>
  <c r="BK653"/>
  <c r="J653"/>
  <c r="BK652"/>
  <c r="J652"/>
  <c r="J654"/>
  <c r="BE654"/>
  <c r="J124"/>
  <c r="J123"/>
  <c r="BI651"/>
  <c r="BH651"/>
  <c r="BG651"/>
  <c r="BF651"/>
  <c r="T651"/>
  <c r="R651"/>
  <c r="P651"/>
  <c r="BK651"/>
  <c r="J651"/>
  <c r="BE651"/>
  <c r="BI650"/>
  <c r="BH650"/>
  <c r="BG650"/>
  <c r="BF650"/>
  <c r="T650"/>
  <c r="T649"/>
  <c r="R650"/>
  <c r="R649"/>
  <c r="P650"/>
  <c r="P649"/>
  <c r="BK650"/>
  <c r="BK649"/>
  <c r="J649"/>
  <c r="J650"/>
  <c r="BE650"/>
  <c r="J122"/>
  <c r="BI644"/>
  <c r="BH644"/>
  <c r="BG644"/>
  <c r="BF644"/>
  <c r="T644"/>
  <c r="T643"/>
  <c r="R644"/>
  <c r="R643"/>
  <c r="P644"/>
  <c r="P643"/>
  <c r="BK644"/>
  <c r="BK643"/>
  <c r="J643"/>
  <c r="J644"/>
  <c r="BE644"/>
  <c r="J121"/>
  <c r="BI638"/>
  <c r="BH638"/>
  <c r="BG638"/>
  <c r="BF638"/>
  <c r="T638"/>
  <c r="R638"/>
  <c r="P638"/>
  <c r="BK638"/>
  <c r="J638"/>
  <c r="BE638"/>
  <c r="BI633"/>
  <c r="BH633"/>
  <c r="BG633"/>
  <c r="BF633"/>
  <c r="T633"/>
  <c r="T632"/>
  <c r="R633"/>
  <c r="R632"/>
  <c r="P633"/>
  <c r="P632"/>
  <c r="BK633"/>
  <c r="BK632"/>
  <c r="J632"/>
  <c r="J633"/>
  <c r="BE633"/>
  <c r="J120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3"/>
  <c r="BH623"/>
  <c r="BG623"/>
  <c r="BF623"/>
  <c r="T623"/>
  <c r="T622"/>
  <c r="R623"/>
  <c r="R622"/>
  <c r="P623"/>
  <c r="P622"/>
  <c r="BK623"/>
  <c r="BK622"/>
  <c r="J622"/>
  <c r="J623"/>
  <c r="BE623"/>
  <c r="J119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T616"/>
  <c r="R617"/>
  <c r="R616"/>
  <c r="P617"/>
  <c r="P616"/>
  <c r="BK617"/>
  <c r="BK616"/>
  <c r="J616"/>
  <c r="J617"/>
  <c r="BE617"/>
  <c r="J118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2"/>
  <c r="BH612"/>
  <c r="BG612"/>
  <c r="BF612"/>
  <c r="T612"/>
  <c r="R612"/>
  <c r="P612"/>
  <c r="BK612"/>
  <c r="J612"/>
  <c r="BE612"/>
  <c r="BI610"/>
  <c r="BH610"/>
  <c r="BG610"/>
  <c r="BF610"/>
  <c r="T610"/>
  <c r="R610"/>
  <c r="P610"/>
  <c r="BK610"/>
  <c r="J610"/>
  <c r="BE610"/>
  <c r="BI608"/>
  <c r="BH608"/>
  <c r="BG608"/>
  <c r="BF608"/>
  <c r="T608"/>
  <c r="T607"/>
  <c r="R608"/>
  <c r="R607"/>
  <c r="P608"/>
  <c r="P607"/>
  <c r="BK608"/>
  <c r="BK607"/>
  <c r="J607"/>
  <c r="J608"/>
  <c r="BE608"/>
  <c r="J117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T601"/>
  <c r="R602"/>
  <c r="R601"/>
  <c r="P602"/>
  <c r="P601"/>
  <c r="BK602"/>
  <c r="BK601"/>
  <c r="J601"/>
  <c r="J602"/>
  <c r="BE602"/>
  <c r="J116"/>
  <c r="BI600"/>
  <c r="BH600"/>
  <c r="BG600"/>
  <c r="BF600"/>
  <c r="T600"/>
  <c r="R600"/>
  <c r="P600"/>
  <c r="BK600"/>
  <c r="J600"/>
  <c r="BE600"/>
  <c r="BI598"/>
  <c r="BH598"/>
  <c r="BG598"/>
  <c r="BF598"/>
  <c r="T598"/>
  <c r="R598"/>
  <c r="P598"/>
  <c r="BK598"/>
  <c r="J598"/>
  <c r="BE598"/>
  <c r="BI596"/>
  <c r="BH596"/>
  <c r="BG596"/>
  <c r="BF596"/>
  <c r="T596"/>
  <c r="R596"/>
  <c r="P596"/>
  <c r="BK596"/>
  <c r="J596"/>
  <c r="BE596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6"/>
  <c r="BH586"/>
  <c r="BG586"/>
  <c r="BF586"/>
  <c r="T586"/>
  <c r="R586"/>
  <c r="P586"/>
  <c r="BK586"/>
  <c r="J586"/>
  <c r="BE586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T579"/>
  <c r="R580"/>
  <c r="R579"/>
  <c r="P580"/>
  <c r="P579"/>
  <c r="BK580"/>
  <c r="BK579"/>
  <c r="J579"/>
  <c r="J580"/>
  <c r="BE580"/>
  <c r="J115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T564"/>
  <c r="R565"/>
  <c r="R564"/>
  <c r="P565"/>
  <c r="P564"/>
  <c r="BK565"/>
  <c r="BK564"/>
  <c r="J564"/>
  <c r="J565"/>
  <c r="BE565"/>
  <c r="J11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2"/>
  <c r="BH552"/>
  <c r="BG552"/>
  <c r="BF552"/>
  <c r="T552"/>
  <c r="T551"/>
  <c r="R552"/>
  <c r="R551"/>
  <c r="P552"/>
  <c r="P551"/>
  <c r="BK552"/>
  <c r="BK551"/>
  <c r="J551"/>
  <c r="J552"/>
  <c r="BE552"/>
  <c r="J113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37"/>
  <c r="BH537"/>
  <c r="BG537"/>
  <c r="BF537"/>
  <c r="T537"/>
  <c r="T536"/>
  <c r="R537"/>
  <c r="R536"/>
  <c r="P537"/>
  <c r="P536"/>
  <c r="BK537"/>
  <c r="BK536"/>
  <c r="J536"/>
  <c r="J537"/>
  <c r="BE537"/>
  <c r="J112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T532"/>
  <c r="R533"/>
  <c r="R532"/>
  <c r="P533"/>
  <c r="P532"/>
  <c r="BK533"/>
  <c r="BK532"/>
  <c r="J532"/>
  <c r="J533"/>
  <c r="BE533"/>
  <c r="J111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5"/>
  <c r="BH515"/>
  <c r="BG515"/>
  <c r="BF515"/>
  <c r="T515"/>
  <c r="T514"/>
  <c r="R515"/>
  <c r="R514"/>
  <c r="P515"/>
  <c r="P514"/>
  <c r="BK515"/>
  <c r="BK514"/>
  <c r="J514"/>
  <c r="J515"/>
  <c r="BE515"/>
  <c r="J110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T498"/>
  <c r="R499"/>
  <c r="R498"/>
  <c r="P499"/>
  <c r="P498"/>
  <c r="BK499"/>
  <c r="BK498"/>
  <c r="J498"/>
  <c r="J499"/>
  <c r="BE499"/>
  <c r="J10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1"/>
  <c r="BH471"/>
  <c r="BG471"/>
  <c r="BF471"/>
  <c r="T471"/>
  <c r="T470"/>
  <c r="T469"/>
  <c r="R471"/>
  <c r="R470"/>
  <c r="R469"/>
  <c r="P471"/>
  <c r="P470"/>
  <c r="P469"/>
  <c r="BK471"/>
  <c r="BK470"/>
  <c r="J470"/>
  <c r="BK469"/>
  <c r="J469"/>
  <c r="J471"/>
  <c r="BE471"/>
  <c r="J108"/>
  <c r="J107"/>
  <c r="BI468"/>
  <c r="BH468"/>
  <c r="BG468"/>
  <c r="BF468"/>
  <c r="T468"/>
  <c r="T467"/>
  <c r="R468"/>
  <c r="R467"/>
  <c r="P468"/>
  <c r="P467"/>
  <c r="BK468"/>
  <c r="BK467"/>
  <c r="J467"/>
  <c r="J468"/>
  <c r="BE468"/>
  <c r="J106"/>
  <c r="BI465"/>
  <c r="BH465"/>
  <c r="BG465"/>
  <c r="BF465"/>
  <c r="T465"/>
  <c r="T464"/>
  <c r="R465"/>
  <c r="R464"/>
  <c r="P465"/>
  <c r="P464"/>
  <c r="BK465"/>
  <c r="BK464"/>
  <c r="J464"/>
  <c r="J465"/>
  <c r="BE465"/>
  <c r="J105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5"/>
  <c r="BH455"/>
  <c r="BG455"/>
  <c r="BF455"/>
  <c r="T455"/>
  <c r="T454"/>
  <c r="R455"/>
  <c r="R454"/>
  <c r="P455"/>
  <c r="P454"/>
  <c r="BK455"/>
  <c r="BK454"/>
  <c r="J454"/>
  <c r="J455"/>
  <c r="BE455"/>
  <c r="J10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0"/>
  <c r="BH440"/>
  <c r="BG440"/>
  <c r="BF440"/>
  <c r="T440"/>
  <c r="R440"/>
  <c r="P440"/>
  <c r="BK440"/>
  <c r="J440"/>
  <c r="BE440"/>
  <c r="BI436"/>
  <c r="BH436"/>
  <c r="BG436"/>
  <c r="BF436"/>
  <c r="T436"/>
  <c r="R436"/>
  <c r="P436"/>
  <c r="BK436"/>
  <c r="J436"/>
  <c r="BE436"/>
  <c r="BI432"/>
  <c r="BH432"/>
  <c r="BG432"/>
  <c r="BF432"/>
  <c r="T432"/>
  <c r="R432"/>
  <c r="P432"/>
  <c r="BK432"/>
  <c r="J432"/>
  <c r="BE432"/>
  <c r="BI424"/>
  <c r="BH424"/>
  <c r="BG424"/>
  <c r="BF424"/>
  <c r="T424"/>
  <c r="R424"/>
  <c r="P424"/>
  <c r="BK424"/>
  <c r="J424"/>
  <c r="BE424"/>
  <c r="BI417"/>
  <c r="BH417"/>
  <c r="BG417"/>
  <c r="BF417"/>
  <c r="T417"/>
  <c r="R417"/>
  <c r="P417"/>
  <c r="BK417"/>
  <c r="J417"/>
  <c r="BE417"/>
  <c r="BI410"/>
  <c r="BH410"/>
  <c r="BG410"/>
  <c r="BF410"/>
  <c r="T410"/>
  <c r="R410"/>
  <c r="P410"/>
  <c r="BK410"/>
  <c r="J410"/>
  <c r="BE410"/>
  <c r="BI404"/>
  <c r="BH404"/>
  <c r="BG404"/>
  <c r="BF404"/>
  <c r="T404"/>
  <c r="R404"/>
  <c r="P404"/>
  <c r="BK404"/>
  <c r="J404"/>
  <c r="BE404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87"/>
  <c r="BH387"/>
  <c r="BG387"/>
  <c r="BF387"/>
  <c r="T387"/>
  <c r="R387"/>
  <c r="P387"/>
  <c r="BK387"/>
  <c r="J387"/>
  <c r="BE387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T373"/>
  <c r="R374"/>
  <c r="R373"/>
  <c r="P374"/>
  <c r="P373"/>
  <c r="BK374"/>
  <c r="BK373"/>
  <c r="J373"/>
  <c r="J374"/>
  <c r="BE374"/>
  <c r="J103"/>
  <c r="BI372"/>
  <c r="BH372"/>
  <c r="BG372"/>
  <c r="BF372"/>
  <c r="T372"/>
  <c r="R372"/>
  <c r="P372"/>
  <c r="BK372"/>
  <c r="J372"/>
  <c r="BE372"/>
  <c r="BI370"/>
  <c r="BH370"/>
  <c r="BG370"/>
  <c r="BF370"/>
  <c r="T370"/>
  <c r="T369"/>
  <c r="R370"/>
  <c r="R369"/>
  <c r="P370"/>
  <c r="P369"/>
  <c r="BK370"/>
  <c r="BK369"/>
  <c r="J369"/>
  <c r="J370"/>
  <c r="BE370"/>
  <c r="J102"/>
  <c r="BI363"/>
  <c r="BH363"/>
  <c r="BG363"/>
  <c r="BF363"/>
  <c r="T363"/>
  <c r="R363"/>
  <c r="P363"/>
  <c r="BK363"/>
  <c r="J363"/>
  <c r="BE363"/>
  <c r="BI357"/>
  <c r="BH357"/>
  <c r="BG357"/>
  <c r="BF357"/>
  <c r="T357"/>
  <c r="R357"/>
  <c r="P357"/>
  <c r="BK357"/>
  <c r="J357"/>
  <c r="BE357"/>
  <c r="BI351"/>
  <c r="BH351"/>
  <c r="BG351"/>
  <c r="BF351"/>
  <c r="T351"/>
  <c r="R351"/>
  <c r="P351"/>
  <c r="BK351"/>
  <c r="J351"/>
  <c r="BE351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4"/>
  <c r="BH314"/>
  <c r="BG314"/>
  <c r="BF314"/>
  <c r="T314"/>
  <c r="T313"/>
  <c r="R314"/>
  <c r="R313"/>
  <c r="P314"/>
  <c r="P313"/>
  <c r="BK314"/>
  <c r="BK313"/>
  <c r="J313"/>
  <c r="J314"/>
  <c r="BE314"/>
  <c r="J101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7"/>
  <c r="BH297"/>
  <c r="BG297"/>
  <c r="BF297"/>
  <c r="T297"/>
  <c r="R297"/>
  <c r="P297"/>
  <c r="BK297"/>
  <c r="J297"/>
  <c r="BE297"/>
  <c r="BI291"/>
  <c r="BH291"/>
  <c r="BG291"/>
  <c r="BF291"/>
  <c r="T291"/>
  <c r="R291"/>
  <c r="P291"/>
  <c r="BK291"/>
  <c r="J291"/>
  <c r="BE291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66"/>
  <c r="BH266"/>
  <c r="BG266"/>
  <c r="BF266"/>
  <c r="T266"/>
  <c r="R266"/>
  <c r="P266"/>
  <c r="BK266"/>
  <c r="J266"/>
  <c r="BE266"/>
  <c r="BI258"/>
  <c r="BH258"/>
  <c r="BG258"/>
  <c r="BF258"/>
  <c r="T258"/>
  <c r="T257"/>
  <c r="R258"/>
  <c r="R257"/>
  <c r="P258"/>
  <c r="P257"/>
  <c r="BK258"/>
  <c r="BK257"/>
  <c r="J257"/>
  <c r="J258"/>
  <c r="BE258"/>
  <c r="J100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99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2"/>
  <c r="BH182"/>
  <c r="BG182"/>
  <c r="BF182"/>
  <c r="T182"/>
  <c r="R182"/>
  <c r="P182"/>
  <c r="BK182"/>
  <c r="J182"/>
  <c r="BE182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T158"/>
  <c r="T157"/>
  <c r="T156"/>
  <c r="R159"/>
  <c r="R158"/>
  <c r="R157"/>
  <c r="R156"/>
  <c r="P159"/>
  <c r="P158"/>
  <c r="P157"/>
  <c r="P156"/>
  <c i="1" r="AU106"/>
  <c i="11" r="BK159"/>
  <c r="BK158"/>
  <c r="J158"/>
  <c r="BK157"/>
  <c r="J157"/>
  <c r="BK156"/>
  <c r="J156"/>
  <c r="J96"/>
  <c r="J159"/>
  <c r="BE159"/>
  <c r="J98"/>
  <c r="J97"/>
  <c r="F150"/>
  <c r="E148"/>
  <c r="BI135"/>
  <c r="BH135"/>
  <c r="BG135"/>
  <c r="BF135"/>
  <c r="BI134"/>
  <c r="BH134"/>
  <c r="BG134"/>
  <c r="BF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BI130"/>
  <c r="F39"/>
  <c i="1" r="BD106"/>
  <c i="11" r="BH130"/>
  <c r="F38"/>
  <c i="1" r="BC106"/>
  <c i="11" r="BG130"/>
  <c r="F37"/>
  <c i="1" r="BB106"/>
  <c i="11" r="BF130"/>
  <c r="J36"/>
  <c i="1" r="AW106"/>
  <c i="11" r="F36"/>
  <c i="1" r="BA106"/>
  <c i="11" r="BE130"/>
  <c r="J30"/>
  <c r="J135"/>
  <c r="J129"/>
  <c r="J137"/>
  <c r="J31"/>
  <c r="J32"/>
  <c i="1" r="AG106"/>
  <c i="11" r="BE135"/>
  <c r="J35"/>
  <c i="1" r="AV106"/>
  <c i="11" r="F35"/>
  <c i="1" r="AZ106"/>
  <c i="11" r="F89"/>
  <c r="E87"/>
  <c r="J41"/>
  <c r="J24"/>
  <c r="E24"/>
  <c r="J153"/>
  <c r="J92"/>
  <c r="J23"/>
  <c r="J21"/>
  <c r="E21"/>
  <c r="J152"/>
  <c r="J91"/>
  <c r="J20"/>
  <c r="J18"/>
  <c r="E18"/>
  <c r="F153"/>
  <c r="F92"/>
  <c r="J17"/>
  <c r="J15"/>
  <c r="E15"/>
  <c r="F152"/>
  <c r="F91"/>
  <c r="J14"/>
  <c r="J12"/>
  <c r="J150"/>
  <c r="J89"/>
  <c r="E7"/>
  <c r="E146"/>
  <c r="E85"/>
  <c i="10" r="J41"/>
  <c r="J40"/>
  <c i="1" r="AY105"/>
  <c i="10" r="J39"/>
  <c i="1" r="AX105"/>
  <c i="10"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4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103"/>
  <c r="BI158"/>
  <c r="BH158"/>
  <c r="BG158"/>
  <c r="BF158"/>
  <c r="T158"/>
  <c r="T157"/>
  <c r="R158"/>
  <c r="R157"/>
  <c r="P158"/>
  <c r="P157"/>
  <c r="BK158"/>
  <c r="BK157"/>
  <c r="J157"/>
  <c r="J158"/>
  <c r="BE158"/>
  <c r="J102"/>
  <c r="BI155"/>
  <c r="BH155"/>
  <c r="BG155"/>
  <c r="BF155"/>
  <c r="T155"/>
  <c r="T154"/>
  <c r="R155"/>
  <c r="R154"/>
  <c r="P155"/>
  <c r="P154"/>
  <c r="BK155"/>
  <c r="BK154"/>
  <c r="J154"/>
  <c r="J155"/>
  <c r="BE155"/>
  <c r="J101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T137"/>
  <c r="T136"/>
  <c r="R139"/>
  <c r="R138"/>
  <c r="R137"/>
  <c r="R136"/>
  <c r="P139"/>
  <c r="P138"/>
  <c r="P137"/>
  <c r="P136"/>
  <c i="1" r="AU105"/>
  <c i="10" r="BK139"/>
  <c r="BK138"/>
  <c r="J138"/>
  <c r="BK137"/>
  <c r="J137"/>
  <c r="BK136"/>
  <c r="J136"/>
  <c r="J98"/>
  <c r="J139"/>
  <c r="BE139"/>
  <c r="J100"/>
  <c r="J99"/>
  <c r="F130"/>
  <c r="E128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41"/>
  <c i="1" r="BD105"/>
  <c i="10" r="BH108"/>
  <c r="F40"/>
  <c i="1" r="BC105"/>
  <c i="10" r="BG108"/>
  <c r="F39"/>
  <c i="1" r="BB105"/>
  <c i="10" r="BF108"/>
  <c r="J38"/>
  <c i="1" r="AW105"/>
  <c i="10" r="F38"/>
  <c i="1" r="BA105"/>
  <c i="10" r="BE108"/>
  <c r="J32"/>
  <c r="J113"/>
  <c r="J107"/>
  <c r="J115"/>
  <c r="J33"/>
  <c r="J34"/>
  <c i="1" r="AG105"/>
  <c i="10" r="BE113"/>
  <c r="J37"/>
  <c i="1" r="AV105"/>
  <c i="10" r="F37"/>
  <c i="1" r="AZ105"/>
  <c i="10" r="F91"/>
  <c r="E89"/>
  <c r="J43"/>
  <c r="J26"/>
  <c r="E26"/>
  <c r="J133"/>
  <c r="J94"/>
  <c r="J25"/>
  <c r="J23"/>
  <c r="E23"/>
  <c r="J132"/>
  <c r="J93"/>
  <c r="J22"/>
  <c r="J20"/>
  <c r="E20"/>
  <c r="F133"/>
  <c r="F94"/>
  <c r="J19"/>
  <c r="J17"/>
  <c r="E17"/>
  <c r="F132"/>
  <c r="F93"/>
  <c r="J16"/>
  <c r="J14"/>
  <c r="J130"/>
  <c r="J91"/>
  <c r="E7"/>
  <c r="E124"/>
  <c r="E85"/>
  <c i="9" r="J171"/>
  <c r="T170"/>
  <c r="R170"/>
  <c r="P170"/>
  <c r="BK170"/>
  <c r="J170"/>
  <c r="J41"/>
  <c r="J40"/>
  <c i="1" r="AY104"/>
  <c i="9" r="J39"/>
  <c i="1" r="AX104"/>
  <c i="9" r="J105"/>
  <c r="J104"/>
  <c r="BI169"/>
  <c r="BH169"/>
  <c r="BG169"/>
  <c r="BF169"/>
  <c r="T169"/>
  <c r="T168"/>
  <c r="R169"/>
  <c r="R168"/>
  <c r="P169"/>
  <c r="P168"/>
  <c r="BK169"/>
  <c r="BK168"/>
  <c r="J168"/>
  <c r="J169"/>
  <c r="BE169"/>
  <c r="J103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2"/>
  <c r="BI158"/>
  <c r="BH158"/>
  <c r="BG158"/>
  <c r="BF158"/>
  <c r="T158"/>
  <c r="T157"/>
  <c r="R158"/>
  <c r="R157"/>
  <c r="P158"/>
  <c r="P157"/>
  <c r="BK158"/>
  <c r="BK157"/>
  <c r="J157"/>
  <c r="J158"/>
  <c r="BE158"/>
  <c r="J101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T138"/>
  <c r="T137"/>
  <c r="R140"/>
  <c r="R139"/>
  <c r="R138"/>
  <c r="R137"/>
  <c r="P140"/>
  <c r="P139"/>
  <c r="P138"/>
  <c r="P137"/>
  <c i="1" r="AU104"/>
  <c i="9" r="BK140"/>
  <c r="BK139"/>
  <c r="J139"/>
  <c r="BK138"/>
  <c r="J138"/>
  <c r="BK137"/>
  <c r="J137"/>
  <c r="J98"/>
  <c r="J140"/>
  <c r="BE140"/>
  <c r="J100"/>
  <c r="J99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41"/>
  <c i="1" r="BD104"/>
  <c i="9" r="BH109"/>
  <c r="F40"/>
  <c i="1" r="BC104"/>
  <c i="9" r="BG109"/>
  <c r="F39"/>
  <c i="1" r="BB104"/>
  <c i="9" r="BF109"/>
  <c r="J38"/>
  <c i="1" r="AW104"/>
  <c i="9" r="F38"/>
  <c i="1" r="BA104"/>
  <c i="9" r="BE109"/>
  <c r="J32"/>
  <c r="J114"/>
  <c r="J108"/>
  <c r="J116"/>
  <c r="J33"/>
  <c r="J34"/>
  <c i="1" r="AG104"/>
  <c i="9" r="BE114"/>
  <c r="J37"/>
  <c i="1" r="AV104"/>
  <c i="9" r="F37"/>
  <c i="1" r="AZ104"/>
  <c i="9" r="F91"/>
  <c r="E89"/>
  <c r="J43"/>
  <c r="J26"/>
  <c r="E26"/>
  <c r="J134"/>
  <c r="J94"/>
  <c r="J25"/>
  <c r="J23"/>
  <c r="E23"/>
  <c r="J133"/>
  <c r="J93"/>
  <c r="J22"/>
  <c r="J20"/>
  <c r="E20"/>
  <c r="F134"/>
  <c r="F94"/>
  <c r="J19"/>
  <c r="J17"/>
  <c r="E17"/>
  <c r="F133"/>
  <c r="F93"/>
  <c r="J16"/>
  <c r="J14"/>
  <c r="J131"/>
  <c r="J91"/>
  <c r="E7"/>
  <c r="E125"/>
  <c r="E85"/>
  <c i="8" r="J41"/>
  <c r="J40"/>
  <c i="1" r="AY103"/>
  <c i="8" r="J39"/>
  <c i="1" r="AX103"/>
  <c i="8"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04"/>
  <c r="J103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102"/>
  <c r="BI177"/>
  <c r="BH177"/>
  <c r="BG177"/>
  <c r="BF177"/>
  <c r="T177"/>
  <c r="T176"/>
  <c r="R177"/>
  <c r="R176"/>
  <c r="P177"/>
  <c r="P176"/>
  <c r="BK177"/>
  <c r="BK176"/>
  <c r="J176"/>
  <c r="J177"/>
  <c r="BE177"/>
  <c r="J101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T137"/>
  <c r="T136"/>
  <c r="R139"/>
  <c r="R138"/>
  <c r="R137"/>
  <c r="R136"/>
  <c r="P139"/>
  <c r="P138"/>
  <c r="P137"/>
  <c r="P136"/>
  <c i="1" r="AU103"/>
  <c i="8" r="BK139"/>
  <c r="BK138"/>
  <c r="J138"/>
  <c r="BK137"/>
  <c r="J137"/>
  <c r="BK136"/>
  <c r="J136"/>
  <c r="J98"/>
  <c r="J139"/>
  <c r="BE139"/>
  <c r="J100"/>
  <c r="J99"/>
  <c r="F130"/>
  <c r="E128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41"/>
  <c i="1" r="BD103"/>
  <c i="8" r="BH108"/>
  <c r="F40"/>
  <c i="1" r="BC103"/>
  <c i="8" r="BG108"/>
  <c r="F39"/>
  <c i="1" r="BB103"/>
  <c i="8" r="BF108"/>
  <c r="J38"/>
  <c i="1" r="AW103"/>
  <c i="8" r="F38"/>
  <c i="1" r="BA103"/>
  <c i="8" r="BE108"/>
  <c r="J32"/>
  <c r="J113"/>
  <c r="J107"/>
  <c r="J115"/>
  <c r="J33"/>
  <c r="J34"/>
  <c i="1" r="AG103"/>
  <c i="8" r="BE113"/>
  <c r="J37"/>
  <c i="1" r="AV103"/>
  <c i="8" r="F37"/>
  <c i="1" r="AZ103"/>
  <c i="8" r="F91"/>
  <c r="E89"/>
  <c r="J43"/>
  <c r="J26"/>
  <c r="E26"/>
  <c r="J133"/>
  <c r="J94"/>
  <c r="J25"/>
  <c r="J23"/>
  <c r="E23"/>
  <c r="J132"/>
  <c r="J93"/>
  <c r="J22"/>
  <c r="J20"/>
  <c r="E20"/>
  <c r="F133"/>
  <c r="F94"/>
  <c r="J19"/>
  <c r="J17"/>
  <c r="E17"/>
  <c r="F132"/>
  <c r="F93"/>
  <c r="J16"/>
  <c r="J14"/>
  <c r="J130"/>
  <c r="J91"/>
  <c r="E7"/>
  <c r="E124"/>
  <c r="E85"/>
  <c i="7" r="J41"/>
  <c r="J40"/>
  <c i="1" r="AY102"/>
  <c i="7" r="J39"/>
  <c i="1" r="AX102"/>
  <c i="7" r="BI253"/>
  <c r="BH253"/>
  <c r="BG253"/>
  <c r="BF253"/>
  <c r="T253"/>
  <c r="T252"/>
  <c r="T251"/>
  <c r="R253"/>
  <c r="R252"/>
  <c r="R251"/>
  <c r="P253"/>
  <c r="P252"/>
  <c r="P251"/>
  <c r="BK253"/>
  <c r="BK252"/>
  <c r="J252"/>
  <c r="BK251"/>
  <c r="J251"/>
  <c r="J253"/>
  <c r="BE253"/>
  <c r="J112"/>
  <c r="J11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T242"/>
  <c r="R243"/>
  <c r="R242"/>
  <c r="P243"/>
  <c r="P242"/>
  <c r="BK243"/>
  <c r="BK242"/>
  <c r="J242"/>
  <c r="J243"/>
  <c r="BE243"/>
  <c r="J110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10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108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T209"/>
  <c r="R210"/>
  <c r="R209"/>
  <c r="P210"/>
  <c r="P209"/>
  <c r="BK210"/>
  <c r="BK209"/>
  <c r="J209"/>
  <c r="J210"/>
  <c r="BE210"/>
  <c r="J107"/>
  <c r="BI208"/>
  <c r="BH208"/>
  <c r="BG208"/>
  <c r="BF208"/>
  <c r="T208"/>
  <c r="T207"/>
  <c r="R208"/>
  <c r="R207"/>
  <c r="P208"/>
  <c r="P207"/>
  <c r="BK208"/>
  <c r="BK207"/>
  <c r="J207"/>
  <c r="J208"/>
  <c r="BE208"/>
  <c r="J106"/>
  <c r="BI206"/>
  <c r="BH206"/>
  <c r="BG206"/>
  <c r="BF206"/>
  <c r="T206"/>
  <c r="T205"/>
  <c r="R206"/>
  <c r="R205"/>
  <c r="P206"/>
  <c r="P205"/>
  <c r="BK206"/>
  <c r="BK205"/>
  <c r="J205"/>
  <c r="J206"/>
  <c r="BE206"/>
  <c r="J1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104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3"/>
  <c r="J102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T145"/>
  <c r="T144"/>
  <c r="R147"/>
  <c r="R146"/>
  <c r="R145"/>
  <c r="R144"/>
  <c r="P147"/>
  <c r="P146"/>
  <c r="P145"/>
  <c r="P144"/>
  <c i="1" r="AU102"/>
  <c i="7" r="BK147"/>
  <c r="BK146"/>
  <c r="J146"/>
  <c r="BK145"/>
  <c r="J145"/>
  <c r="BK144"/>
  <c r="J144"/>
  <c r="J98"/>
  <c r="J147"/>
  <c r="BE147"/>
  <c r="J100"/>
  <c r="J99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F41"/>
  <c i="1" r="BD102"/>
  <c i="7" r="BH116"/>
  <c r="F40"/>
  <c i="1" r="BC102"/>
  <c i="7" r="BG116"/>
  <c r="F39"/>
  <c i="1" r="BB102"/>
  <c i="7" r="BF116"/>
  <c r="J38"/>
  <c i="1" r="AW102"/>
  <c i="7" r="F38"/>
  <c i="1" r="BA102"/>
  <c i="7" r="BE116"/>
  <c r="J32"/>
  <c r="J121"/>
  <c r="J115"/>
  <c r="J123"/>
  <c r="J33"/>
  <c r="J34"/>
  <c i="1" r="AG102"/>
  <c i="7" r="BE121"/>
  <c r="J37"/>
  <c i="1" r="AV102"/>
  <c i="7" r="F37"/>
  <c i="1" r="AZ102"/>
  <c i="7" r="F91"/>
  <c r="E89"/>
  <c r="J43"/>
  <c r="J26"/>
  <c r="E26"/>
  <c r="J141"/>
  <c r="J94"/>
  <c r="J25"/>
  <c r="J23"/>
  <c r="E23"/>
  <c r="J140"/>
  <c r="J93"/>
  <c r="J22"/>
  <c r="J20"/>
  <c r="E20"/>
  <c r="F141"/>
  <c r="F94"/>
  <c r="J19"/>
  <c r="J17"/>
  <c r="E17"/>
  <c r="F140"/>
  <c r="F93"/>
  <c r="J16"/>
  <c r="J14"/>
  <c r="J138"/>
  <c r="J91"/>
  <c r="E7"/>
  <c r="E132"/>
  <c r="E85"/>
  <c i="6" r="J159"/>
  <c r="J41"/>
  <c r="J40"/>
  <c i="1" r="AY100"/>
  <c i="6" r="J39"/>
  <c i="1" r="AX100"/>
  <c i="6"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4"/>
  <c r="BI161"/>
  <c r="BH161"/>
  <c r="BG161"/>
  <c r="BF161"/>
  <c r="T161"/>
  <c r="T160"/>
  <c r="R161"/>
  <c r="R160"/>
  <c r="P161"/>
  <c r="P160"/>
  <c r="BK161"/>
  <c r="BK160"/>
  <c r="J160"/>
  <c r="J161"/>
  <c r="BE161"/>
  <c r="J103"/>
  <c r="J102"/>
  <c r="BI158"/>
  <c r="BH158"/>
  <c r="BG158"/>
  <c r="BF158"/>
  <c r="T158"/>
  <c r="T157"/>
  <c r="R158"/>
  <c r="R157"/>
  <c r="P158"/>
  <c r="P157"/>
  <c r="BK158"/>
  <c r="BK157"/>
  <c r="J157"/>
  <c r="J158"/>
  <c r="BE158"/>
  <c r="J101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T136"/>
  <c r="R138"/>
  <c r="R137"/>
  <c r="R136"/>
  <c r="P138"/>
  <c r="P137"/>
  <c r="P136"/>
  <c i="1" r="AU100"/>
  <c i="6" r="BK138"/>
  <c r="BK137"/>
  <c r="J137"/>
  <c r="BK136"/>
  <c r="J136"/>
  <c r="J98"/>
  <c r="J138"/>
  <c r="BE138"/>
  <c r="J99"/>
  <c r="F130"/>
  <c r="E128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41"/>
  <c i="1" r="BD100"/>
  <c i="6" r="BH108"/>
  <c r="F40"/>
  <c i="1" r="BC100"/>
  <c i="6" r="BG108"/>
  <c r="F39"/>
  <c i="1" r="BB100"/>
  <c i="6" r="BF108"/>
  <c r="J38"/>
  <c i="1" r="AW100"/>
  <c i="6" r="F38"/>
  <c i="1" r="BA100"/>
  <c i="6" r="BE108"/>
  <c r="J32"/>
  <c r="J113"/>
  <c r="J107"/>
  <c r="J115"/>
  <c r="J33"/>
  <c r="J34"/>
  <c i="1" r="AG100"/>
  <c i="6" r="BE113"/>
  <c r="J37"/>
  <c i="1" r="AV100"/>
  <c i="6" r="F37"/>
  <c i="1" r="AZ100"/>
  <c i="6" r="F91"/>
  <c r="E89"/>
  <c r="J43"/>
  <c r="J26"/>
  <c r="E26"/>
  <c r="J133"/>
  <c r="J94"/>
  <c r="J25"/>
  <c r="J23"/>
  <c r="E23"/>
  <c r="J132"/>
  <c r="J93"/>
  <c r="J22"/>
  <c r="J20"/>
  <c r="E20"/>
  <c r="F133"/>
  <c r="F94"/>
  <c r="J19"/>
  <c r="J17"/>
  <c r="E17"/>
  <c r="F132"/>
  <c r="F93"/>
  <c r="J16"/>
  <c r="J14"/>
  <c r="J130"/>
  <c r="J91"/>
  <c r="E7"/>
  <c r="E124"/>
  <c r="E85"/>
  <c i="5" r="J186"/>
  <c r="J41"/>
  <c r="J40"/>
  <c i="1" r="AY99"/>
  <c i="5" r="J39"/>
  <c i="1" r="AX99"/>
  <c i="5"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104"/>
  <c r="J103"/>
  <c r="BI185"/>
  <c r="BH185"/>
  <c r="BG185"/>
  <c r="BF185"/>
  <c r="T185"/>
  <c r="T184"/>
  <c r="R185"/>
  <c r="R184"/>
  <c r="P185"/>
  <c r="P184"/>
  <c r="BK185"/>
  <c r="BK184"/>
  <c r="J184"/>
  <c r="J185"/>
  <c r="BE185"/>
  <c r="J102"/>
  <c r="BI183"/>
  <c r="BH183"/>
  <c r="BG183"/>
  <c r="BF183"/>
  <c r="T183"/>
  <c r="T182"/>
  <c r="R183"/>
  <c r="R182"/>
  <c r="P183"/>
  <c r="P182"/>
  <c r="BK183"/>
  <c r="BK182"/>
  <c r="J182"/>
  <c r="J183"/>
  <c r="BE183"/>
  <c r="J101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0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T136"/>
  <c r="R138"/>
  <c r="R137"/>
  <c r="R136"/>
  <c r="P138"/>
  <c r="P137"/>
  <c r="P136"/>
  <c i="1" r="AU99"/>
  <c i="5" r="BK138"/>
  <c r="BK137"/>
  <c r="J137"/>
  <c r="BK136"/>
  <c r="J136"/>
  <c r="J98"/>
  <c r="J138"/>
  <c r="BE138"/>
  <c r="J99"/>
  <c r="F130"/>
  <c r="E128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41"/>
  <c i="1" r="BD99"/>
  <c i="5" r="BH108"/>
  <c r="F40"/>
  <c i="1" r="BC99"/>
  <c i="5" r="BG108"/>
  <c r="F39"/>
  <c i="1" r="BB99"/>
  <c i="5" r="BF108"/>
  <c r="J38"/>
  <c i="1" r="AW99"/>
  <c i="5" r="F38"/>
  <c i="1" r="BA99"/>
  <c i="5" r="BE108"/>
  <c r="J32"/>
  <c r="J113"/>
  <c r="J107"/>
  <c r="J115"/>
  <c r="J33"/>
  <c r="J34"/>
  <c i="1" r="AG99"/>
  <c i="5" r="BE113"/>
  <c r="J37"/>
  <c i="1" r="AV99"/>
  <c i="5" r="F37"/>
  <c i="1" r="AZ99"/>
  <c i="5" r="F91"/>
  <c r="E89"/>
  <c r="J43"/>
  <c r="J26"/>
  <c r="E26"/>
  <c r="J133"/>
  <c r="J94"/>
  <c r="J25"/>
  <c r="J23"/>
  <c r="E23"/>
  <c r="J132"/>
  <c r="J93"/>
  <c r="J22"/>
  <c r="J20"/>
  <c r="E20"/>
  <c r="F133"/>
  <c r="F94"/>
  <c r="J19"/>
  <c r="J17"/>
  <c r="E17"/>
  <c r="F132"/>
  <c r="F93"/>
  <c r="J16"/>
  <c r="J14"/>
  <c r="J130"/>
  <c r="J91"/>
  <c r="E7"/>
  <c r="E124"/>
  <c r="E85"/>
  <c i="4" r="J41"/>
  <c r="J40"/>
  <c i="1" r="AY98"/>
  <c i="4" r="J39"/>
  <c i="1" r="AX98"/>
  <c i="4"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103"/>
  <c r="BI163"/>
  <c r="BH163"/>
  <c r="BG163"/>
  <c r="BF163"/>
  <c r="T163"/>
  <c r="T162"/>
  <c r="R163"/>
  <c r="R162"/>
  <c r="P163"/>
  <c r="P162"/>
  <c r="BK163"/>
  <c r="BK162"/>
  <c r="J162"/>
  <c r="J163"/>
  <c r="BE163"/>
  <c r="J102"/>
  <c r="BI161"/>
  <c r="BH161"/>
  <c r="BG161"/>
  <c r="BF161"/>
  <c r="T161"/>
  <c r="T160"/>
  <c r="R161"/>
  <c r="R160"/>
  <c r="P161"/>
  <c r="P160"/>
  <c r="BK161"/>
  <c r="BK160"/>
  <c r="J160"/>
  <c r="J161"/>
  <c r="BE161"/>
  <c r="J10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0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T135"/>
  <c r="R137"/>
  <c r="R136"/>
  <c r="R135"/>
  <c r="P137"/>
  <c r="P136"/>
  <c r="P135"/>
  <c i="1" r="AU98"/>
  <c i="4" r="BK137"/>
  <c r="BK136"/>
  <c r="J136"/>
  <c r="BK135"/>
  <c r="J135"/>
  <c r="J98"/>
  <c r="J137"/>
  <c r="BE137"/>
  <c r="J99"/>
  <c r="F129"/>
  <c r="E127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41"/>
  <c i="1" r="BD98"/>
  <c i="4" r="BH107"/>
  <c r="F40"/>
  <c i="1" r="BC98"/>
  <c i="4" r="BG107"/>
  <c r="F39"/>
  <c i="1" r="BB98"/>
  <c i="4" r="BF107"/>
  <c r="J38"/>
  <c i="1" r="AW98"/>
  <c i="4" r="F38"/>
  <c i="1" r="BA98"/>
  <c i="4" r="BE107"/>
  <c r="J32"/>
  <c r="J112"/>
  <c r="J106"/>
  <c r="J114"/>
  <c r="J33"/>
  <c r="J34"/>
  <c i="1" r="AG98"/>
  <c i="4" r="BE112"/>
  <c r="J37"/>
  <c i="1" r="AV98"/>
  <c i="4" r="F37"/>
  <c i="1" r="AZ98"/>
  <c i="4" r="F91"/>
  <c r="E89"/>
  <c r="J43"/>
  <c r="J26"/>
  <c r="E26"/>
  <c r="J132"/>
  <c r="J94"/>
  <c r="J25"/>
  <c r="J23"/>
  <c r="E23"/>
  <c r="J131"/>
  <c r="J93"/>
  <c r="J22"/>
  <c r="J20"/>
  <c r="E20"/>
  <c r="F132"/>
  <c r="F94"/>
  <c r="J19"/>
  <c r="J17"/>
  <c r="E17"/>
  <c r="F131"/>
  <c r="F93"/>
  <c r="J16"/>
  <c r="J14"/>
  <c r="J129"/>
  <c r="J91"/>
  <c r="E7"/>
  <c r="E123"/>
  <c r="E85"/>
  <c i="3" r="J41"/>
  <c r="J40"/>
  <c i="1" r="AY97"/>
  <c i="3" r="J39"/>
  <c i="1" r="AX97"/>
  <c i="3"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105"/>
  <c r="BI238"/>
  <c r="BH238"/>
  <c r="BG238"/>
  <c r="BF238"/>
  <c r="T238"/>
  <c r="T237"/>
  <c r="R238"/>
  <c r="R237"/>
  <c r="P238"/>
  <c r="P237"/>
  <c r="BK238"/>
  <c r="BK237"/>
  <c r="J237"/>
  <c r="J238"/>
  <c r="BE238"/>
  <c r="J104"/>
  <c r="BI236"/>
  <c r="BH236"/>
  <c r="BG236"/>
  <c r="BF236"/>
  <c r="T236"/>
  <c r="T235"/>
  <c r="R236"/>
  <c r="R235"/>
  <c r="P236"/>
  <c r="P235"/>
  <c r="BK236"/>
  <c r="BK235"/>
  <c r="J235"/>
  <c r="J236"/>
  <c r="BE236"/>
  <c r="J103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102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101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0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T137"/>
  <c r="R139"/>
  <c r="R138"/>
  <c r="R137"/>
  <c r="P139"/>
  <c r="P138"/>
  <c r="P137"/>
  <c i="1" r="AU97"/>
  <c i="3" r="BK139"/>
  <c r="BK138"/>
  <c r="J138"/>
  <c r="BK137"/>
  <c r="J137"/>
  <c r="J98"/>
  <c r="J139"/>
  <c r="BE139"/>
  <c r="J99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41"/>
  <c i="1" r="BD97"/>
  <c i="3" r="BH109"/>
  <c r="F40"/>
  <c i="1" r="BC97"/>
  <c i="3" r="BG109"/>
  <c r="F39"/>
  <c i="1" r="BB97"/>
  <c i="3" r="BF109"/>
  <c r="J38"/>
  <c i="1" r="AW97"/>
  <c i="3" r="F38"/>
  <c i="1" r="BA97"/>
  <c i="3" r="BE109"/>
  <c r="J32"/>
  <c r="J114"/>
  <c r="J108"/>
  <c r="J116"/>
  <c r="J33"/>
  <c r="J34"/>
  <c i="1" r="AG97"/>
  <c i="3" r="BE114"/>
  <c r="J37"/>
  <c i="1" r="AV97"/>
  <c i="3" r="F37"/>
  <c i="1" r="AZ97"/>
  <c i="3" r="F91"/>
  <c r="E89"/>
  <c r="J43"/>
  <c r="J26"/>
  <c r="E26"/>
  <c r="J134"/>
  <c r="J94"/>
  <c r="J25"/>
  <c r="J23"/>
  <c r="E23"/>
  <c r="J133"/>
  <c r="J93"/>
  <c r="J22"/>
  <c r="J20"/>
  <c r="E20"/>
  <c r="F134"/>
  <c r="F94"/>
  <c r="J19"/>
  <c r="J17"/>
  <c r="E17"/>
  <c r="F133"/>
  <c r="F93"/>
  <c r="J16"/>
  <c r="J14"/>
  <c r="J131"/>
  <c r="J91"/>
  <c r="E7"/>
  <c r="E125"/>
  <c r="E85"/>
  <c i="2" r="J39"/>
  <c r="J38"/>
  <c i="1" r="AY95"/>
  <c i="2" r="J37"/>
  <c i="1" r="AX95"/>
  <c i="2"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T273"/>
  <c r="R274"/>
  <c r="R273"/>
  <c r="P274"/>
  <c r="P273"/>
  <c r="BK274"/>
  <c r="BK273"/>
  <c r="J273"/>
  <c r="J274"/>
  <c r="BE274"/>
  <c r="J106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T262"/>
  <c r="R263"/>
  <c r="R262"/>
  <c r="P263"/>
  <c r="P262"/>
  <c r="BK263"/>
  <c r="BK262"/>
  <c r="J262"/>
  <c r="J263"/>
  <c r="BE263"/>
  <c r="J105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104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10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T233"/>
  <c r="R234"/>
  <c r="R233"/>
  <c r="P234"/>
  <c r="P233"/>
  <c r="BK234"/>
  <c r="BK233"/>
  <c r="J233"/>
  <c r="J234"/>
  <c r="BE234"/>
  <c r="J102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101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100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99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9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T136"/>
  <c r="R138"/>
  <c r="R137"/>
  <c r="R136"/>
  <c r="P138"/>
  <c r="P137"/>
  <c r="P136"/>
  <c i="1" r="AU95"/>
  <c i="2" r="BK138"/>
  <c r="BK137"/>
  <c r="J137"/>
  <c r="BK136"/>
  <c r="J136"/>
  <c r="J96"/>
  <c r="J138"/>
  <c r="BE138"/>
  <c r="J97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F39"/>
  <c i="1" r="BD95"/>
  <c i="2" r="BH110"/>
  <c r="F38"/>
  <c i="1" r="BC95"/>
  <c i="2" r="BG110"/>
  <c r="F37"/>
  <c i="1" r="BB95"/>
  <c i="2" r="BF110"/>
  <c r="J36"/>
  <c i="1" r="AW95"/>
  <c i="2" r="F36"/>
  <c i="1" r="BA95"/>
  <c i="2" r="BE110"/>
  <c r="J30"/>
  <c r="J115"/>
  <c r="J109"/>
  <c r="J117"/>
  <c r="J31"/>
  <c r="J32"/>
  <c i="1" r="AG95"/>
  <c i="2" r="BE115"/>
  <c r="J35"/>
  <c i="1" r="AV95"/>
  <c i="2" r="F35"/>
  <c i="1" r="AZ95"/>
  <c i="2" r="F89"/>
  <c r="E87"/>
  <c r="J41"/>
  <c r="J24"/>
  <c r="E24"/>
  <c r="J133"/>
  <c r="J92"/>
  <c r="J23"/>
  <c r="J21"/>
  <c r="E21"/>
  <c r="J132"/>
  <c r="J91"/>
  <c r="J20"/>
  <c r="J18"/>
  <c r="E18"/>
  <c r="F133"/>
  <c r="F92"/>
  <c r="J17"/>
  <c r="J15"/>
  <c r="E15"/>
  <c r="F132"/>
  <c r="F91"/>
  <c r="J14"/>
  <c r="J12"/>
  <c r="J130"/>
  <c r="J89"/>
  <c r="E7"/>
  <c r="E126"/>
  <c r="E85"/>
  <c i="1" r="BD101"/>
  <c r="BC101"/>
  <c r="BB101"/>
  <c r="BA101"/>
  <c r="AZ101"/>
  <c r="AY101"/>
  <c r="AX101"/>
  <c r="AW101"/>
  <c r="AV101"/>
  <c r="AU101"/>
  <c r="AT101"/>
  <c r="AS101"/>
  <c r="AG101"/>
  <c r="BD96"/>
  <c r="BC96"/>
  <c r="BB96"/>
  <c r="BA96"/>
  <c r="AZ96"/>
  <c r="AY96"/>
  <c r="AX96"/>
  <c r="AW96"/>
  <c r="AV96"/>
  <c r="AU96"/>
  <c r="AT96"/>
  <c r="AS96"/>
  <c r="AG96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6"/>
  <c r="AN106"/>
  <c r="AT105"/>
  <c r="AN105"/>
  <c r="AT104"/>
  <c r="AN104"/>
  <c r="AT103"/>
  <c r="AN103"/>
  <c r="AT102"/>
  <c r="AN102"/>
  <c r="AN101"/>
  <c r="AT100"/>
  <c r="AN100"/>
  <c r="AT99"/>
  <c r="AN99"/>
  <c r="AT98"/>
  <c r="AN98"/>
  <c r="AT97"/>
  <c r="AN97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<sst xmlns="http://schemas.openxmlformats.org/spreadsheetml/2006/main">
  <si>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</si>
  <si>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</si>
  <si>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</si>
  <si>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</si>
  <si>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</si>
  <si>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{b7021f05-f1c9-4baf-8b6d-e9c8302405fc}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</si>
  <si>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</si>
  <si>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</si>
  <si>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</si>
  <si>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</si>
  <si>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</si>
  <si>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</si>
  <si>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</si>
  <si>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</si>
  <si>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</si>
  <si>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</si>
  <si>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Havířov-magnetická rezonance</t>
  </si>
  <si>
    <t>KSO:</t>
  </si>
  <si>
    <t>CC-CZ:</t>
  </si>
  <si>
    <t>Místo:</t>
  </si>
  <si>
    <t>Havířov</t>
  </si>
  <si>
    <t>Datum:</t>
  </si>
  <si>
    <t>2. 3. 2020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</si>
  <si>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</si>
  <si>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</si>
  <si>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</si>
  <si>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</si>
  <si>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</si>
  <si>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</si>
  <si>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</si>
  <si>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</si>
  <si>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</si>
  <si>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</si>
  <si>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</si>
  <si>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</si>
  <si>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</si>
  <si>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</si>
  <si>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</si>
  <si>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</si>
  <si>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</si>
  <si>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</si>
  <si>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</si>
  <si>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</si>
  <si>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</si>
  <si>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</si>
  <si>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</si>
  <si>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</si>
  <si>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</si>
  <si>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</si>
  <si>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</si>
  <si>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</si>
  <si>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</si>
  <si>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</si>
  <si>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</si>
  <si>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</si>
  <si>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</si>
  <si>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</si>
  <si>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</si>
  <si>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</si>
  <si>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</si>
  <si>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</si>
  <si>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</si>
  <si>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</si>
  <si>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</si>
  <si>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</si>
  <si>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</si>
  <si>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</si>
  <si>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</si>
  <si>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</si>
  <si>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</si>
  <si>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</si>
  <si>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</si>
  <si>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</si>
  <si>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</si>
  <si>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</si>
  <si>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</si>
  <si>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</si>
  <si>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</si>
  <si>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</si>
  <si>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VZT</t>
  </si>
  <si>
    <t>STA</t>
  </si>
  <si>
    <t>{a4811ea8-92a4-4e95-a9c5-2fb3fb548672}</t>
  </si>
  <si>
    <t>2</t>
  </si>
  <si>
    <t>Elektroinstalace</t>
  </si>
  <si>
    <t>{c264bff6-5d16-4057-999b-134f80ace642}</t>
  </si>
  <si>
    <t>ELE</t>
  </si>
  <si>
    <t>Soupis</t>
  </si>
  <si>
    <t>{f9059489-d581-423f-aac8-4b6091512c85}</t>
  </si>
  <si>
    <t>NN</t>
  </si>
  <si>
    <t>{a914161a-804a-4695-9ac5-9cf913187b7c}</t>
  </si>
  <si>
    <t>3</t>
  </si>
  <si>
    <t>RH</t>
  </si>
  <si>
    <t>{8dc39b7f-5759-4f17-8b28-906636f8a219}</t>
  </si>
  <si>
    <t>4</t>
  </si>
  <si>
    <t>UZM</t>
  </si>
  <si>
    <t>{c1c3f5f7-c331-4d93-a096-01fb310cb034}</t>
  </si>
  <si>
    <t>ZTI</t>
  </si>
  <si>
    <t>{adc161f2-6291-41a7-8ea9-addf0185b1ef}</t>
  </si>
  <si>
    <t>ZTI-vnitřní</t>
  </si>
  <si>
    <t>{263e75de-fc58-4dff-bd41-e2bdf435e10f}</t>
  </si>
  <si>
    <t>ZTI-vodovodní přípojka</t>
  </si>
  <si>
    <t>{95175da2-ae5a-40cc-ba2d-5075485c6a46}</t>
  </si>
  <si>
    <t>ZTI-přípojka splaškové kanalizace</t>
  </si>
  <si>
    <t>{830ead20-9150-4212-9df3-96d5184c75b8}</t>
  </si>
  <si>
    <t>ZTI-přípojka dešťové kanalizace</t>
  </si>
  <si>
    <t>{414d9142-f45e-4f66-8453-e92880e8f4fb}</t>
  </si>
  <si>
    <t>Architektonicko-stavební část</t>
  </si>
  <si>
    <t>{b54c19a1-d8b8-4848-a714-3e6a3cccd32c}</t>
  </si>
  <si>
    <t>KRYCÍ LIST SOUPISU PRACÍ</t>
  </si>
  <si>
    <t>Objekt:</t>
  </si>
  <si>
    <t>1 - VZT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</si>
  <si>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</si>
  <si>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</si>
  <si>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</si>
  <si>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</si>
  <si>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</si>
  <si>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</si>
  <si>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</si>
  <si>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Zařízení č.1 – klimatizace magnetické rezonance</t>
  </si>
  <si>
    <t>D2 - Zařízení č.2 – větrání prostor CT a zázemí</t>
  </si>
  <si>
    <t>D3 - Zařízení č. 3 – CHL/KLM a vytápění zázemí</t>
  </si>
  <si>
    <t>D4 - Zařízení č. 4 – CHL/KLM a vytápění vyšetřovny CT</t>
  </si>
  <si>
    <t>D5 - Zařízení č. 5 – CHL/KLM technického zázemí CT</t>
  </si>
  <si>
    <t>D6 - Zařízení č. 6 – CHL/KLM technického zázemí MR</t>
  </si>
  <si>
    <t>D7 - Zařízení č. 7 - vytápění denní místnosti, technického zázemí CT, WC a úklidové místnosti</t>
  </si>
  <si>
    <t>D8 - Zařízení č. 8 - podtlakové větrání zázemí</t>
  </si>
  <si>
    <t>D9 - Zařízení č. 9 - podtlakové větrání WC čekárny</t>
  </si>
  <si>
    <t xml:space="preserve">D10 - Společné položky 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</si>
  <si>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</si>
  <si>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</si>
  <si>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</si>
  <si>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</si>
  <si>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</si>
  <si>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</si>
  <si>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</si>
  <si>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</si>
  <si>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</si>
  <si>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</si>
  <si>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</si>
  <si>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</si>
  <si>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</si>
  <si>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</si>
  <si>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</si>
  <si>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</si>
  <si>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</si>
  <si>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</si>
  <si>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</si>
  <si>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</si>
  <si>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</si>
  <si>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</si>
  <si>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</si>
  <si>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</si>
  <si>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Zařízení č.1 – klimatizace magnetické rezonance</t>
  </si>
  <si>
    <t>ROZPOCET</t>
  </si>
  <si>
    <t>K</t>
  </si>
  <si>
    <t>1.1a</t>
  </si>
  <si>
    <t>Skládaná větrací jednotka s deskovým rekuperátorem s bypassem, vzduchovým výkonem Vp=2500 m3/h při dPext=250Pa, Vo=2450 m3/h při dPext=250Pa, elektrickým ohřevem o topném výkonu Q=9,0kW, výparník se separátorem kapek o chladícím výkonu 25,6 kW (R410A) a o</t>
  </si>
  <si>
    <t>kpl</t>
  </si>
  <si>
    <t>Pol1</t>
  </si>
  <si>
    <t>Elektrický topný kabel 25-36W vč. připojovací soupravy</t>
  </si>
  <si>
    <t>bm</t>
  </si>
  <si>
    <t>1.1b</t>
  </si>
  <si>
    <t>Venkovní kondenzační jednotka o max. chladícím výkonu Qch = 28,0 kw, při ti=+10°C, te=+35°C chladící výkon Qch= 25,2 kW. P=7,42kW,U=3x400VAC. Rozměry 1680x930x765mm, m=240kg. Kondenzační jednotka s invertním řízením (24%-100%) a scroll kompresorem. Vertik</t>
  </si>
  <si>
    <t>6</t>
  </si>
  <si>
    <t>Pol2</t>
  </si>
  <si>
    <t>Chladivo R410a + doplnění do systému</t>
  </si>
  <si>
    <t>kg</t>
  </si>
  <si>
    <t>8</t>
  </si>
  <si>
    <t>Pol3</t>
  </si>
  <si>
    <t>Vakuování + tlaková zkouška dusíkem celého systému</t>
  </si>
  <si>
    <t>10</t>
  </si>
  <si>
    <t>Pol4</t>
  </si>
  <si>
    <t>Předizolované chladivové Cu potrubí ᴓ 22,2/9,5 ("dvoutrubka"), vč. přechodek, komunikační kabeláže. Tl. izolace min. 9mm, tl. stěny potrubí min. 0,8mm. V exteriéru s Al polepem.</t>
  </si>
  <si>
    <t>12</t>
  </si>
  <si>
    <t>1.2</t>
  </si>
  <si>
    <t>Tlumič hluku jádrový (buňkový) v provedení 1 x JTH 200/500/1500, 1 x JTH 300/500/1500 do potrubí o rozměru 500x500 mm a délky 1500mm. Materiál pozink. plech.</t>
  </si>
  <si>
    <t>14</t>
  </si>
  <si>
    <t>1.3</t>
  </si>
  <si>
    <t>Tlumič hluku jádrový (buňkový) v provedení 1 x JTH 200/500/1000, 1 x JTH 300/500/1000 do potrubí o rozměru 500x500 mm a délky 1000mm. Materiál pozink. plech.</t>
  </si>
  <si>
    <t>16</t>
  </si>
  <si>
    <t>1.4</t>
  </si>
  <si>
    <t>Protihluková žaluzie, pozink do potrubí o rozměrech 500x630 mm. Hloubka 200 mm. Tlaková ztráta dPext = 30 Pa při V=2500 m3/h.</t>
  </si>
  <si>
    <t>ks</t>
  </si>
  <si>
    <t>18</t>
  </si>
  <si>
    <t>1.5</t>
  </si>
  <si>
    <t>Protihluková žaluzie, pozink do potrubí o rozměrech 500x630 mm. Hloubka 300 mm. Tlaková ztráta dPext = 35 Pa při V=2500 m3/h.</t>
  </si>
  <si>
    <t>20</t>
  </si>
  <si>
    <t>1.6</t>
  </si>
  <si>
    <t>Pružná manžeta pro potrubí o rozměrech 600x200 mm, galavanické oddělení potrubí.</t>
  </si>
  <si>
    <t>22</t>
  </si>
  <si>
    <t>Pol5</t>
  </si>
  <si>
    <t>do obvodu 2630 mm</t>
  </si>
  <si>
    <t>m2</t>
  </si>
  <si>
    <t>24</t>
  </si>
  <si>
    <t>Pol6</t>
  </si>
  <si>
    <t>do obvodu 1890 mm</t>
  </si>
  <si>
    <t>26</t>
  </si>
  <si>
    <t>Pol7</t>
  </si>
  <si>
    <t>Tepelná izolace na bázi syntetického kaučuku tloušťky 20 mm. Orientační hodnota součinitel tepelné vodivosti 0,046 W/m*K.</t>
  </si>
  <si>
    <t>28</t>
  </si>
  <si>
    <t>Pol8</t>
  </si>
  <si>
    <t>Tepelná izolace tloušťky 60 mm s pozink. oplechováním. Orientační hodnota součinitel tepelné vodivosti 0,046 W/m*K.</t>
  </si>
  <si>
    <t>30</t>
  </si>
  <si>
    <t>Pol9</t>
  </si>
  <si>
    <t>Nosná, podstavná, či závěsná konstrukce pro rozvaděč VZT č.1 a odporový vyvíječ páry ve venkovním provedení.</t>
  </si>
  <si>
    <t>32</t>
  </si>
  <si>
    <t>Pol10</t>
  </si>
  <si>
    <t>Spojovací/těsnící, montážní, závěsný a podpěrný materiál</t>
  </si>
  <si>
    <t>34</t>
  </si>
  <si>
    <t>D2</t>
  </si>
  <si>
    <t>Zařízení č.2 – větrání prostor CT a zázemí</t>
  </si>
  <si>
    <t>2.1</t>
  </si>
  <si>
    <t xml:space="preserve">Skládaná větrací jednotka s deskovým rekuperátorem s bypassem, vzduchovým výkonem Vp=1650 m3/h při dPext=270Pa, Vo=1700 m3/h při dPext=270Pa, elektrickým ohřevem o topném výkonu Q=7,5kW,  filtry třídy filtrace F7 (přívod) a M5 (odvod), 2ks uzavírací klapk</t>
  </si>
  <si>
    <t>36</t>
  </si>
  <si>
    <t>2.2</t>
  </si>
  <si>
    <t>Tlumič hluku jádrový (buňkový) v provedení 1 x JTH 200/300/1000, 1 x JTH 400/300/1000 do potrubí o rozměru 600x300 mm a délky 1000mm. Materiál pozink. plech.</t>
  </si>
  <si>
    <t>38</t>
  </si>
  <si>
    <t>2.3</t>
  </si>
  <si>
    <t>Tlumič hluku jádrový (buňkový) v provedení 2 x JTH 300/300/1500 do potrubí o rozměru 600x300 mm a délky 1500mm. Materiál pozink. plech.</t>
  </si>
  <si>
    <t>40</t>
  </si>
  <si>
    <t>2.4</t>
  </si>
  <si>
    <t>Výfuková a sací žaluzie se sítem proti hmyzu, pozink do potrubí o rozměrech 630x450 mm. Sef = 0,1617 m2.</t>
  </si>
  <si>
    <t>42</t>
  </si>
  <si>
    <t>2.5</t>
  </si>
  <si>
    <t>Regulační klapka kruhová, ruční, ᴓ280mm, pozink.</t>
  </si>
  <si>
    <t>44</t>
  </si>
  <si>
    <t>2.6</t>
  </si>
  <si>
    <t>Regulační klapka kruhová, ruční, ᴓ200mm, pozink.</t>
  </si>
  <si>
    <t>46</t>
  </si>
  <si>
    <t>2.7</t>
  </si>
  <si>
    <t>Regulační klapka kruhová, ruční, ᴓ250mm, pozink.</t>
  </si>
  <si>
    <t>48</t>
  </si>
  <si>
    <t>2.8</t>
  </si>
  <si>
    <t>Regulační klapka kruhová, ruční, ᴓ160mm, pozink.</t>
  </si>
  <si>
    <t>50</t>
  </si>
  <si>
    <t>2.9</t>
  </si>
  <si>
    <t>Regulační klapka kruhová, ruční, ᴓ125mm, pozink.</t>
  </si>
  <si>
    <t>52</t>
  </si>
  <si>
    <t>2.10</t>
  </si>
  <si>
    <t>Přívodní vyúsť s vířivým výtokem vzduchu vč. připojovacího boxu s horizontálním připojením ᴓ 200 mm. Čtvercová čelní deska rozměru 500x500mm, 24ks ručně nastavitelných lamel, materiál ocelový plech s lakováním RAL 9010. Připojovací box z pozinkovaného ple</t>
  </si>
  <si>
    <t>54</t>
  </si>
  <si>
    <t>2.11</t>
  </si>
  <si>
    <t>Přívodní vyúsť s vířivým výtokem vzduchu vč. připojovacího boxu s horizontálním připojením ᴓ 200 mm. Čtvercová čelní deska rozměru 400x400mm, 16ks ručně nastavitelných lamel, materiál ocelový plech s lakováním RAL 9010. Připojovací box z pozinkovaného ple</t>
  </si>
  <si>
    <t>56</t>
  </si>
  <si>
    <t>2.12</t>
  </si>
  <si>
    <t>Přívodní vyúsť s vířivým výtokem vzduchu vč. připojovacího boxu s horizontálním připojením ᴓ 160 mm. Čtvercová čelní deska rozměru 300x300mm, 8ks ručně nastavitelných lamel, materiál ocelový plech s lakováním RAL 9010. Připojovací box z pozinkovaného plec</t>
  </si>
  <si>
    <t>58</t>
  </si>
  <si>
    <t>2.13</t>
  </si>
  <si>
    <t>Odvodní vyúsť s vířivým tokem vzduchu vč. připojovacího boxu s horizontálním připojením ᴓ 250 mm. Čtvercová čelní deska rozměru 600x600mm, 24ks ručně nastavitelných lamel, materiál ocelový plech s lakováním RAL 9010. Připojovací box z pozinkovaného plechu</t>
  </si>
  <si>
    <t>60</t>
  </si>
  <si>
    <t>2.14</t>
  </si>
  <si>
    <t>Odvodní vyúsť s vířivým tokem vzduchu vč. připojovacího boxu s horizontálním připojením ᴓ 160 mm. Čtvercová čelní deska rozměru 300x300mm, 8ks ručně nastavitelných lamel, materiál ocelový plech s lakováním RAL 9010. Připojovací box z pozinkovaného plechu.</t>
  </si>
  <si>
    <t>62</t>
  </si>
  <si>
    <t>2.15</t>
  </si>
  <si>
    <t>Talířový ventil odvodní kovový d=150mm vč. montážního kroužku</t>
  </si>
  <si>
    <t>64</t>
  </si>
  <si>
    <t>2.16</t>
  </si>
  <si>
    <t>Talířový ventil odvodní kovový d=125mm vč. montážního kroužku</t>
  </si>
  <si>
    <t>66</t>
  </si>
  <si>
    <t>2.17</t>
  </si>
  <si>
    <t>Talířový ventil odvodní kovový d=100mm vč. montážního kroužku</t>
  </si>
  <si>
    <t>68</t>
  </si>
  <si>
    <t>2.18</t>
  </si>
  <si>
    <t>Dveřní mřížka s upevňovacím rámečkem . Rozměr 200x100mm. Rozteč lamel cca 20mm. Materiál Al.</t>
  </si>
  <si>
    <t>70</t>
  </si>
  <si>
    <t>Pol69</t>
  </si>
  <si>
    <t>72</t>
  </si>
  <si>
    <t>Pol70</t>
  </si>
  <si>
    <t>74</t>
  </si>
  <si>
    <t>Pol71</t>
  </si>
  <si>
    <t>do obvodu 1500 mm</t>
  </si>
  <si>
    <t>76</t>
  </si>
  <si>
    <t>Pol72</t>
  </si>
  <si>
    <t>do obvodu 1050 mm</t>
  </si>
  <si>
    <t>78</t>
  </si>
  <si>
    <t>Pol73</t>
  </si>
  <si>
    <t>Spiro potrubí pozinkované ᴓ 100 mm, vč. 30 % tvarovek</t>
  </si>
  <si>
    <t>80</t>
  </si>
  <si>
    <t>Pol74</t>
  </si>
  <si>
    <t>Spiro potrubí pozinkované ᴓ 125 mm, vč. 20 % tvarovek</t>
  </si>
  <si>
    <t>82</t>
  </si>
  <si>
    <t>Pol75</t>
  </si>
  <si>
    <t>Spiro potrubí pozinkované ᴓ 160 mm, vč. 30 % tvarovek</t>
  </si>
  <si>
    <t>84</t>
  </si>
  <si>
    <t>Pol76</t>
  </si>
  <si>
    <t>Spiro potrubí pozinkované ᴓ 200 mm, vč. 30 % tvarovek</t>
  </si>
  <si>
    <t>86</t>
  </si>
  <si>
    <t>Pol77</t>
  </si>
  <si>
    <t>Spiro potrubí pozinkované ᴓ 280 mm, vč. 40 % tvarovek</t>
  </si>
  <si>
    <t>88</t>
  </si>
  <si>
    <t>Pol78</t>
  </si>
  <si>
    <t>Spiro potrubí pozinkované ᴓ 315 mm, vč. 30 % tvarovek</t>
  </si>
  <si>
    <t>90</t>
  </si>
  <si>
    <t>Pol79</t>
  </si>
  <si>
    <t>Ohebná Al hadice s hlukovou izolací tl. 25 mm, ᴓ 250 mm</t>
  </si>
  <si>
    <t>92</t>
  </si>
  <si>
    <t>Pol80</t>
  </si>
  <si>
    <t>Ohebná Al hadice s hlukovou izolací tl. 25 mm, ᴓ 200 mm</t>
  </si>
  <si>
    <t>94</t>
  </si>
  <si>
    <t>Pol81</t>
  </si>
  <si>
    <t>Ohebná Al hadice s hlukovou izolací tl. 25 mm, ᴓ 160 mm</t>
  </si>
  <si>
    <t>96</t>
  </si>
  <si>
    <t>Pol82</t>
  </si>
  <si>
    <t>Ohebná Al hadice s hlukovou izolací tl. 25 mm, ᴓ 150 mm</t>
  </si>
  <si>
    <t>98</t>
  </si>
  <si>
    <t>Pol83</t>
  </si>
  <si>
    <t>Ohebná Al hadice s hlukovou izolací tl. 25 mm, ᴓ 125 mm</t>
  </si>
  <si>
    <t>100</t>
  </si>
  <si>
    <t>Pol84</t>
  </si>
  <si>
    <t>Ohebná Al hadice s hlukovou izolací tl. 25 mm, ᴓ 100 mm</t>
  </si>
  <si>
    <t>102</t>
  </si>
  <si>
    <t>Pol85</t>
  </si>
  <si>
    <t>Tepelná izolace tloušťky 60 mm s Al polepem. Orientační hodnota součinitel tepelné vodivosti 0,046 W/m*K.</t>
  </si>
  <si>
    <t>104</t>
  </si>
  <si>
    <t>Pol86</t>
  </si>
  <si>
    <t>106</t>
  </si>
  <si>
    <t>Pol87</t>
  </si>
  <si>
    <t>108</t>
  </si>
  <si>
    <t>D3</t>
  </si>
  <si>
    <t>Zařízení č. 3 – CHL/KLM a vytápění zázemí</t>
  </si>
  <si>
    <t>3.1a</t>
  </si>
  <si>
    <t>Venkovní kondenzační jednotka VRV/VRF systému se zpětným získaváním tepla Qch = 20,9 kw, Qtop = 16,2 kW. Inom.=7,7A, U=3x400VAC/50Hz. Rozměry 940x1615x460mm (vxšxh), m=170kg. Chladivo R410a - předplněno 9,7 kg. Umístěná na střeše, viz výkresová část. Lw =</t>
  </si>
  <si>
    <t>110</t>
  </si>
  <si>
    <t>Pol88</t>
  </si>
  <si>
    <t>Ochrana proti větru levé a pravé strany kondezační, venkovní jednotky.</t>
  </si>
  <si>
    <t>112</t>
  </si>
  <si>
    <t>3.1b</t>
  </si>
  <si>
    <t xml:space="preserve">Vnitřní nástěnná jednotka VRV/VRF systému Qch= 1,6 kW, Qtop=1,9kW. Napájeno samostatně. P=0,03/0,034kW,U=1x230VAC/50Hz. Včetně filtru na sání. Horizontální a vertikální regulace směru proudění vzduchu.  Rozměry 290x795x266mm(vxšxh), m=12kg. Lwmax = 51 dB(</t>
  </si>
  <si>
    <t>114</t>
  </si>
  <si>
    <t>3.1c</t>
  </si>
  <si>
    <t xml:space="preserve">Vnitřní nástěnná jednotka VRV/VRF systému Qch= 4,2 kW, Qtop=5,0kW. Napájeno samostatně. P=0,02/0,02kW,U=1x230VAC/50Hz. Včetně filtru na sání. Horizontální a vertikální regulace směru proudění vzduchu.  Rozměry 290x1050x269mm(vxšxh), m=15kg. Lwmax = 58 dB(</t>
  </si>
  <si>
    <t>116</t>
  </si>
  <si>
    <t>3.1d</t>
  </si>
  <si>
    <t xml:space="preserve">Vnitřní nástěnná jednotka VRV/VRF systému Qch= 5,0 kW, Qtop=6,3kW. Napájeno samostatně. P=0,03/0,04kW,U=1x230VAC/50Hz. Včetně filtru na sání. Horizontální a vertikální regulace směru proudění vzduchu.  Rozměry 290x1050x269mm(vxšxh), m=15kg. Lwmax = 63 dB(</t>
  </si>
  <si>
    <t>118</t>
  </si>
  <si>
    <t>Pol89</t>
  </si>
  <si>
    <t>Kabelový ovladač k vnitřní nástěnné jednotce + kabelové propojení mezi ovladačem a KLM jednotkou</t>
  </si>
  <si>
    <t>120</t>
  </si>
  <si>
    <t>Pol90</t>
  </si>
  <si>
    <t>Infra ovladač k vnitřní nástěnné jednotce</t>
  </si>
  <si>
    <t>122</t>
  </si>
  <si>
    <t>3.2</t>
  </si>
  <si>
    <t>Rekuperační box - víceportový. Rozměry 415x370x298mm, 17 kg. P=0,043 kW, U=1x230VAC/50Hz. S hlukovou a tepelnou izolací. 3-trubkový systém. Včetně hlukového a tepelného doizolování při instalaci.</t>
  </si>
  <si>
    <t>124</t>
  </si>
  <si>
    <t>3.3</t>
  </si>
  <si>
    <t>Rekuperační box - 1 portový. Rozměry 428x300x207mm, 12 kg. P=0,005 kW, U=1x230VAC/50Hz. S hlukovou a tepelnou izolací. 3-trubkový systém.</t>
  </si>
  <si>
    <t>126</t>
  </si>
  <si>
    <t>Pol30</t>
  </si>
  <si>
    <t>Zvuková izolace - 1 portových boxů</t>
  </si>
  <si>
    <t>128</t>
  </si>
  <si>
    <t>Pol31</t>
  </si>
  <si>
    <t>Uzavírací sada na potrubí - záslepka pro víceportový box</t>
  </si>
  <si>
    <t>130</t>
  </si>
  <si>
    <t>Pol91</t>
  </si>
  <si>
    <t>Refnet/Cu rozbočovač dle průměrů potrubí, viz výkresová část. Včetně doizolování. ("3-trubka")</t>
  </si>
  <si>
    <t>132</t>
  </si>
  <si>
    <t>Pol33</t>
  </si>
  <si>
    <t>Předizolované chladivové Cu potrubí ᴓ 19,1/9,5/15,9 ("3-trubka"), vč. přechodek, komunikační kabeláže. Tl. izolace min. 9mm, tl. stěny potrubí min. 0,8mm. V exteriéru s Al polepem.</t>
  </si>
  <si>
    <t>134</t>
  </si>
  <si>
    <t>Pol34</t>
  </si>
  <si>
    <t>Předizolované chladivové Cu potrubí ᴓ 15,9/9,5/12,7 ("3-trubka"), vč. přechodek, komunikační kabeláže. Tl. izolace min. 9mm, tl. stěny potrubí min. 0,8mm. V exteriéru s Al polepem.</t>
  </si>
  <si>
    <t>136</t>
  </si>
  <si>
    <t>Pol35</t>
  </si>
  <si>
    <t>Předizolované chladivové Cu potrubí ᴓ 12,7/6,4 ("dvoutrubka"), vč. přechodek, komunikační kabeláže. Tl. izolace min. 9mm, tl. stěny potrubí min. 0,8mm. V exteriéru s Al polepem.</t>
  </si>
  <si>
    <t>138</t>
  </si>
  <si>
    <t>Pol36</t>
  </si>
  <si>
    <t>Chladivo R410a vč. doplnění do systému</t>
  </si>
  <si>
    <t>140</t>
  </si>
  <si>
    <t>142</t>
  </si>
  <si>
    <t>Pol37</t>
  </si>
  <si>
    <t>Podstavné nohy, či konstrukce pod kondenzační jednotku včetně antivibrační pryže. Únosnost min. 400 kg. (Např. 4x podstavný trn s pryžovou podložkou)</t>
  </si>
  <si>
    <t>144</t>
  </si>
  <si>
    <t>Pol38</t>
  </si>
  <si>
    <t>Kovový žlab, drátěný pro vedení Cu potrubí, šířka 140mm. Materiál pozink, včetně tvarovek a spojovacího materiálu.</t>
  </si>
  <si>
    <t>146</t>
  </si>
  <si>
    <t>Pol39</t>
  </si>
  <si>
    <t>148</t>
  </si>
  <si>
    <t>D4</t>
  </si>
  <si>
    <t>Zařízení č. 4 – CHL/KLM a vytápění vyšetřovny CT</t>
  </si>
  <si>
    <t>4.1a</t>
  </si>
  <si>
    <t xml:space="preserve">Venkovní kondenzační jednotka split systému Qch =9,5 kw, Qtop = 10,8kW. P=2,78kW,U=230VAC/50Hz. Rozměry 870x1100x460mm (vxšxh), m=84,5kg. Umístěná na kci na střeše. S vývodem kondezátu na zem. Lw = 66 dB(A).  Chladivo R32 - předplněno na 40 m. Garantovaný</t>
  </si>
  <si>
    <t>150</t>
  </si>
  <si>
    <t>4.1b</t>
  </si>
  <si>
    <t>Vnitřní kazetová jednotka split systému Qch =9,5 kw, Qtop = 10,8kW. Napájeno z venkovní jednotky. Včetně filtru s automatickým čištěném a čerpadlem kondenzátu. Rozměry 840x840x246mm, m=23kg.</t>
  </si>
  <si>
    <t>152</t>
  </si>
  <si>
    <t>Pol92</t>
  </si>
  <si>
    <t>Pohledový panel 950x950x130mm, bílý</t>
  </si>
  <si>
    <t>154</t>
  </si>
  <si>
    <t>Pol93</t>
  </si>
  <si>
    <t>Kabelový ovladač k vnitřní kazetové jednotce + kabelové propojení mezi ovladačem a KLM jednotkou</t>
  </si>
  <si>
    <t>156</t>
  </si>
  <si>
    <t>Pol94</t>
  </si>
  <si>
    <t>Univerzální adaptér pro externí řízení + kabelové propojení</t>
  </si>
  <si>
    <t>158</t>
  </si>
  <si>
    <t>Pol95</t>
  </si>
  <si>
    <t>Předizolované chladivové Cu potrubí ᴓ 9,5/15,9, vč. přechodek, komunikační a napájecí kabeláže (vnitřní-venkovní jednotka). Tl. izolace min. 9mm, tl. stěny potrubí min. 0,8mm. V exteriéru s Al polepem.</t>
  </si>
  <si>
    <t>160</t>
  </si>
  <si>
    <t>Pol96</t>
  </si>
  <si>
    <t>Vakuování + tlaková zkouška dusíkem</t>
  </si>
  <si>
    <t>162</t>
  </si>
  <si>
    <t>Pol97</t>
  </si>
  <si>
    <t>Podstavce pod kondenzační jednotku. Délka 600 mm, výška 100 mm, šířka 180 mm, únosnost min. 200 kg, včetně antivibrační pryže.</t>
  </si>
  <si>
    <t>164</t>
  </si>
  <si>
    <t>166</t>
  </si>
  <si>
    <t>D5</t>
  </si>
  <si>
    <t>Zařízení č. 5 – CHL/KLM technického zázemí CT</t>
  </si>
  <si>
    <t>5.1a</t>
  </si>
  <si>
    <t xml:space="preserve">Venkovní kondenzační jednotka split systému Qch =6,8 kw, Qtop = 7,5kW. P=1,98kW,U=230VAC/50Hz. Rozměry 870x1100x460mm (vxšxh), m=81,4kg. Umístěná na kci na střeše. S vývodem kondezátu na zem. Lw = 64 dB(A).  Chladivo R32 - předplněno na 40 m. Garantovaný </t>
  </si>
  <si>
    <t>168</t>
  </si>
  <si>
    <t>5.1b</t>
  </si>
  <si>
    <t>Vnitřní nástěnná jednotka split systému Qch =6,8 kw, Qtop = 7,5kW. Napájeno z venkovní jednotky. Včetně filtru na sání. Rozměry 340x1200x240 (vxšxh)mm, m=17kg.</t>
  </si>
  <si>
    <t>170</t>
  </si>
  <si>
    <t>Pol98</t>
  </si>
  <si>
    <t>172</t>
  </si>
  <si>
    <t>174</t>
  </si>
  <si>
    <t>176</t>
  </si>
  <si>
    <t>178</t>
  </si>
  <si>
    <t>180</t>
  </si>
  <si>
    <t>182</t>
  </si>
  <si>
    <t>D6</t>
  </si>
  <si>
    <t>Zařízení č. 6 – CHL/KLM technického zázemí MR</t>
  </si>
  <si>
    <t>6.1a</t>
  </si>
  <si>
    <t>184</t>
  </si>
  <si>
    <t>6.1b</t>
  </si>
  <si>
    <t>Vnitřní nástěnná jednotka split systému Qch =9,5 kw, Qtop = 10,8kW. Napájeno z venkovní jednotky. Včetně filtru na sání. Rozměry 340x1200x240 (vxšxh)mm, m=17kg.</t>
  </si>
  <si>
    <t>186</t>
  </si>
  <si>
    <t>188</t>
  </si>
  <si>
    <t>Pol99</t>
  </si>
  <si>
    <t>190</t>
  </si>
  <si>
    <t>Pol43</t>
  </si>
  <si>
    <t>192</t>
  </si>
  <si>
    <t>Pol44</t>
  </si>
  <si>
    <t>194</t>
  </si>
  <si>
    <t>Pol45</t>
  </si>
  <si>
    <t>196</t>
  </si>
  <si>
    <t>198</t>
  </si>
  <si>
    <t>200</t>
  </si>
  <si>
    <t>D7</t>
  </si>
  <si>
    <t>Zařízení č. 7 - vytápění denní místnosti, technického zázemí CT, WC a úklidové místnosti</t>
  </si>
  <si>
    <t>7.1</t>
  </si>
  <si>
    <t>Elektrické nástěnné topidlo, konvektorové o max. topném výkonu Qtop = 500 W. P=0,5 kW, U=1x230VAC/50Hz (zásuvka). Rozměry 451x369x78mm(šxvxh), m=3,4kg. Integrovaný ovladač a termostat. Materiál ocel. lech, bílý komaxit. Včetně sady pro instalaci na stěnu.</t>
  </si>
  <si>
    <t>202</t>
  </si>
  <si>
    <t>Pol46</t>
  </si>
  <si>
    <t>Montážní a závěsný materiál</t>
  </si>
  <si>
    <t>204</t>
  </si>
  <si>
    <t>D8</t>
  </si>
  <si>
    <t>Zařízení č. 8 - podtlakové větrání zázemí</t>
  </si>
  <si>
    <t>Pol100</t>
  </si>
  <si>
    <t>Potrubní, diagonální, ultratichý ventilátor, jednootáčkový s časovým doběhem, dvěma spojovacími manžetami a závěsnou sadou. V=630m3/h při dPext=170Pa. P=102W, U=1x230VAC. Připojení d=200mm, m=8,7kg. Tepelná pojistka proti přetížení, IP44, kuličková ložisk</t>
  </si>
  <si>
    <t>206</t>
  </si>
  <si>
    <t>Pol101</t>
  </si>
  <si>
    <t>Tlumič hluku kruhový z pozink. plechu. Délky 900mm, připojení d=250mm.</t>
  </si>
  <si>
    <t>208</t>
  </si>
  <si>
    <t>Pol102</t>
  </si>
  <si>
    <t>Zpětná klapka do potrubí ᴓ250mm. Materiál pozink.</t>
  </si>
  <si>
    <t>210</t>
  </si>
  <si>
    <t>Pol103</t>
  </si>
  <si>
    <t>Výfuková hlavice typu cagi. Materiál pozink. Do potrubí d=250mm.</t>
  </si>
  <si>
    <t>212</t>
  </si>
  <si>
    <t>214</t>
  </si>
  <si>
    <t>216</t>
  </si>
  <si>
    <t>Pol104</t>
  </si>
  <si>
    <t>Stěnová mřížka s upevňovacím rámečkem . Rozměr 300x100mm. Rozteč lamel cca 12,5mm. Materiál Al.</t>
  </si>
  <si>
    <t>218</t>
  </si>
  <si>
    <t>Pol105</t>
  </si>
  <si>
    <t>Spiro potrubí pozinkované ᴓ 125 mm, vč. 40 % tvarovek</t>
  </si>
  <si>
    <t>220</t>
  </si>
  <si>
    <t>Pol106</t>
  </si>
  <si>
    <t>222</t>
  </si>
  <si>
    <t>Pol107</t>
  </si>
  <si>
    <t>Spiro potrubí pozinkované ᴓ 250 mm, vč. 30 % tvarovek</t>
  </si>
  <si>
    <t>224</t>
  </si>
  <si>
    <t>Pol108</t>
  </si>
  <si>
    <t>226</t>
  </si>
  <si>
    <t>Pol109</t>
  </si>
  <si>
    <t>228</t>
  </si>
  <si>
    <t>Pol25</t>
  </si>
  <si>
    <t>230</t>
  </si>
  <si>
    <t>232</t>
  </si>
  <si>
    <t>234</t>
  </si>
  <si>
    <t>D9</t>
  </si>
  <si>
    <t>Zařízení č. 9 - podtlakové větrání WC čekárny</t>
  </si>
  <si>
    <t>Pol110</t>
  </si>
  <si>
    <t>Potrubní, diagonální, ultratichý ventilátor, jednootáčkový s časovým doběhem, dvěma spojovacími manžetami a závěsnou sadou. V=150m3/h při dPext=80Pa. P=27W, U=1x230VAC. Připojení d=125mm, m=5,0kg. Tepelná pojistka proti přetížení, IP44, kuličková ložiska.</t>
  </si>
  <si>
    <t>236</t>
  </si>
  <si>
    <t>Pol111</t>
  </si>
  <si>
    <t>Zpětná klapka do potrubí ᴓ125mm. Materiál pozink.</t>
  </si>
  <si>
    <t>238</t>
  </si>
  <si>
    <t>Pol112</t>
  </si>
  <si>
    <t>Výfuková hlavice typu cagi. Materiál pozink. Do potrubí d=125mm.</t>
  </si>
  <si>
    <t>240</t>
  </si>
  <si>
    <t>242</t>
  </si>
  <si>
    <t>244</t>
  </si>
  <si>
    <t>Pol113</t>
  </si>
  <si>
    <t>Spiro potrubí pozinkované ᴓ 125 mm, vč. 30 % tvarovek</t>
  </si>
  <si>
    <t>246</t>
  </si>
  <si>
    <t>248</t>
  </si>
  <si>
    <t>250</t>
  </si>
  <si>
    <t>252</t>
  </si>
  <si>
    <t>254</t>
  </si>
  <si>
    <t>D10</t>
  </si>
  <si>
    <t xml:space="preserve">Společné položky </t>
  </si>
  <si>
    <t>Pol114</t>
  </si>
  <si>
    <t>Zapravení a utěsnění prostupů pro VZT a Cu potrubí</t>
  </si>
  <si>
    <t>256</t>
  </si>
  <si>
    <t>Pol115</t>
  </si>
  <si>
    <t>Doprava</t>
  </si>
  <si>
    <t>258</t>
  </si>
  <si>
    <t>Pol49</t>
  </si>
  <si>
    <t>Vnitrostaveništní přesun hmot</t>
  </si>
  <si>
    <t>260</t>
  </si>
  <si>
    <t>Pol116</t>
  </si>
  <si>
    <t>Jeřábová doprava (transport VZT+KLM na střechu)</t>
  </si>
  <si>
    <t>262</t>
  </si>
  <si>
    <t>Pol117</t>
  </si>
  <si>
    <t>Lešení do výšky 4 m</t>
  </si>
  <si>
    <t>264</t>
  </si>
  <si>
    <t>Pol118</t>
  </si>
  <si>
    <t>Uvedení do provozu, zkouška zařízení, zaškolení obsluhy, vystavení předávacího protokolu</t>
  </si>
  <si>
    <t>266</t>
  </si>
  <si>
    <t>Pol119</t>
  </si>
  <si>
    <t>Vypracování a předání provozního řádu</t>
  </si>
  <si>
    <t>268</t>
  </si>
  <si>
    <t>Pol120</t>
  </si>
  <si>
    <t>Zaregulování systému a měření akustického tlaku</t>
  </si>
  <si>
    <t>270</t>
  </si>
  <si>
    <t>Pol121</t>
  </si>
  <si>
    <t>Technická a koordinační činnost na stavbě</t>
  </si>
  <si>
    <t>272</t>
  </si>
  <si>
    <t>Pol122</t>
  </si>
  <si>
    <t>Vedlejší rozpočtové náklady</t>
  </si>
  <si>
    <t>274</t>
  </si>
  <si>
    <t>Pol123</t>
  </si>
  <si>
    <t>Dílenské/výrobní dokumentace zhotovitele</t>
  </si>
  <si>
    <t>276</t>
  </si>
  <si>
    <t>Pol124</t>
  </si>
  <si>
    <t>Projektová dokumentace skutečného stavu</t>
  </si>
  <si>
    <t>278</t>
  </si>
  <si>
    <t>Pozn.</t>
  </si>
  <si>
    <t>Všechny uvedené položky jsou uvedeny včetně montážních prací a ostatních nezbytných úkonu spojených s instalací systému</t>
  </si>
  <si>
    <t>280</t>
  </si>
  <si>
    <t>2 - Elektroinstalace</t>
  </si>
  <si>
    <t>Soupis:</t>
  </si>
  <si>
    <t>1 - ELE</t>
  </si>
  <si>
    <t>D1 - Elektromateriál</t>
  </si>
  <si>
    <t>D2 - Slaboproud</t>
  </si>
  <si>
    <t>D3 - Elektromontáže</t>
  </si>
  <si>
    <t>D4 - Práce v HZS</t>
  </si>
  <si>
    <t>D5 - Výchozí revize</t>
  </si>
  <si>
    <t>VRN - Vedlejší rozpočtové náklady</t>
  </si>
  <si>
    <t>Elektromateriál</t>
  </si>
  <si>
    <t>19012ELE1</t>
  </si>
  <si>
    <t>Přístojová krabice nehořlavá Ø 68 mm</t>
  </si>
  <si>
    <t>19012ELE2</t>
  </si>
  <si>
    <t>Elektroinstalační krabice nehořlavá KSK100</t>
  </si>
  <si>
    <t>19012ELE3</t>
  </si>
  <si>
    <t>WAGO 222-415 krab.svorka třívodič.2,5</t>
  </si>
  <si>
    <t>19012ELE4</t>
  </si>
  <si>
    <t>Vypínač č.1</t>
  </si>
  <si>
    <t>19012ELE5</t>
  </si>
  <si>
    <t>Vypínač č.5</t>
  </si>
  <si>
    <t>19012ELE6</t>
  </si>
  <si>
    <t>Vypínač č.6</t>
  </si>
  <si>
    <t>19012ELE7</t>
  </si>
  <si>
    <t>Spínač osvětlení PIR</t>
  </si>
  <si>
    <t>19012ELE8</t>
  </si>
  <si>
    <t>Zásuvka chráněná vestavná 1*230V/16A</t>
  </si>
  <si>
    <t>19012ELE9</t>
  </si>
  <si>
    <t>Zásuvka vestavná 1*230V/16A s přepěťovou ochranou</t>
  </si>
  <si>
    <t>19012ELE10</t>
  </si>
  <si>
    <t>Skříň nouzového zastavení XAL-K178 SCH</t>
  </si>
  <si>
    <t>19012ELE11</t>
  </si>
  <si>
    <t>Kabel 1-CHKE-V-O 3x1.5</t>
  </si>
  <si>
    <t>m</t>
  </si>
  <si>
    <t>19012ELE12</t>
  </si>
  <si>
    <t xml:space="preserve">Kabel CXKH-R-J  3* 1.5</t>
  </si>
  <si>
    <t>19012ELE13</t>
  </si>
  <si>
    <t xml:space="preserve">KabelCXKH-R-O  3* 1.5</t>
  </si>
  <si>
    <t>19012ELE14</t>
  </si>
  <si>
    <t xml:space="preserve">Kabel CXKH-R-J  3* 2.5</t>
  </si>
  <si>
    <t>19012ELE15</t>
  </si>
  <si>
    <t xml:space="preserve">Kabel CXKH-R-J  5* 4</t>
  </si>
  <si>
    <t>19012ELE16</t>
  </si>
  <si>
    <t xml:space="preserve">Kabel CXKH-R-J  5* 6</t>
  </si>
  <si>
    <t>19012ELE17</t>
  </si>
  <si>
    <t xml:space="preserve">Kabel CXKH-R-J  5* 35</t>
  </si>
  <si>
    <t>19012ELE18</t>
  </si>
  <si>
    <t xml:space="preserve">Kabel CXKH-R-J  5* 70</t>
  </si>
  <si>
    <t>19012ELE19</t>
  </si>
  <si>
    <t>Vodič HO7V-U 6 Zz CY</t>
  </si>
  <si>
    <t>19012ELE20</t>
  </si>
  <si>
    <t>Vodič HO7V-U 16 Zz CY</t>
  </si>
  <si>
    <t>19012ELE21</t>
  </si>
  <si>
    <t>Žlab MARS EKO 62/50 vč. Příslušenství</t>
  </si>
  <si>
    <t>19012ELE22</t>
  </si>
  <si>
    <t>Žlab MARS EKO 125/100 vč. Příslušenství</t>
  </si>
  <si>
    <t>19012ELE23</t>
  </si>
  <si>
    <t>Žlab MARS EKO 250/100 vč. Příslušenství</t>
  </si>
  <si>
    <t>19012ELE24</t>
  </si>
  <si>
    <t>Žlab MARS EKO 500/100 vč. Příslušenství</t>
  </si>
  <si>
    <t>19012ELE25</t>
  </si>
  <si>
    <t>D LED interiérové čtvercové, stropní přisazené 3600/840, 27W, 2890 Lm</t>
  </si>
  <si>
    <t>19012ELE26</t>
  </si>
  <si>
    <t>F LED interiérové 1,4ft, stropní přisazené 3200/840, 22W, 27200 Lm</t>
  </si>
  <si>
    <t>19012ELE27</t>
  </si>
  <si>
    <t>I LED svítidlo vestavné do rastru 600x600, mikropyramidová optika, MPR 5200/840, 35W, 4020 Lm</t>
  </si>
  <si>
    <t>19012ELE28</t>
  </si>
  <si>
    <t>N Nouz.sv.LED přisazené 1W 1h IP41</t>
  </si>
  <si>
    <t>19012ELE29</t>
  </si>
  <si>
    <t>N3 Nouz.sv.LED přisazené 3W 1h IP41</t>
  </si>
  <si>
    <t>Slaboproud</t>
  </si>
  <si>
    <t>19012ELE31</t>
  </si>
  <si>
    <t>19012ELE32</t>
  </si>
  <si>
    <t>Zásuvka CAT5E, UTP, 2x Keystone RJ45</t>
  </si>
  <si>
    <t>19012ELE33</t>
  </si>
  <si>
    <t>Zásuvka STA</t>
  </si>
  <si>
    <t>19012ELE34</t>
  </si>
  <si>
    <t>Kabel DATACOM UTP drát cat.6</t>
  </si>
  <si>
    <t>19012ELE35</t>
  </si>
  <si>
    <t>Kabel VCEOY 75-5,6</t>
  </si>
  <si>
    <t>19012ELE37</t>
  </si>
  <si>
    <t>Datový rozvaděč 19", 18U, š.600mm, hl.400m</t>
  </si>
  <si>
    <t>19012ELE38</t>
  </si>
  <si>
    <t>19" vent.jednotka, 4x ventilátor 140W, včetně termostatu,2U</t>
  </si>
  <si>
    <t>19012ELE39</t>
  </si>
  <si>
    <t>Patch panel 19", 24 port Cat.6 UTP, 1U, kompl.</t>
  </si>
  <si>
    <t>19012ELE40</t>
  </si>
  <si>
    <t>Switch TP-Link T1600G-52TS</t>
  </si>
  <si>
    <t>19012ELE41</t>
  </si>
  <si>
    <t>Napájecí panel 19", 8x230V, přep.ochrana</t>
  </si>
  <si>
    <t>19012ELE42</t>
  </si>
  <si>
    <t>Vyvazovací panel 19", 1U</t>
  </si>
  <si>
    <t>19012ELE43</t>
  </si>
  <si>
    <t>Police 19", 450mm, 1U</t>
  </si>
  <si>
    <t>19012ELE44</t>
  </si>
  <si>
    <t>PatchCord Cat.6 1m</t>
  </si>
  <si>
    <t>19012ELE45</t>
  </si>
  <si>
    <t>PatchCord FO SM 9/125, E2000, duplex, 2m</t>
  </si>
  <si>
    <t>19012ELE46</t>
  </si>
  <si>
    <t>Optická vana, 12x E2000, pigtail, komplet vč.svarů a měření</t>
  </si>
  <si>
    <t>set</t>
  </si>
  <si>
    <t>19012ELE47</t>
  </si>
  <si>
    <t>pomocný materiál</t>
  </si>
  <si>
    <t>19012ELE49</t>
  </si>
  <si>
    <t>Rozvaděč WST 500x400x155mm</t>
  </si>
  <si>
    <t>19012ELE50</t>
  </si>
  <si>
    <t>IKUSI NBS 804 - domovní zesilovač</t>
  </si>
  <si>
    <t>19012ELE51</t>
  </si>
  <si>
    <t>Anténní rozbočovač CAE-61012SS/DC</t>
  </si>
  <si>
    <t>19012ELE52</t>
  </si>
  <si>
    <t>Elektromontáže</t>
  </si>
  <si>
    <t>210 010301</t>
  </si>
  <si>
    <t>Krabice přístrojová bez zapojení</t>
  </si>
  <si>
    <t>210 010321</t>
  </si>
  <si>
    <t>Krabice odbočná s víčkem, svorkovnicí vč. Zapojení</t>
  </si>
  <si>
    <t>210 110001</t>
  </si>
  <si>
    <t>Spínač jednopólový - řazení 1</t>
  </si>
  <si>
    <t>210 110003</t>
  </si>
  <si>
    <t>Spínač tlačítkový - řazení 5</t>
  </si>
  <si>
    <t>210 110004</t>
  </si>
  <si>
    <t>Spínač seriový přepínač - řazení 6</t>
  </si>
  <si>
    <t>210 110071</t>
  </si>
  <si>
    <t>210 140431</t>
  </si>
  <si>
    <t>Ovladač pom. obvodů v Al skříni jednotlačítkový</t>
  </si>
  <si>
    <t>210 111021</t>
  </si>
  <si>
    <t>Domovní zásuvka polozapuštěná 16A 230V</t>
  </si>
  <si>
    <t>210 810045</t>
  </si>
  <si>
    <t>CYKY-CYKYm 750V do 3*1,5 pevně uložený</t>
  </si>
  <si>
    <t>210 810046</t>
  </si>
  <si>
    <t>CYKY-CYKYm 750V do 3*2.5 pevně uložený</t>
  </si>
  <si>
    <t>210 810051</t>
  </si>
  <si>
    <t>CYKY-CYKYm 750V do 4*4 pevně uložený</t>
  </si>
  <si>
    <t>210 810053</t>
  </si>
  <si>
    <t>CYKY-CYKYm 750V do 4*10 pevně uložený</t>
  </si>
  <si>
    <t>210 810110</t>
  </si>
  <si>
    <t>CYKY-CYKYm 1kV 3x35+25 pevně uložený</t>
  </si>
  <si>
    <t>210 810112</t>
  </si>
  <si>
    <t>CYKY-CYKYm 1kV 3x70+50 pevně uložený</t>
  </si>
  <si>
    <t>210 800547</t>
  </si>
  <si>
    <t>CY 6 pevně uložený</t>
  </si>
  <si>
    <t>210 800549</t>
  </si>
  <si>
    <t>CY 16 pevně uložený</t>
  </si>
  <si>
    <t>210 020303</t>
  </si>
  <si>
    <t>Kabelový žlab Mars,pozink.62/50mm vč. víka a podpěrek</t>
  </si>
  <si>
    <t>210 020305</t>
  </si>
  <si>
    <t>Kabelový žlab Mars,pozink.125/100mm vč. víka a podpěrek</t>
  </si>
  <si>
    <t>210 020311</t>
  </si>
  <si>
    <t>Kabelový žlab Mars,pozink.250/100mm vč. víka a podpěrek</t>
  </si>
  <si>
    <t>210 020313</t>
  </si>
  <si>
    <t>Kabelový žlab Mars,pozink.500/100mm vč. víka a podpěrek</t>
  </si>
  <si>
    <t>210 100001</t>
  </si>
  <si>
    <t xml:space="preserve">Ukončení vodičů  do   2.5 mm2</t>
  </si>
  <si>
    <t>210 100002</t>
  </si>
  <si>
    <t xml:space="preserve">Ukončení vodičů  do   6 mm2</t>
  </si>
  <si>
    <t>210 100005</t>
  </si>
  <si>
    <t xml:space="preserve">Ukončení vodičů  do   35 mm2</t>
  </si>
  <si>
    <t>211 100007</t>
  </si>
  <si>
    <t xml:space="preserve">Ukončení vodičů  do   70 mm2</t>
  </si>
  <si>
    <t>210 201020</t>
  </si>
  <si>
    <t xml:space="preserve">Svítidla zářivková typ   231 33 03-2x40 W,strop.s krytem</t>
  </si>
  <si>
    <t>210 201022</t>
  </si>
  <si>
    <t xml:space="preserve">Svítidla zářivková typ   231 33 20-2x20 W,strop.s krytem</t>
  </si>
  <si>
    <t>210 201030</t>
  </si>
  <si>
    <t xml:space="preserve">Svítidla zářivková typ   231 49 01-(32 702.00) 4x20 W</t>
  </si>
  <si>
    <t>210200043</t>
  </si>
  <si>
    <t xml:space="preserve">Svítidla žárovková typ  213 20 01-25+25 W, nouzové</t>
  </si>
  <si>
    <t>974 082 112</t>
  </si>
  <si>
    <t>Vysek.rýh stěna-omítka váp.š.&gt;30mm</t>
  </si>
  <si>
    <t>973 031616</t>
  </si>
  <si>
    <t>Vys.zdi cihl.kapsy.&lt; 100x100x50mm</t>
  </si>
  <si>
    <t>220 300603</t>
  </si>
  <si>
    <t>Ukončení kabelů datových do 12x1 nebo 1.5</t>
  </si>
  <si>
    <t>220 330112</t>
  </si>
  <si>
    <t>Montáž a zapojení zásuvky DATA/TEL pod omítku</t>
  </si>
  <si>
    <t>220 280401</t>
  </si>
  <si>
    <t>Kabel datový do 7 mm</t>
  </si>
  <si>
    <t>Pol59</t>
  </si>
  <si>
    <t>Pol60</t>
  </si>
  <si>
    <t>Pol61</t>
  </si>
  <si>
    <t>Pol62</t>
  </si>
  <si>
    <t>Pol63</t>
  </si>
  <si>
    <t>Pol64</t>
  </si>
  <si>
    <t>Pol65</t>
  </si>
  <si>
    <t>Switch 48x10/100/1000+4xSFP, 2xGBIC SM, PoE 370W</t>
  </si>
  <si>
    <t>Pol66</t>
  </si>
  <si>
    <t>Zapojení pozice RJ45</t>
  </si>
  <si>
    <t>Pol67</t>
  </si>
  <si>
    <t>Pomocné práce</t>
  </si>
  <si>
    <t>Pol68</t>
  </si>
  <si>
    <t>Instalace a napojení prvků STA</t>
  </si>
  <si>
    <t>Práce v HZS</t>
  </si>
  <si>
    <t>19012HZS1</t>
  </si>
  <si>
    <t>Kompletace a oživení</t>
  </si>
  <si>
    <t>hod</t>
  </si>
  <si>
    <t>Výchozí revize</t>
  </si>
  <si>
    <t>19012VYR1</t>
  </si>
  <si>
    <t>5</t>
  </si>
  <si>
    <t>080001000.1</t>
  </si>
  <si>
    <t>Přidružené pracovní výkony</t>
  </si>
  <si>
    <t>soub</t>
  </si>
  <si>
    <t>1024</t>
  </si>
  <si>
    <t>-1510217561</t>
  </si>
  <si>
    <t>090001000.1</t>
  </si>
  <si>
    <t>Drobný materiál</t>
  </si>
  <si>
    <t>2124570722</t>
  </si>
  <si>
    <t>090001000.11</t>
  </si>
  <si>
    <t>Rezerva rozpočtu</t>
  </si>
  <si>
    <t>-1900554831</t>
  </si>
  <si>
    <t>2 - NN</t>
  </si>
  <si>
    <t>D2 - Elektromontáže</t>
  </si>
  <si>
    <t>D3 - Práce v HZS</t>
  </si>
  <si>
    <t>D4 - Výchozí revize</t>
  </si>
  <si>
    <t>19012NN1</t>
  </si>
  <si>
    <t>Přípojková skříň SS102/NKF1W-C</t>
  </si>
  <si>
    <t>19012NN2</t>
  </si>
  <si>
    <t>Pojistka nožová PN2 250A gG</t>
  </si>
  <si>
    <t>19012NN3</t>
  </si>
  <si>
    <t>Pojistka nožová PN2 100A gG</t>
  </si>
  <si>
    <t>19012NN4</t>
  </si>
  <si>
    <t>1-CYKY 3*240+120</t>
  </si>
  <si>
    <t>19012NN5</t>
  </si>
  <si>
    <t>1-CYKY 4*70</t>
  </si>
  <si>
    <t>19012NN6</t>
  </si>
  <si>
    <t>1-YY 1x240</t>
  </si>
  <si>
    <t>19012NN7</t>
  </si>
  <si>
    <t>1-CYKY 5*70</t>
  </si>
  <si>
    <t>19012NN8</t>
  </si>
  <si>
    <t>Uzemňovací pásek FeZn 30*4</t>
  </si>
  <si>
    <t>19012NN9</t>
  </si>
  <si>
    <t>Trubka KOPOFLEX 110</t>
  </si>
  <si>
    <t>19012NN10</t>
  </si>
  <si>
    <t>Folie výztražná rudá</t>
  </si>
  <si>
    <t>210 191543</t>
  </si>
  <si>
    <t xml:space="preserve">Montáž pilíře  PRIS 4</t>
  </si>
  <si>
    <t>210 120102</t>
  </si>
  <si>
    <t>Pojistkové patrony nožové do 500 V</t>
  </si>
  <si>
    <t>CYKY-CYKYm 1kV 3x240+120</t>
  </si>
  <si>
    <t>210 810134</t>
  </si>
  <si>
    <t>CYKY-CYKYm 1kV 3x70+50</t>
  </si>
  <si>
    <t>211 110004</t>
  </si>
  <si>
    <t>CYKY 1kV 1x240</t>
  </si>
  <si>
    <t>210 100012</t>
  </si>
  <si>
    <t xml:space="preserve">Ukončení vodičů  do 240   mm2</t>
  </si>
  <si>
    <t>210 100007</t>
  </si>
  <si>
    <t xml:space="preserve">Ukončení vodičů  do  70   mm2</t>
  </si>
  <si>
    <t>210 950206</t>
  </si>
  <si>
    <t>Přípl.na zatahování kabelu do 10kg</t>
  </si>
  <si>
    <t>210 010125</t>
  </si>
  <si>
    <t>Trubka ochranná z PE, novodur vnitřní d 100.0 mm</t>
  </si>
  <si>
    <t>460 200285</t>
  </si>
  <si>
    <t>Hloubení kabelové rýhy 50cm šir.,100cm hlub.,zem.tř.5</t>
  </si>
  <si>
    <t>460 560285</t>
  </si>
  <si>
    <t>Ruční zához kab.rýhy,šíř.50cm,hloub.100cm,zem.třídy 5</t>
  </si>
  <si>
    <t>460 010012</t>
  </si>
  <si>
    <t>Krytí kab.fólie výstražné z PVC, šířka 33 cm</t>
  </si>
  <si>
    <t>Úpravy a napojení na stávající rozvody</t>
  </si>
  <si>
    <t>-2033229142</t>
  </si>
  <si>
    <t>-1095197101</t>
  </si>
  <si>
    <t>1551930204</t>
  </si>
  <si>
    <t>3 - RH</t>
  </si>
  <si>
    <t xml:space="preserve">D5 - </t>
  </si>
  <si>
    <t>19012RRH1</t>
  </si>
  <si>
    <t>Řadový rozvaděč AC IP55, 1křídlé dveře, 2000 x 800 x 400</t>
  </si>
  <si>
    <t>19012RRH2</t>
  </si>
  <si>
    <t>Cu sběrnice 40/10mm, délka 4m</t>
  </si>
  <si>
    <t>19012RRH3</t>
  </si>
  <si>
    <t>Silový kabel 1-YY 1x 70</t>
  </si>
  <si>
    <t>19012RRH4</t>
  </si>
  <si>
    <t>Nosič sběrnic 3P</t>
  </si>
  <si>
    <t>19012RRH5</t>
  </si>
  <si>
    <t>Nosič sběrnic 1P</t>
  </si>
  <si>
    <t>19012RRH6</t>
  </si>
  <si>
    <t>Vypínač 4-pólový, 630A</t>
  </si>
  <si>
    <t>19012RRH7</t>
  </si>
  <si>
    <t>Vypínač 4-pólový, 160A</t>
  </si>
  <si>
    <t>19012RRH8</t>
  </si>
  <si>
    <t>Podpěťová spoušť 208-240VAC</t>
  </si>
  <si>
    <t>19012RRH9</t>
  </si>
  <si>
    <t>Pojistkový odpínač 3P+N,100A</t>
  </si>
  <si>
    <t>19012RRH10</t>
  </si>
  <si>
    <t>Svodič přepětí PROTEC BC TNS 275/25</t>
  </si>
  <si>
    <t>19012RRH11</t>
  </si>
  <si>
    <t>Pojistkový odpínač 1P,32A</t>
  </si>
  <si>
    <t>19012RRH12</t>
  </si>
  <si>
    <t>Pojistkový odpínač 3-pólový, 32A</t>
  </si>
  <si>
    <t>19012RRH13</t>
  </si>
  <si>
    <t>LED signálka monoblok 230V-AC/DC</t>
  </si>
  <si>
    <t>19012RRH14</t>
  </si>
  <si>
    <t>Termostat FLZ510/1P</t>
  </si>
  <si>
    <t>19012RRH15</t>
  </si>
  <si>
    <t>Ventilátor PF22000, krytí IP54,230VAC</t>
  </si>
  <si>
    <t>19012RRH16</t>
  </si>
  <si>
    <t>Jistič výkonový, typ A, 3-pólový, 25kA, 160A</t>
  </si>
  <si>
    <t>19012RRH17</t>
  </si>
  <si>
    <t>Chráničové relé 0,3A, S/A, FR3</t>
  </si>
  <si>
    <t>19012RRH18</t>
  </si>
  <si>
    <t>Měřící transformátor proudu pro FR3</t>
  </si>
  <si>
    <t>19012RRH19</t>
  </si>
  <si>
    <t>Stykač 90kW/175A AC3, 250A AC1, 3pól, 230V AC/DC</t>
  </si>
  <si>
    <t>19012RRH20</t>
  </si>
  <si>
    <t>HLIDAC IZOLACNIHO STAVU ISOMED427P-2</t>
  </si>
  <si>
    <t>19012RRH21</t>
  </si>
  <si>
    <t>Jednofázový transformátor 400/230V, 5000VA, IP00</t>
  </si>
  <si>
    <t>19012RRH22</t>
  </si>
  <si>
    <t>Jistič C50/3</t>
  </si>
  <si>
    <t>19012RRH23</t>
  </si>
  <si>
    <t>Jistič B10/1</t>
  </si>
  <si>
    <t>19012RRH24</t>
  </si>
  <si>
    <t>Jistič B16/1</t>
  </si>
  <si>
    <t>19012RRH25</t>
  </si>
  <si>
    <t>Jistič C25/3</t>
  </si>
  <si>
    <t>19012RRH26</t>
  </si>
  <si>
    <t>Jistič C20/3</t>
  </si>
  <si>
    <t>19012RRH27</t>
  </si>
  <si>
    <t>Jistič s proudovým chráničem C10-03/A</t>
  </si>
  <si>
    <t>19012RRH28</t>
  </si>
  <si>
    <t>Jistič s proudovým chráničem C16-03/A</t>
  </si>
  <si>
    <t>19012RRH29</t>
  </si>
  <si>
    <t>Jistič s proudovým chráničem B06-003/A</t>
  </si>
  <si>
    <t>19012RRH30</t>
  </si>
  <si>
    <t>Jistič s proudovým chráničem B10-003/A</t>
  </si>
  <si>
    <t>19012RRH31</t>
  </si>
  <si>
    <t>Jistič s proudovým chráničem B16-003/A</t>
  </si>
  <si>
    <t>19012RRH32</t>
  </si>
  <si>
    <t>Řadová svorka CBD.70</t>
  </si>
  <si>
    <t>19012RRH33</t>
  </si>
  <si>
    <t>Řadová svorka CBC.25</t>
  </si>
  <si>
    <t>19012RRH34</t>
  </si>
  <si>
    <t>Řadová svorka CBC.2,5</t>
  </si>
  <si>
    <t>A-0102-0</t>
  </si>
  <si>
    <t>Rozvaděč rámový jednostranný</t>
  </si>
  <si>
    <t>B-1021-1</t>
  </si>
  <si>
    <t>Přípojnice upevněné v prem.držácích do Cu 40/10 mm</t>
  </si>
  <si>
    <t>B-1531-1</t>
  </si>
  <si>
    <t>Přípojka jednožílovým vodičem Cu</t>
  </si>
  <si>
    <t>E-4240-2</t>
  </si>
  <si>
    <t>Jistič s elektronickou spouští do 630A</t>
  </si>
  <si>
    <t>F-0270-2</t>
  </si>
  <si>
    <t>Stykač 3 pol.pro stř.proud V 160 E</t>
  </si>
  <si>
    <t>J-2008-1</t>
  </si>
  <si>
    <t xml:space="preserve">Jistící transformátor  JT 500A</t>
  </si>
  <si>
    <t>E-2000-1</t>
  </si>
  <si>
    <t>Jistič jednopólový a trojpólový IJV, IJM</t>
  </si>
  <si>
    <t>I-6703-1</t>
  </si>
  <si>
    <t>Měřící ústrojí HIS</t>
  </si>
  <si>
    <t>P-0250-2</t>
  </si>
  <si>
    <t>Svorky a svorkovnice zapojené</t>
  </si>
  <si>
    <t>Kompletace rozvaděče</t>
  </si>
  <si>
    <t>19012VZT6</t>
  </si>
  <si>
    <t>1801664161</t>
  </si>
  <si>
    <t>1042766290</t>
  </si>
  <si>
    <t>1358055158</t>
  </si>
  <si>
    <t>4 - UZM</t>
  </si>
  <si>
    <t xml:space="preserve">Celkem za -  Práce v HZS</t>
  </si>
  <si>
    <t>19012UZM1</t>
  </si>
  <si>
    <t>19012UZM2</t>
  </si>
  <si>
    <t>Zemnící kulatina FeZn pr. 10 mm</t>
  </si>
  <si>
    <t>19012UZM3</t>
  </si>
  <si>
    <t>Zemnící kulatina AlMgSi pr. 8 mm</t>
  </si>
  <si>
    <t>19012UZM4</t>
  </si>
  <si>
    <t>Ochranný úhelník OU včetně DUZ</t>
  </si>
  <si>
    <t>19012UZM5</t>
  </si>
  <si>
    <t>Podpěry vedení PV01</t>
  </si>
  <si>
    <t>19012UZM6</t>
  </si>
  <si>
    <t>Podpěry vedení PV21</t>
  </si>
  <si>
    <t>19012UZM7</t>
  </si>
  <si>
    <t>Jímací tyč JT20</t>
  </si>
  <si>
    <t>19012UZM8</t>
  </si>
  <si>
    <t>Jímací tyč JT40</t>
  </si>
  <si>
    <t>19012UZM9</t>
  </si>
  <si>
    <t>Svorky hromosvodové do 2 šroubů (SJ,SS,ST)</t>
  </si>
  <si>
    <t>19012UZM10</t>
  </si>
  <si>
    <t>Svorky hromosvodové nad 2 šrouby (SK,SR,SZ)</t>
  </si>
  <si>
    <t>210 220021</t>
  </si>
  <si>
    <t>Uzem. vedení-bez nátěru FeZn do 120 mm2</t>
  </si>
  <si>
    <t>210 220022</t>
  </si>
  <si>
    <t>Uzem. vedení , drátem nebo lanem pr. do 10 mm</t>
  </si>
  <si>
    <t>210 220101</t>
  </si>
  <si>
    <t>Svodové vodiče vč.podpěr FeZn do d 10 mm,Al 10 mm</t>
  </si>
  <si>
    <t>210 220372</t>
  </si>
  <si>
    <t>Ochranný úhelník nebo trubka s držáky do zdiva</t>
  </si>
  <si>
    <t>210 220401</t>
  </si>
  <si>
    <t>Označení svodů štítky smalt.,u.h.</t>
  </si>
  <si>
    <t>210 220201</t>
  </si>
  <si>
    <t>Jímací tyč nebo pomocný jímač</t>
  </si>
  <si>
    <t>210 220301</t>
  </si>
  <si>
    <t>Svorky hromosvodové do 2 šroubů</t>
  </si>
  <si>
    <t>210 220302</t>
  </si>
  <si>
    <t>Svorky hromosvodové nad 2 šrouby</t>
  </si>
  <si>
    <t>Příprava a rovnání jímací kulatiny</t>
  </si>
  <si>
    <t>Celkem za</t>
  </si>
  <si>
    <t xml:space="preserve"> Práce v HZS</t>
  </si>
  <si>
    <t>2118409626</t>
  </si>
  <si>
    <t>1831010565</t>
  </si>
  <si>
    <t>-1921817954</t>
  </si>
  <si>
    <t>3 - ZTI</t>
  </si>
  <si>
    <t>1 - ZTI-vnitřní</t>
  </si>
  <si>
    <t>HSV - Práce a dodávky HSV</t>
  </si>
  <si>
    <t xml:space="preserve">    8 - Trubní vedení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</si>
  <si>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</si>
  <si>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</si>
  <si>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</si>
  <si>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</si>
  <si>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</si>
  <si>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</si>
  <si>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</si>
  <si>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</si>
  <si>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</si>
  <si>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</si>
  <si>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 xml:space="preserve">    VRN4 - Inženýrská činnost</t>
  </si>
  <si>
    <t>HSV</t>
  </si>
  <si>
    <t>Práce a dodávky HSV</t>
  </si>
  <si>
    <t>Trubní vedení</t>
  </si>
  <si>
    <t>877265211.1</t>
  </si>
  <si>
    <t>Montáž tvarovek z tvrdého PVC-systém KG nebo z polypropylenu-systém KG 2000 jednoosé DN 110</t>
  </si>
  <si>
    <t>kus</t>
  </si>
  <si>
    <t>-1318311887</t>
  </si>
  <si>
    <t>M</t>
  </si>
  <si>
    <t>28611353</t>
  </si>
  <si>
    <t>koleno kanalizační PVC KG 110x87°</t>
  </si>
  <si>
    <t>572615607</t>
  </si>
  <si>
    <t>28611351</t>
  </si>
  <si>
    <t>koleno kanalizační PVC KG 110x45°</t>
  </si>
  <si>
    <t>-1692679977</t>
  </si>
  <si>
    <t>OSM.115710.1</t>
  </si>
  <si>
    <t>HTR redukce dlouhá DN110/ 50</t>
  </si>
  <si>
    <t>286892935</t>
  </si>
  <si>
    <t>877265271</t>
  </si>
  <si>
    <t>Montáž lapače střešních splavenin z tvrdého PVC-systém KG DN 110</t>
  </si>
  <si>
    <t>-1444392417</t>
  </si>
  <si>
    <t>28341111</t>
  </si>
  <si>
    <t>lapače střešních splavenin okapová vpusť s košem+odnímatelný sifonový uzávěr z PP</t>
  </si>
  <si>
    <t>-1808141719</t>
  </si>
  <si>
    <t>7</t>
  </si>
  <si>
    <t>877275211</t>
  </si>
  <si>
    <t>Montáž tvarovek z tvrdého PVC-systém KG nebo z polypropylenu-systém KG 2000 jednoosé DN 125</t>
  </si>
  <si>
    <t>528820471</t>
  </si>
  <si>
    <t>28611356</t>
  </si>
  <si>
    <t>koleno kanalizační PVC KG 125x45°</t>
  </si>
  <si>
    <t>-415332833</t>
  </si>
  <si>
    <t>9</t>
  </si>
  <si>
    <t>28611425</t>
  </si>
  <si>
    <t>odbočka kanalizační plastová s hrdlem KG 125/110/87°</t>
  </si>
  <si>
    <t>885140407</t>
  </si>
  <si>
    <t>28611389</t>
  </si>
  <si>
    <t>odbočka kanalizační PVC s hrdlem 125/125/45°</t>
  </si>
  <si>
    <t>1996831412</t>
  </si>
  <si>
    <t>11</t>
  </si>
  <si>
    <t>OSM.116710</t>
  </si>
  <si>
    <t>HTR redukce dlouhá DN125/110</t>
  </si>
  <si>
    <t>1578238585</t>
  </si>
  <si>
    <t>28611389.1</t>
  </si>
  <si>
    <t>odbočka kanalizační PVC s hrdlem 125/110/45°</t>
  </si>
  <si>
    <t>1862135078</t>
  </si>
  <si>
    <t>13</t>
  </si>
  <si>
    <t>28611502</t>
  </si>
  <si>
    <t>redukce kanalizační PVC 125/110</t>
  </si>
  <si>
    <t>591806487</t>
  </si>
  <si>
    <t>877310320</t>
  </si>
  <si>
    <t>Montáž z tvrdého PVC-systém KG nebo z polypropylenu-systém KG trub hladkých plnostěnných DN 150</t>
  </si>
  <si>
    <t>909345026</t>
  </si>
  <si>
    <t>28611506</t>
  </si>
  <si>
    <t>redukce kanalizační PVC 160/125</t>
  </si>
  <si>
    <t>528910373</t>
  </si>
  <si>
    <t>28611428.1</t>
  </si>
  <si>
    <t>odbočka kanalizační plastová s hrdlem KG 160/110/45°</t>
  </si>
  <si>
    <t>1272867648</t>
  </si>
  <si>
    <t>17</t>
  </si>
  <si>
    <t>28611427</t>
  </si>
  <si>
    <t>odbočka kanalizační plastová s hrdlem KG 160/110/87°</t>
  </si>
  <si>
    <t>493429221</t>
  </si>
  <si>
    <t>28611428.11</t>
  </si>
  <si>
    <t>odbočka kanalizační plastová s hrdlem KG 160/125/45°</t>
  </si>
  <si>
    <t>1567701023</t>
  </si>
  <si>
    <t>Ostatní konstrukce a práce, bourání</t>
  </si>
  <si>
    <t>19</t>
  </si>
  <si>
    <t>953731311</t>
  </si>
  <si>
    <t>Odvětrání svislé - montáž větrací hlavice plastové DN do 160 mm</t>
  </si>
  <si>
    <t>192789492</t>
  </si>
  <si>
    <t>721273153.1</t>
  </si>
  <si>
    <t>Hlavice odvětrávací HT DN 125</t>
  </si>
  <si>
    <t>-1110307252</t>
  </si>
  <si>
    <t>PSV</t>
  </si>
  <si>
    <t>Práce a dodávky PSV</t>
  </si>
  <si>
    <t>721</t>
  </si>
  <si>
    <t>Zdravotechnika - vnitřní kanalizace</t>
  </si>
  <si>
    <t>721173315.OSM</t>
  </si>
  <si>
    <t>Potrubí kanalizační KG-Systém SN 4 dešťové DN 110</t>
  </si>
  <si>
    <t>1637969650</t>
  </si>
  <si>
    <t>VV</t>
  </si>
  <si>
    <t>8+41</t>
  </si>
  <si>
    <t>721173316.OSM</t>
  </si>
  <si>
    <t>Potrubí kanalizační KG-Systém SN 4 dešťové DN 125</t>
  </si>
  <si>
    <t>-158210226</t>
  </si>
  <si>
    <t>36+20</t>
  </si>
  <si>
    <t>23</t>
  </si>
  <si>
    <t>721173317.OSM</t>
  </si>
  <si>
    <t>Potrubí kanalizační KG-Systém SN 4 dešťové DN 160</t>
  </si>
  <si>
    <t>1785965056</t>
  </si>
  <si>
    <t>721174026.OSM</t>
  </si>
  <si>
    <t>Potrubí kanalizační odpadní Osma HT-Systém DN 125</t>
  </si>
  <si>
    <t>991417332</t>
  </si>
  <si>
    <t>10+5</t>
  </si>
  <si>
    <t>25</t>
  </si>
  <si>
    <t>721174042.OSM</t>
  </si>
  <si>
    <t>Potrubí kanalizační připojovací Osma HT-Systém DN 40</t>
  </si>
  <si>
    <t>964319970</t>
  </si>
  <si>
    <t>721174043.OSM</t>
  </si>
  <si>
    <t>Potrubí kanalizační připojovací Osma HT-Systém DN 50</t>
  </si>
  <si>
    <t>23807324</t>
  </si>
  <si>
    <t>27</t>
  </si>
  <si>
    <t>721174044.OSM</t>
  </si>
  <si>
    <t>Potrubí kanalizační připojovací Osma HT-Systém DN 75</t>
  </si>
  <si>
    <t>-582928001</t>
  </si>
  <si>
    <t>721174045.OSM</t>
  </si>
  <si>
    <t>Potrubí kanalizační připojovací Osma HT-Systém DN 110</t>
  </si>
  <si>
    <t>391748758</t>
  </si>
  <si>
    <t>29</t>
  </si>
  <si>
    <t>721233113</t>
  </si>
  <si>
    <t>Střešní vtok polypropylen PP pro ploché střechy svislý odtok DN 125- vyhřívaný</t>
  </si>
  <si>
    <t>-1251168326</t>
  </si>
  <si>
    <t>721290111.1</t>
  </si>
  <si>
    <t>Zkouška těsnosti kanalizace vodou do DN 160</t>
  </si>
  <si>
    <t>909060624</t>
  </si>
  <si>
    <t>49+56+10+15+45+40+3+36</t>
  </si>
  <si>
    <t>31</t>
  </si>
  <si>
    <t>721290111.111</t>
  </si>
  <si>
    <t>HZS-nezmeritelne stavebni prace</t>
  </si>
  <si>
    <t>h</t>
  </si>
  <si>
    <t>-185642412</t>
  </si>
  <si>
    <t>721999991.1</t>
  </si>
  <si>
    <t>Zednické výpomoci: vysekání rýh, prostupy, zazdění, opravy, utěsnění, kompletní provedení</t>
  </si>
  <si>
    <t>910023751</t>
  </si>
  <si>
    <t>33</t>
  </si>
  <si>
    <t>998721101</t>
  </si>
  <si>
    <t>Přesun hmot tonážní pro vnitřní kanalizace v objektech v do 6 m</t>
  </si>
  <si>
    <t>t</t>
  </si>
  <si>
    <t>-1800615285</t>
  </si>
  <si>
    <t>722</t>
  </si>
  <si>
    <t>Zdravotechnika - vnitřní vodovod</t>
  </si>
  <si>
    <t>722160107.R1</t>
  </si>
  <si>
    <t>Potrubí měděné pro rozvod kyslíku D 18x1 mm</t>
  </si>
  <si>
    <t>-206995931</t>
  </si>
  <si>
    <t>35</t>
  </si>
  <si>
    <t>722174022</t>
  </si>
  <si>
    <t>Potrubí vodovodní plastové PPR svar polyfuze PN 20 D 20 x 3,4 mm</t>
  </si>
  <si>
    <t>721897173</t>
  </si>
  <si>
    <t>722174023</t>
  </si>
  <si>
    <t>Potrubí vodovodní plastové PPR svar polyfuze PN 20 D 25 x 4,2 mm</t>
  </si>
  <si>
    <t>-1983428127</t>
  </si>
  <si>
    <t>37</t>
  </si>
  <si>
    <t>722174024</t>
  </si>
  <si>
    <t>Potrubí vodovodní plastové PPR svar polyfuze PN 20 D 32 x5,4 mm</t>
  </si>
  <si>
    <t>-427230695</t>
  </si>
  <si>
    <t>722181211</t>
  </si>
  <si>
    <t>Ochrana vodovodního potrubí přilepenými termoizolačními trubicemi z PE tl do 6 mm DN do 22 mm</t>
  </si>
  <si>
    <t>-910102451</t>
  </si>
  <si>
    <t>39</t>
  </si>
  <si>
    <t>722181212</t>
  </si>
  <si>
    <t>Ochrana vodovodního potrubí přilepenými termoizolačními trubicemi z PE tl do 6 mm DN do 32 mm</t>
  </si>
  <si>
    <t>-595588821</t>
  </si>
  <si>
    <t>722181213</t>
  </si>
  <si>
    <t>Ochrana vodovodního potrubí přilepenými termoizolačními trubicemi z PE tl do 6 mm DN přes 32 mm</t>
  </si>
  <si>
    <t>1822626076</t>
  </si>
  <si>
    <t>41</t>
  </si>
  <si>
    <t>722181241</t>
  </si>
  <si>
    <t>Ochrana vodovodního potrubí přilepenými termoizolačními trubicemi z PE tl do 20 mm DN do 22 mm</t>
  </si>
  <si>
    <t>373897896</t>
  </si>
  <si>
    <t>722181242</t>
  </si>
  <si>
    <t>Ochrana vodovodního potrubí přilepenými termoizolačními trubicemi z PE tl do 20 mm DN do 45 mm</t>
  </si>
  <si>
    <t>1798831735</t>
  </si>
  <si>
    <t>43</t>
  </si>
  <si>
    <t>722220121.1</t>
  </si>
  <si>
    <t>Nástěnka pro připojení ventilů včetně hadic</t>
  </si>
  <si>
    <t>-2077387822</t>
  </si>
  <si>
    <t>722220152.1</t>
  </si>
  <si>
    <t>Nástěnka závitová plastová PPR PN 20 DN 20 x G 1/2 nastavitelná</t>
  </si>
  <si>
    <t>-1965151184</t>
  </si>
  <si>
    <t>45</t>
  </si>
  <si>
    <t>722220152.11</t>
  </si>
  <si>
    <t>Nástěnka kombinovaná závitová plastová PPR PN 20 DN 20 x G 1/2 pro nástěnné pákové baterie</t>
  </si>
  <si>
    <t>-1127838852</t>
  </si>
  <si>
    <t>722253111.R1</t>
  </si>
  <si>
    <t>Rychlospojka pro medicinální plyny – Kyslík</t>
  </si>
  <si>
    <t>soubor</t>
  </si>
  <si>
    <t>-63889617</t>
  </si>
  <si>
    <t>47</t>
  </si>
  <si>
    <t>722262211.1</t>
  </si>
  <si>
    <t xml:space="preserve">Vodoměr závitový jednovtokový suchoběžný do 40°C G 1/2 x 80 mm Qn 2,5 m3/h </t>
  </si>
  <si>
    <t>-719268276</t>
  </si>
  <si>
    <t>722280106.1</t>
  </si>
  <si>
    <t>Tlaková zkouška vodovodního potrubí do DN 160</t>
  </si>
  <si>
    <t>-1962294524</t>
  </si>
  <si>
    <t>49</t>
  </si>
  <si>
    <t>998722101</t>
  </si>
  <si>
    <t>Přesun hmot tonážní pro vnitřní vodovod v objektech v do 6 m</t>
  </si>
  <si>
    <t>-997360302</t>
  </si>
  <si>
    <t>723</t>
  </si>
  <si>
    <t>Zdravotechnika - vnitřní plynovod</t>
  </si>
  <si>
    <t>723231162.R1</t>
  </si>
  <si>
    <t>Kohout kulový přímý G 1/2 PN 42 do 185°C pro kyslík - odmaštěný</t>
  </si>
  <si>
    <t>646481788</t>
  </si>
  <si>
    <t>724</t>
  </si>
  <si>
    <t>Zdravotechnika - strojní vybavení</t>
  </si>
  <si>
    <t>51</t>
  </si>
  <si>
    <t>724231128.1</t>
  </si>
  <si>
    <t>Příslušenství domovních vodáren měřící tlakoměr deformační 0-10 bar</t>
  </si>
  <si>
    <t>535977783</t>
  </si>
  <si>
    <t>725</t>
  </si>
  <si>
    <t>Zdravotechnika - zařizovací předměty</t>
  </si>
  <si>
    <t>725111231.1</t>
  </si>
  <si>
    <t>Podomítkový splachovací systém Geberit- montáž</t>
  </si>
  <si>
    <t>214104215</t>
  </si>
  <si>
    <t>53</t>
  </si>
  <si>
    <t>GBT.136230111.1</t>
  </si>
  <si>
    <t>Geberit splachovací nádržka pod omítku, splachování Start/Stop, přívod vody boční nebo vzadu uprostřed: Alpská bílá</t>
  </si>
  <si>
    <t>1747725376</t>
  </si>
  <si>
    <t>725119125</t>
  </si>
  <si>
    <t>Montáž klozetových mís závěsných na nosné stěny</t>
  </si>
  <si>
    <t>-1208917813</t>
  </si>
  <si>
    <t>55</t>
  </si>
  <si>
    <t>64236091</t>
  </si>
  <si>
    <t>mísa keramická klozetová závěsná bílá s hlubokým splachováním odpad vodorovný+ prkénko</t>
  </si>
  <si>
    <t>-1243183333</t>
  </si>
  <si>
    <t>725211601</t>
  </si>
  <si>
    <t>Umyvadlo keramické bílé šířky 500 mm bez krytu na sifon připevněné na stěnu šrouby</t>
  </si>
  <si>
    <t>-1069854445</t>
  </si>
  <si>
    <t>57</t>
  </si>
  <si>
    <t>725319111</t>
  </si>
  <si>
    <t>Montáž dřezu ostatních typů</t>
  </si>
  <si>
    <t>1116471579</t>
  </si>
  <si>
    <t>55231084.1</t>
  </si>
  <si>
    <t>dřez nerez vestavný</t>
  </si>
  <si>
    <t>-1182836630</t>
  </si>
  <si>
    <t>59</t>
  </si>
  <si>
    <t>725331111.1</t>
  </si>
  <si>
    <t>D+M výlevka závésna</t>
  </si>
  <si>
    <t>-402630239</t>
  </si>
  <si>
    <t>725532120</t>
  </si>
  <si>
    <t>Elektrický ohřívač zásobníkový akumulační závěsný svislý 125 l / 2 kW</t>
  </si>
  <si>
    <t>-1086074561</t>
  </si>
  <si>
    <t>61</t>
  </si>
  <si>
    <t>725813111</t>
  </si>
  <si>
    <t>Ventil rohový bez připojovací trubičky nebo flexi hadičky G 1/2</t>
  </si>
  <si>
    <t>1892492382</t>
  </si>
  <si>
    <t>725819401</t>
  </si>
  <si>
    <t>Montáž ventilů rohových G 1/2 s připojovací trubičkou</t>
  </si>
  <si>
    <t>-1705818477</t>
  </si>
  <si>
    <t>63</t>
  </si>
  <si>
    <t>55141002</t>
  </si>
  <si>
    <t>ventil kulový rohový s filtrem 1/2"x3/8" s celokovovým kulatým designem</t>
  </si>
  <si>
    <t>1083593732</t>
  </si>
  <si>
    <t>725821311</t>
  </si>
  <si>
    <t>Baterie dřezová nástěnná páková s otáčivým kulatým ústím a délkou ramínka 200 mm</t>
  </si>
  <si>
    <t>2087359081</t>
  </si>
  <si>
    <t>65</t>
  </si>
  <si>
    <t>725822611</t>
  </si>
  <si>
    <t>Baterie umyvadlová stojánková páková bez výpusti</t>
  </si>
  <si>
    <t>-316048759</t>
  </si>
  <si>
    <t>725829121</t>
  </si>
  <si>
    <t>Montáž baterie umyvadlové nástěnné pákové a klasické ostatní typ</t>
  </si>
  <si>
    <t>1967922483</t>
  </si>
  <si>
    <t>67</t>
  </si>
  <si>
    <t>55145615</t>
  </si>
  <si>
    <t>baterie umyvadlová nástěnná páková 150mm chrom</t>
  </si>
  <si>
    <t>1766635854</t>
  </si>
  <si>
    <t>725831311.1</t>
  </si>
  <si>
    <t>Baterie výlevková nástěnná páková bez příslušenství</t>
  </si>
  <si>
    <t>-136494335</t>
  </si>
  <si>
    <t>69</t>
  </si>
  <si>
    <t>725869218</t>
  </si>
  <si>
    <t>Montáž zápachových uzávěrek U-sifonů</t>
  </si>
  <si>
    <t>1387198483</t>
  </si>
  <si>
    <t>55161107</t>
  </si>
  <si>
    <t>uzávěrka zápachová dřezová s přípojkou pro myčku a pračku DN 50</t>
  </si>
  <si>
    <t>-1864680154</t>
  </si>
  <si>
    <t>71</t>
  </si>
  <si>
    <t>725869218.1</t>
  </si>
  <si>
    <t>Montáž zápachových uzávěrek- sifonů</t>
  </si>
  <si>
    <t>-148040246</t>
  </si>
  <si>
    <t>55161312</t>
  </si>
  <si>
    <t>sifon umyvadlový s výpustí a přípojkou DN40</t>
  </si>
  <si>
    <t>-1772665518</t>
  </si>
  <si>
    <t>73</t>
  </si>
  <si>
    <t>55166633.1</t>
  </si>
  <si>
    <t>Podomítkový sifon pro pračku, myčku DN 50</t>
  </si>
  <si>
    <t>954084577</t>
  </si>
  <si>
    <t>ALP.A108F1500.R1</t>
  </si>
  <si>
    <t>Podomítkový systém pro závěsnou výlevku systém Geberit</t>
  </si>
  <si>
    <t>-2121558370</t>
  </si>
  <si>
    <t>75</t>
  </si>
  <si>
    <t>55166633.11</t>
  </si>
  <si>
    <t>Podomítkový sifon pro klimatizační systémy DN32/40	</t>
  </si>
  <si>
    <t>1425583292</t>
  </si>
  <si>
    <t>998725101</t>
  </si>
  <si>
    <t>Přesun hmot tonážní pro zařizovací předměty v objektech v do 6 m</t>
  </si>
  <si>
    <t>1566699382</t>
  </si>
  <si>
    <t>726</t>
  </si>
  <si>
    <t>Zdravotechnika - předstěnové instalace</t>
  </si>
  <si>
    <t>77</t>
  </si>
  <si>
    <t>726131201</t>
  </si>
  <si>
    <t>Instalační předstěna - montáž umyvadla do lehkých stěn s kovovou kcí</t>
  </si>
  <si>
    <t>1868000558</t>
  </si>
  <si>
    <t>64221003</t>
  </si>
  <si>
    <t>umyvadlo keramickédo nábytku bílé š 800mm</t>
  </si>
  <si>
    <t>-1947248347</t>
  </si>
  <si>
    <t>79</t>
  </si>
  <si>
    <t>998726111</t>
  </si>
  <si>
    <t>Přesun hmot tonážní pro instalační prefabrikáty v objektech v do 6 m</t>
  </si>
  <si>
    <t>432414603</t>
  </si>
  <si>
    <t>732</t>
  </si>
  <si>
    <t>Ústřední vytápění - strojovny</t>
  </si>
  <si>
    <t>732331612</t>
  </si>
  <si>
    <t>Nádoba tlaková expanzní s membránou závitové připojení PN 0,6 o objemu 12 l</t>
  </si>
  <si>
    <t>-1183930013</t>
  </si>
  <si>
    <t>81</t>
  </si>
  <si>
    <t>732421401</t>
  </si>
  <si>
    <t>D+M Cirkulační oběhové čerpadlo Grundfoss Comfort UP15-14 (teplotní čidlo a časovač)</t>
  </si>
  <si>
    <t>1551885536</t>
  </si>
  <si>
    <t>734</t>
  </si>
  <si>
    <t>Ústřední vytápění - armatury</t>
  </si>
  <si>
    <t>734163421</t>
  </si>
  <si>
    <t>Filtr DN 15 PN 16 s jemným sítem</t>
  </si>
  <si>
    <t>1441037394</t>
  </si>
  <si>
    <t>83</t>
  </si>
  <si>
    <t>734163423</t>
  </si>
  <si>
    <t>Filtr DN 25 PN 16 s jemným sítem</t>
  </si>
  <si>
    <t>24524461</t>
  </si>
  <si>
    <t>734192314.1</t>
  </si>
  <si>
    <t>Zpětná klapka DN 15</t>
  </si>
  <si>
    <t>-1035325532</t>
  </si>
  <si>
    <t>85</t>
  </si>
  <si>
    <t>734192314.11</t>
  </si>
  <si>
    <t>Zpětná klapka DN 25</t>
  </si>
  <si>
    <t>-1679899654</t>
  </si>
  <si>
    <t>734291123</t>
  </si>
  <si>
    <t>Kohout plnící a vypouštěcí G 1/2 PN 10 do 90°C závitový</t>
  </si>
  <si>
    <t>-549690559</t>
  </si>
  <si>
    <t>87</t>
  </si>
  <si>
    <t>734292713</t>
  </si>
  <si>
    <t>Kohout kulový přímý G 1/2 PN 42 do 185°C vnitřní závit DN15</t>
  </si>
  <si>
    <t>-1960188438</t>
  </si>
  <si>
    <t>734292715</t>
  </si>
  <si>
    <t>Kohout kulový přímý G 1 PN 42 do 185°C vnitřní závit DN25</t>
  </si>
  <si>
    <t>1344706235</t>
  </si>
  <si>
    <t>89</t>
  </si>
  <si>
    <t>998734101</t>
  </si>
  <si>
    <t>Přesun hmot tonážní pro armatury v objektech v do 6 m</t>
  </si>
  <si>
    <t>1157737453</t>
  </si>
  <si>
    <t>VRN4</t>
  </si>
  <si>
    <t>Inženýrská činnost</t>
  </si>
  <si>
    <t>045002000</t>
  </si>
  <si>
    <t>Kompletační a koordinační činnost</t>
  </si>
  <si>
    <t>-438937056</t>
  </si>
  <si>
    <t>2 - ZTI-vodovodní přípojka</t>
  </si>
  <si>
    <t xml:space="preserve">    1 - Zemní práce</t>
  </si>
  <si>
    <t xml:space="preserve">    4 - Vodorovné konstrukce</t>
  </si>
  <si>
    <t>Zemní práce</t>
  </si>
  <si>
    <t>131201201</t>
  </si>
  <si>
    <t>Hloubení jam zapažených v hornině tř. 3 objemu do 100 m3</t>
  </si>
  <si>
    <t>m3</t>
  </si>
  <si>
    <t>-207593536</t>
  </si>
  <si>
    <t>(2*2*4,1)*2</t>
  </si>
  <si>
    <t>131201209</t>
  </si>
  <si>
    <t>Příplatek za lepivost u hloubení jam zapažených v hornině tř. 3</t>
  </si>
  <si>
    <t>-1865499539</t>
  </si>
  <si>
    <t>132201201.1</t>
  </si>
  <si>
    <t xml:space="preserve">Hloubení rýh š do 2000 mm v hornině tř. 3 </t>
  </si>
  <si>
    <t>-155806001</t>
  </si>
  <si>
    <t>1*4*47,9</t>
  </si>
  <si>
    <t>1*4,1*48,2</t>
  </si>
  <si>
    <t>Součet</t>
  </si>
  <si>
    <t>132201209</t>
  </si>
  <si>
    <t>Příplatek za lepivost k hloubení rýh š do 2000 mm v hornině tř. 3</t>
  </si>
  <si>
    <t>-115132316</t>
  </si>
  <si>
    <t>151101102</t>
  </si>
  <si>
    <t>Zřízení příložného pažení a rozepření stěn rýh hl do 4 m</t>
  </si>
  <si>
    <t>-1197691912</t>
  </si>
  <si>
    <t>162201102</t>
  </si>
  <si>
    <t>Vodorovné přemístění do 50 m výkopku/sypaniny z horniny tř. 1 až 4</t>
  </si>
  <si>
    <t>-1767577000</t>
  </si>
  <si>
    <t>167101101</t>
  </si>
  <si>
    <t>Nakládání výkopku z hornin tř. 1 až 4 do 100 m3</t>
  </si>
  <si>
    <t>-2073010552</t>
  </si>
  <si>
    <t>174101101</t>
  </si>
  <si>
    <t>Zásyp jam, šachet rýh nebo kolem objektů sypaninou se zhutněním</t>
  </si>
  <si>
    <t>1707663409</t>
  </si>
  <si>
    <t>2*2*0,4</t>
  </si>
  <si>
    <t>175111101</t>
  </si>
  <si>
    <t>Obsypání potrubí ručně sypaninou bez prohození sítem, uloženou do 3 m</t>
  </si>
  <si>
    <t>-675865466</t>
  </si>
  <si>
    <t>2*2*0,1</t>
  </si>
  <si>
    <t>1*0,1*48,2</t>
  </si>
  <si>
    <t>58331200</t>
  </si>
  <si>
    <t>štěrkopísek netříděný zásypový</t>
  </si>
  <si>
    <t>2079626025</t>
  </si>
  <si>
    <t>(2*2*0,4)*1,65</t>
  </si>
  <si>
    <t>(1*0,1*48,2)*1,65</t>
  </si>
  <si>
    <t>10,593*2 'Přepočtené koeficientem množství</t>
  </si>
  <si>
    <t>Vodorovné konstrukce</t>
  </si>
  <si>
    <t>451572111</t>
  </si>
  <si>
    <t>Lože pod potrubí otevřený výkop z kameniva drobného těženého</t>
  </si>
  <si>
    <t>-1868155106</t>
  </si>
  <si>
    <t>(2*2*0,1)*2</t>
  </si>
  <si>
    <t>871321141</t>
  </si>
  <si>
    <t>Montáž potrubí z PE100 SDR 11 otevřený výkop svařovaných na tupo D 160 x 14,6 mm</t>
  </si>
  <si>
    <t>-1876897669</t>
  </si>
  <si>
    <t>28613604</t>
  </si>
  <si>
    <t>potrubí dvouvrstvé PE100 s 10% signalizační vrstvou SDR 11 160x14,6 dl 12m</t>
  </si>
  <si>
    <t>1221928572</t>
  </si>
  <si>
    <t>28614939</t>
  </si>
  <si>
    <t>elektrokoleno 90° PE 100 PN 16 D 160mm</t>
  </si>
  <si>
    <t>-1739611733</t>
  </si>
  <si>
    <t>HWL.525016006416</t>
  </si>
  <si>
    <t>PAS NAVRTÁVACÍ HAWLE HAKU ZAK 5320 160x/ZAK34</t>
  </si>
  <si>
    <t>508149450</t>
  </si>
  <si>
    <t>HWL.853015000016.1</t>
  </si>
  <si>
    <t>TVAROVKA OBLOUK 90° 150-elektrotvarovka</t>
  </si>
  <si>
    <t>283390117</t>
  </si>
  <si>
    <t>HWL.853008000016.1</t>
  </si>
  <si>
    <t>Synoflex spojka DN 125 jištěná (131 - 160mm) HAWLE č.7974</t>
  </si>
  <si>
    <t>-1327647506</t>
  </si>
  <si>
    <t>HWL.853006500016.1</t>
  </si>
  <si>
    <t>VENTIL č.3160 domovní přípojkový 32/34 ISO-ZAK GGG HAWLE rohový</t>
  </si>
  <si>
    <t>-1072128326</t>
  </si>
  <si>
    <t>28613110</t>
  </si>
  <si>
    <t>potrubí vodovodní PE100 PN 16 SDR11 6m 100m 32x3,0mm</t>
  </si>
  <si>
    <t>1828994756</t>
  </si>
  <si>
    <t>NCL.612092</t>
  </si>
  <si>
    <t>FRIALEN - W45 d32, PE100, SDR11, koleno 45°, elektro</t>
  </si>
  <si>
    <t>1838414945</t>
  </si>
  <si>
    <t>HWL.855070060010.1</t>
  </si>
  <si>
    <t>ZS č.9601 ventilová DN 3/4" - 2" / 2,00-2,50m teleskopická HAWLE</t>
  </si>
  <si>
    <t>1686958428</t>
  </si>
  <si>
    <t>RFX.6830200</t>
  </si>
  <si>
    <t>Kulový kohout MK 1</t>
  </si>
  <si>
    <t>-144158130</t>
  </si>
  <si>
    <t>28613112.1</t>
  </si>
  <si>
    <t>Ochranné potrubí pro prostup skrz základy vodovodní PE100 PN 16 SDR11 6m 100m 50x4,6mm</t>
  </si>
  <si>
    <t>485254465</t>
  </si>
  <si>
    <t>892241111</t>
  </si>
  <si>
    <t>Tlaková zkouška vodou potrubí do 160</t>
  </si>
  <si>
    <t>-1585635649</t>
  </si>
  <si>
    <t>899721111</t>
  </si>
  <si>
    <t>Signalizační vodič DN do 150 mm na potrubí</t>
  </si>
  <si>
    <t>-1113372260</t>
  </si>
  <si>
    <t>899722113</t>
  </si>
  <si>
    <t>Krytí potrubí z plastů výstražnou fólií z PVC 34cm</t>
  </si>
  <si>
    <t>1438755548</t>
  </si>
  <si>
    <t>722110815</t>
  </si>
  <si>
    <t>Demontáž potrubí litinové do DN 125</t>
  </si>
  <si>
    <t>270305051</t>
  </si>
  <si>
    <t>3 - ZTI-přípojka splaškové kanalizace</t>
  </si>
  <si>
    <t>-1535218278</t>
  </si>
  <si>
    <t>2,3*2*36,56</t>
  </si>
  <si>
    <t>1788614901</t>
  </si>
  <si>
    <t>-1637793666</t>
  </si>
  <si>
    <t>-1479249381</t>
  </si>
  <si>
    <t>1609540258</t>
  </si>
  <si>
    <t>1228776581</t>
  </si>
  <si>
    <t>698601846</t>
  </si>
  <si>
    <t>2*2*0,2</t>
  </si>
  <si>
    <t>1*0,2*48,2</t>
  </si>
  <si>
    <t>-218588002</t>
  </si>
  <si>
    <t>10,44*1,65</t>
  </si>
  <si>
    <t>-1408996657</t>
  </si>
  <si>
    <t>(2*2*0,2)*2</t>
  </si>
  <si>
    <t>871313121</t>
  </si>
  <si>
    <t>Montáž kanalizačního potrubí z PVC těsněné gumovým kroužkem otevřený výkop sklon do 20 % DN 160</t>
  </si>
  <si>
    <t>-998162253</t>
  </si>
  <si>
    <t>28611133</t>
  </si>
  <si>
    <t>trubka kanalizační PVC DN 160x3000 mm SN4</t>
  </si>
  <si>
    <t>-736097514</t>
  </si>
  <si>
    <t>894215111.1</t>
  </si>
  <si>
    <t>Kanalizační šachtice Tegra DN 425 s lomovým dnem 30° a výkyvnými hrdly DN160, Výška šachty 2,3m, poklop betonový chodníkový 3t, betonový konus</t>
  </si>
  <si>
    <t>-1401862749</t>
  </si>
  <si>
    <t>837351921.1</t>
  </si>
  <si>
    <t>Obetonování prostupu potrubí do šachty</t>
  </si>
  <si>
    <t>-1163890248</t>
  </si>
  <si>
    <t>1820442786</t>
  </si>
  <si>
    <t>977151124.1</t>
  </si>
  <si>
    <t>Jádrový vývrt do stávající kanalizační šachtice DN 160</t>
  </si>
  <si>
    <t>-423701635</t>
  </si>
  <si>
    <t>4 - ZTI-přípojka dešťové kanalizace</t>
  </si>
  <si>
    <t xml:space="preserve">    5 - Komunikace pozemní</t>
  </si>
  <si>
    <t>1839331716</t>
  </si>
  <si>
    <t>2,3*1*69,75</t>
  </si>
  <si>
    <t>135883180</t>
  </si>
  <si>
    <t>1159517434</t>
  </si>
  <si>
    <t>569772875</t>
  </si>
  <si>
    <t>368041590</t>
  </si>
  <si>
    <t>-1102315139</t>
  </si>
  <si>
    <t>-1907296613</t>
  </si>
  <si>
    <t>1*0,1*36,05</t>
  </si>
  <si>
    <t>1326683337</t>
  </si>
  <si>
    <t>3,605*1,65</t>
  </si>
  <si>
    <t>241231473</t>
  </si>
  <si>
    <t>1*0,1*18</t>
  </si>
  <si>
    <t>Komunikace pozemní</t>
  </si>
  <si>
    <t>572360112</t>
  </si>
  <si>
    <t>Vyspravení krytu komunikací po překopech plochy do 15 m2 studenou asfaltovou směsí tl 60 mm</t>
  </si>
  <si>
    <t>-696075615</t>
  </si>
  <si>
    <t>3*1</t>
  </si>
  <si>
    <t>-1745492270</t>
  </si>
  <si>
    <t>871273121</t>
  </si>
  <si>
    <t>Montáž kanalizačního potrubí z PVC těsněné gumovým kroužkem otevřený výkop sklon do 20 % DN 125</t>
  </si>
  <si>
    <t>979924590</t>
  </si>
  <si>
    <t>28611128</t>
  </si>
  <si>
    <t>trubka kanalizační PVC DN 125x3000 mm SN4</t>
  </si>
  <si>
    <t>-1650018406</t>
  </si>
  <si>
    <t>-2064821841</t>
  </si>
  <si>
    <t>1417821904</t>
  </si>
  <si>
    <t>-563260325</t>
  </si>
  <si>
    <t>-1420769641</t>
  </si>
  <si>
    <t>894215111.11</t>
  </si>
  <si>
    <t>Kanalizační šachtice Tegra DN 425 s lomovým dnem 30° a výkyvnými hrdly DN160, Výška šachty 1,8m, poklop betonový chodníkový 3t, betonový konus</t>
  </si>
  <si>
    <t>2062301638</t>
  </si>
  <si>
    <t>919735114</t>
  </si>
  <si>
    <t>Řezání stávajícího živičného krytu hl do 200 mm</t>
  </si>
  <si>
    <t>-527285002</t>
  </si>
  <si>
    <t>Navrtávka IN-SITU DN 160</t>
  </si>
  <si>
    <t>-1752427056</t>
  </si>
  <si>
    <t>4 - Architektonicko-stavební část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</si>
  <si>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</si>
  <si>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</si>
  <si>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</si>
  <si>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95 - Dokončovací konstrukce na pozemních stavbách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</si>
  <si>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</si>
  <si>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</si>
  <si>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</si>
  <si>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</si>
  <si>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</si>
  <si>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</si>
  <si>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</si>
  <si>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</si>
  <si>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</si>
  <si>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</si>
  <si>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</si>
  <si>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</si>
  <si>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</si>
  <si>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</si>
  <si>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</si>
  <si>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výrobky pro zdravot.zařízení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</si>
  <si>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</si>
  <si>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</si>
  <si>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</si>
  <si>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131201101</t>
  </si>
  <si>
    <t>Hloubení jam nezapažených v hornině tř. 3 objemu do 100 m3</t>
  </si>
  <si>
    <t>1856997289</t>
  </si>
  <si>
    <t>(0,3*0,3*0,8)*13</t>
  </si>
  <si>
    <t>131201109</t>
  </si>
  <si>
    <t>Příplatek za lepivost u hloubení jam nezapažených v hornině tř. 3</t>
  </si>
  <si>
    <t>772686020</t>
  </si>
  <si>
    <t>181951101</t>
  </si>
  <si>
    <t>Úprava pláně v hornině tř. 1 až 4 bez zhutnění</t>
  </si>
  <si>
    <t>911153925</t>
  </si>
  <si>
    <t>2,548*5</t>
  </si>
  <si>
    <t>14,325*21,302</t>
  </si>
  <si>
    <t>122201102</t>
  </si>
  <si>
    <t>Odkopávky a prokopávky nezapažené v hornině tř. 3 objem do 1000 m3</t>
  </si>
  <si>
    <t>-1971487310</t>
  </si>
  <si>
    <t>4,61*5*0,7</t>
  </si>
  <si>
    <t>14,325*21,302*0,7</t>
  </si>
  <si>
    <t>122201109</t>
  </si>
  <si>
    <t>Příplatek za lepivost u odkopávek v hornině tř. 1 až 3</t>
  </si>
  <si>
    <t>1759485798</t>
  </si>
  <si>
    <t>132201101</t>
  </si>
  <si>
    <t>Hloubení rýh š do 600 mm v hornině tř. 3 objemu do 100 m3</t>
  </si>
  <si>
    <t>885078155</t>
  </si>
  <si>
    <t>((4,61+4,61+2,548+2,548)*0,4)*0,6</t>
  </si>
  <si>
    <t>((2,26+3,135+4+4+7,3+6,85+6,85+3,192+2,274+2,892+2,125)*0,6)*0,6</t>
  </si>
  <si>
    <t>(0,6*21,302*0,6)*4</t>
  </si>
  <si>
    <t>110*0,3</t>
  </si>
  <si>
    <t>(0,6*14,325*0,6)*3</t>
  </si>
  <si>
    <t>132201109</t>
  </si>
  <si>
    <t>Příplatek za lepivost k hloubení rýh š do 600 mm v hornině tř. 3</t>
  </si>
  <si>
    <t>853453548</t>
  </si>
  <si>
    <t>162201101</t>
  </si>
  <si>
    <t>Vodorovné přemístění do 20 m výkopku/sypaniny z horniny tř. 1 až 4</t>
  </si>
  <si>
    <t>-640766648</t>
  </si>
  <si>
    <t>229,741+98,738+0,936</t>
  </si>
  <si>
    <t>167101102</t>
  </si>
  <si>
    <t>Nakládání výkopku z hornin tř. 1 až 4 přes 100 m3</t>
  </si>
  <si>
    <t>384707472</t>
  </si>
  <si>
    <t>171201201</t>
  </si>
  <si>
    <t>Uložení sypaniny na dočasnou skládku</t>
  </si>
  <si>
    <t>-1396046465</t>
  </si>
  <si>
    <t>1017109817</t>
  </si>
  <si>
    <t>2,548*5*0,3</t>
  </si>
  <si>
    <t>14,325*21,302*0,3</t>
  </si>
  <si>
    <t>58343930</t>
  </si>
  <si>
    <t>kamenivo drcené hrubé frakce 16-32</t>
  </si>
  <si>
    <t>-79245287</t>
  </si>
  <si>
    <t>95,367*1,4</t>
  </si>
  <si>
    <t>Zakládání</t>
  </si>
  <si>
    <t>214500111.1</t>
  </si>
  <si>
    <t>Zřízení výplně rýh s drenážním potrubím do DN 200 kamenivem v do 300 mm</t>
  </si>
  <si>
    <t>-1630980507</t>
  </si>
  <si>
    <t>(21,102+13,925)*2</t>
  </si>
  <si>
    <t>-849014224</t>
  </si>
  <si>
    <t>(((21,102+13,925)*2)*0,6*0,3)*1,4</t>
  </si>
  <si>
    <t>69311096</t>
  </si>
  <si>
    <t>geotextilie netkaná separační, filtrační, ochranná s převahou recyklovaných PES vláken 200g/m3</t>
  </si>
  <si>
    <t>-236617669</t>
  </si>
  <si>
    <t>((21,102+13,925)*2)*0,6</t>
  </si>
  <si>
    <t>28611224</t>
  </si>
  <si>
    <t>trubka drenážní flexibilní PVC DN 125mm</t>
  </si>
  <si>
    <t>-1737837778</t>
  </si>
  <si>
    <t>28614392.1</t>
  </si>
  <si>
    <t>šachta drenážní kontrolní DN 400 bez lapače písku</t>
  </si>
  <si>
    <t>-373580194</t>
  </si>
  <si>
    <t>273321115.1</t>
  </si>
  <si>
    <t>Beton podkladní pod základové pásy</t>
  </si>
  <si>
    <t>-736892300</t>
  </si>
  <si>
    <t>((4,61+4,61+2,548+2,548)*0,4)*0,15</t>
  </si>
  <si>
    <t>((2,26+3,135+4+4+7,3+6,85+6,85+3,192+2,274+2,892+2,125)*0,6)*0,15</t>
  </si>
  <si>
    <t>(0,6*21,302*0,15)*4</t>
  </si>
  <si>
    <t>((21,102+13,925)*2)*0,6*0,1</t>
  </si>
  <si>
    <t>(0,6*14,325*0,15)*3</t>
  </si>
  <si>
    <t>273321411.1</t>
  </si>
  <si>
    <t>Deska ze ŽB bez zvýšených nároků na prostředí tř. C 20/25- pro ukotvení technologie</t>
  </si>
  <si>
    <t>-1845562849</t>
  </si>
  <si>
    <t>((4,335*7,675)+(7,250*4,8))*0,16</t>
  </si>
  <si>
    <t>274321511</t>
  </si>
  <si>
    <t>Základové pasy ze ŽB bez zvýšených nároků na prostředí tř. C 25/30</t>
  </si>
  <si>
    <t>-1837453405</t>
  </si>
  <si>
    <t>((4,61+4,61+2,548+2,548)*0,4)*0,5</t>
  </si>
  <si>
    <t>((2,26+3,135+4+4+7,3+6,85+6,85+3,192+2,274+2,892+2,125)*0,6)*0,5</t>
  </si>
  <si>
    <t>(0,6*21,302*0,5)*4</t>
  </si>
  <si>
    <t>(0,6*14,325*0,5)*3</t>
  </si>
  <si>
    <t>274361821</t>
  </si>
  <si>
    <t>Výztuž základových pásů betonářskou ocelí 10 505 (R)</t>
  </si>
  <si>
    <t>1402134653</t>
  </si>
  <si>
    <t>(166,555*0,5)*0,12</t>
  </si>
  <si>
    <t>54,781*0,12</t>
  </si>
  <si>
    <t>275313711</t>
  </si>
  <si>
    <t>Základové patky z betonu tř. C 20/25</t>
  </si>
  <si>
    <t>-771901048</t>
  </si>
  <si>
    <t>275351121</t>
  </si>
  <si>
    <t>Zřízení bednění základových patek</t>
  </si>
  <si>
    <t>1103725895</t>
  </si>
  <si>
    <t>((0,3*0,6)*4)*13</t>
  </si>
  <si>
    <t>275351122</t>
  </si>
  <si>
    <t>Odstranění bednění základových patek</t>
  </si>
  <si>
    <t>1730493040</t>
  </si>
  <si>
    <t>279113155</t>
  </si>
  <si>
    <t>Základová zeď tl do 400 mm z tvárnic ztraceného bednění včetně výplně z betonu tř. C 25/30</t>
  </si>
  <si>
    <t>589461281</t>
  </si>
  <si>
    <t>((14,325*3)+(21,302*3)*1)</t>
  </si>
  <si>
    <t>(3,135+2,26+7+4+4+2,125+2,892+2,274+3,192+6,85+6,85)*1</t>
  </si>
  <si>
    <t>((2,548+5)*2)*1</t>
  </si>
  <si>
    <t>273321611</t>
  </si>
  <si>
    <t>Základové desky ze ŽB bez zvýšených nároků na prostředí tř. C 30/37</t>
  </si>
  <si>
    <t>1530043786</t>
  </si>
  <si>
    <t>14,325*21,302*0,2</t>
  </si>
  <si>
    <t>273351121</t>
  </si>
  <si>
    <t>Zřízení bednění základových desek</t>
  </si>
  <si>
    <t>-2080514199</t>
  </si>
  <si>
    <t>(21,302*0,4)*2</t>
  </si>
  <si>
    <t>(14,325*0,4)*2</t>
  </si>
  <si>
    <t>273351122</t>
  </si>
  <si>
    <t>Odstranění bednění základových desek</t>
  </si>
  <si>
    <t>-56647370</t>
  </si>
  <si>
    <t>273362021</t>
  </si>
  <si>
    <t>Výztuž základových desek svařovanými sítěmi Kari</t>
  </si>
  <si>
    <t>-306758407</t>
  </si>
  <si>
    <t>61,030*0,12</t>
  </si>
  <si>
    <t>279361821.1</t>
  </si>
  <si>
    <t>Výztuž základových desek nosných betonářskou ocelí 10 505</t>
  </si>
  <si>
    <t>24859401</t>
  </si>
  <si>
    <t>(((4,335*7,675)+(7,250*4,8))*0,16)*0,15</t>
  </si>
  <si>
    <t>Svislé a kompletní konstrukce</t>
  </si>
  <si>
    <t>311235151</t>
  </si>
  <si>
    <t>Zdivo jednovrstvé z cihel broušených do P10 na tenkovrstvou maltu tl 300 mm</t>
  </si>
  <si>
    <t>-386593090</t>
  </si>
  <si>
    <t>((13,925+21,100)*2)*3,8</t>
  </si>
  <si>
    <t>(2,688+0,388+0,550+0,55+3,025)*3,8</t>
  </si>
  <si>
    <t>(3,396+0,15+5,729)*3,8</t>
  </si>
  <si>
    <t>(1,5*1,5)*-5</t>
  </si>
  <si>
    <t>(1,7*2)*-2</t>
  </si>
  <si>
    <t>(0,75*0,75)*-6</t>
  </si>
  <si>
    <t>311236101.WNR</t>
  </si>
  <si>
    <t>Zdivo jednovrstvé zvukově izolační z cihel Porotherm 19 AKU P15 na maltu M10 tloušťky 190 mm</t>
  </si>
  <si>
    <t>-843357489</t>
  </si>
  <si>
    <t>3,8*(3,025+1,909+2,841+1,1445+1,785+0,3+3,396+2,127+2,921+2,775)</t>
  </si>
  <si>
    <t>(0,9*1,970)*-1</t>
  </si>
  <si>
    <t>(1,2*1,97)*-2</t>
  </si>
  <si>
    <t>(1,36*1,97)*-1</t>
  </si>
  <si>
    <t>(0,8*1,97)*-3</t>
  </si>
  <si>
    <t>(1,25*0,85)*-1</t>
  </si>
  <si>
    <t>317168011</t>
  </si>
  <si>
    <t>Překlad keramický plochý š 115 mm dl 1000 mm</t>
  </si>
  <si>
    <t>829329567</t>
  </si>
  <si>
    <t>317168012</t>
  </si>
  <si>
    <t>Překlad keramický plochý š 115 mm dl 1250 mm</t>
  </si>
  <si>
    <t>325980570</t>
  </si>
  <si>
    <t>317168013</t>
  </si>
  <si>
    <t>Překlad keramický plochý š 115 mm dl 1500 mm</t>
  </si>
  <si>
    <t>1201952171</t>
  </si>
  <si>
    <t>317168031</t>
  </si>
  <si>
    <t>Překlad keramický plochý š 175 mm dl 1000 mm</t>
  </si>
  <si>
    <t>-1148951674</t>
  </si>
  <si>
    <t>317168051</t>
  </si>
  <si>
    <t>Překlad keramický vysoký v 238 mm dl 1000 mm</t>
  </si>
  <si>
    <t>1003194023</t>
  </si>
  <si>
    <t>317168054</t>
  </si>
  <si>
    <t>Překlad keramický vysoký v 238 mm dl 1750 mm</t>
  </si>
  <si>
    <t>-1102853306</t>
  </si>
  <si>
    <t>317168056</t>
  </si>
  <si>
    <t>Překlad keramický vysoký v 238 mm dl 2250 mm</t>
  </si>
  <si>
    <t>1073502818</t>
  </si>
  <si>
    <t>330321510</t>
  </si>
  <si>
    <t>Sloupy nebo pilíře ze ŽB tř. C 20/25 bez výztuže</t>
  </si>
  <si>
    <t>-2099732861</t>
  </si>
  <si>
    <t>(0,35*0,3*3,45)*3</t>
  </si>
  <si>
    <t>0,5*0,3*3,54</t>
  </si>
  <si>
    <t>331351121</t>
  </si>
  <si>
    <t>Zřízení bednění čtyřúhelníkových sloupů v do 4 m průřezu do 0,16 m2</t>
  </si>
  <si>
    <t>-1068983051</t>
  </si>
  <si>
    <t>((0,35*3,54)*2)*3</t>
  </si>
  <si>
    <t>((0,3*3,54)*2)*4</t>
  </si>
  <si>
    <t>((0,5*3,54)*2)</t>
  </si>
  <si>
    <t>(0.375*3,54)</t>
  </si>
  <si>
    <t>331351122</t>
  </si>
  <si>
    <t>Odstranění bednění čtyřúhelníkových sloupů v do 4 m průřezu do 0,16 m2</t>
  </si>
  <si>
    <t>-694800151</t>
  </si>
  <si>
    <t>331361821</t>
  </si>
  <si>
    <t>Výztuž sloupů hranatých betonářskou ocelí 10 505</t>
  </si>
  <si>
    <t>-1064445357</t>
  </si>
  <si>
    <t>((0,35*0,3*3,45)*3)*0,15</t>
  </si>
  <si>
    <t>(0,5*0,3*3,54)*0,15</t>
  </si>
  <si>
    <t>339921131</t>
  </si>
  <si>
    <t>Osazování betonových palisád do betonového základu v řadě výšky prvku do 0,5 m</t>
  </si>
  <si>
    <t>2014830394</t>
  </si>
  <si>
    <t>(7,85*2)+0,47</t>
  </si>
  <si>
    <t>59228418.1</t>
  </si>
  <si>
    <t>palisáda betonová tyčová hranatá 120x165x400mm</t>
  </si>
  <si>
    <t>-1466330541</t>
  </si>
  <si>
    <t>150*5,9 'Přepočtené koeficientem množství</t>
  </si>
  <si>
    <t>342244121.WNR</t>
  </si>
  <si>
    <t>Příčka z cihel Porotherm 14 P10 na maltu M5 tloušťky 140 mm</t>
  </si>
  <si>
    <t>-587862835</t>
  </si>
  <si>
    <t>3,8*(3,484+2,601+2,601+1,506+1,763+2,676+2,950+2,210+2,210+1,610+1,31+1,3+1,3+1,3+1,3+1,375+1,375+3,076+1,3+1,3+1,3+3,975)</t>
  </si>
  <si>
    <t>3,8*(0,15*6)</t>
  </si>
  <si>
    <t>3,8*(1,2+1,2+1,2+0,3)</t>
  </si>
  <si>
    <t>(0,95*1,97)*-1</t>
  </si>
  <si>
    <t>(0,8*1,97)*-16</t>
  </si>
  <si>
    <t>(1,2*1,97)*-1</t>
  </si>
  <si>
    <t>411118444.1</t>
  </si>
  <si>
    <t>Strop tl do 220 mm z monolitického železobetonu do 6,6 m včetně nosníků a TR plechu</t>
  </si>
  <si>
    <t>538511614</t>
  </si>
  <si>
    <t>5,65*3,025</t>
  </si>
  <si>
    <t>411121125</t>
  </si>
  <si>
    <t>Montáž prefabrikovaných ŽB stropů ze stropních panelů š 1200 mm dl do 7000 mm</t>
  </si>
  <si>
    <t>-1097496244</t>
  </si>
  <si>
    <t>59346863.1</t>
  </si>
  <si>
    <t>panel stropní předpjatý spiroll tl.250mm</t>
  </si>
  <si>
    <t>-171106387</t>
  </si>
  <si>
    <t>411386621.R1</t>
  </si>
  <si>
    <t>Zhotovení prostupů v instalačních šachtách ve stropech</t>
  </si>
  <si>
    <t>-1897743242</t>
  </si>
  <si>
    <t>413321515.1</t>
  </si>
  <si>
    <t>Nosníky, průvlaby a překlady ze ŽB tř. C 20/25</t>
  </si>
  <si>
    <t>-462492768</t>
  </si>
  <si>
    <t>0,3*0,375*3,5</t>
  </si>
  <si>
    <t>0,3*0,25*2,5</t>
  </si>
  <si>
    <t>0,3*0,5*21,1</t>
  </si>
  <si>
    <t>413351111</t>
  </si>
  <si>
    <t>Zřízení bednění nosníků a průvlaků bez podpěrné kce výšky do 100 cm</t>
  </si>
  <si>
    <t>1799251047</t>
  </si>
  <si>
    <t>(0,3*21,1)*2</t>
  </si>
  <si>
    <t>(0,5*21,1)*2</t>
  </si>
  <si>
    <t>(0,375*3,5)*2</t>
  </si>
  <si>
    <t>(0,3*3,5)*2</t>
  </si>
  <si>
    <t>(0,3*2,5)*2</t>
  </si>
  <si>
    <t>(0,25*2,5)*2</t>
  </si>
  <si>
    <t>413351112</t>
  </si>
  <si>
    <t>Odstranění bednění nosníků a průvlaků bez podpěrné kce výšky do 100 cm</t>
  </si>
  <si>
    <t>-212303904</t>
  </si>
  <si>
    <t>413361821</t>
  </si>
  <si>
    <t>Výztuž nosníků, volných trámů nebo průvlaků volných trámů betonářskou ocelí 10 505</t>
  </si>
  <si>
    <t>1722664760</t>
  </si>
  <si>
    <t>(0,3*0,5*21,1)*0,15</t>
  </si>
  <si>
    <t>(0,3*0,375*3,5)*0,15</t>
  </si>
  <si>
    <t>(0,3*0,25*2,5)*0,15</t>
  </si>
  <si>
    <t>417321414</t>
  </si>
  <si>
    <t>Ztužující pásy a věnce ze ŽB tř. C 20/25</t>
  </si>
  <si>
    <t>-269093150</t>
  </si>
  <si>
    <t>(0,3*0,25*21,10)*3</t>
  </si>
  <si>
    <t>(0,3*0,25*13,925)*2</t>
  </si>
  <si>
    <t>(0,19*0,2)*(8,+2,775+2,921+2,127+3,396+1,909+2,841+1,445+1,785+0,15+0,15)</t>
  </si>
  <si>
    <t>(0,3*0,125)*(21,11+21,11+13,925+13,925)</t>
  </si>
  <si>
    <t>417351115</t>
  </si>
  <si>
    <t>Zřízení bednění ztužujících věnců</t>
  </si>
  <si>
    <t>1485827677</t>
  </si>
  <si>
    <t>((0,25*21,10)*3)*2</t>
  </si>
  <si>
    <t>((0,25*13,925)*2)*2</t>
  </si>
  <si>
    <t>(0,2*(8,+2,775+2,921+2,127+3,396+1,909+2,841+1,445+1,785+0,15+0,15))*2</t>
  </si>
  <si>
    <t>(0,125*(21,11+21,11+13,925+13,925))*2</t>
  </si>
  <si>
    <t>417351116</t>
  </si>
  <si>
    <t>Odstranění bednění ztužujících věnců</t>
  </si>
  <si>
    <t>-364083708</t>
  </si>
  <si>
    <t>417361821</t>
  </si>
  <si>
    <t>Výztuž ztužujících pásů a věnců betonářskou ocelí 10 505</t>
  </si>
  <si>
    <t>39631368</t>
  </si>
  <si>
    <t>((0,3*0,25*21,10)*3)*0,15</t>
  </si>
  <si>
    <t>((0,3*0,25*13,925)*2)*0,15</t>
  </si>
  <si>
    <t>(0,19*0,2)*(8,+2,775+2,921+2,127+3,396+1,909+2,841+1,445+1,785+0,15+0,15)*0,15</t>
  </si>
  <si>
    <t>(0,3*0,125)*(21,11+21,11+13,925+13,925)*0,15</t>
  </si>
  <si>
    <t>596211110</t>
  </si>
  <si>
    <t>Kladení zámkové dlažby komunikací pro pěší tl 60 mm skupiny A pl do 50 m2</t>
  </si>
  <si>
    <t>-494912739</t>
  </si>
  <si>
    <t>(1,5*7,85)+(2*0,47)+110</t>
  </si>
  <si>
    <t>59245015</t>
  </si>
  <si>
    <t>dlažba zámková tvaru I 200x165x60mm přírodní</t>
  </si>
  <si>
    <t>-1401560450</t>
  </si>
  <si>
    <t>Úpravy povrchů, podlahy a osazování výplní</t>
  </si>
  <si>
    <t>612131121</t>
  </si>
  <si>
    <t>Penetrační disperzní nátěr vnitřních stěn nanášený ručně</t>
  </si>
  <si>
    <t>-1126176213</t>
  </si>
  <si>
    <t>(23,3+8,8+8,10+14,5+27,7+12+10,9+10,6+31+6,4+6,4+26,6+12+23,3+11,8+6,10+6,10+11,2+8,10+8,10+8,10+8,10+14,3+11,5)*3</t>
  </si>
  <si>
    <t>612311141</t>
  </si>
  <si>
    <t>Vápenná omítka štuková dvouvrstvá vnitřních stěn nanášená ručně</t>
  </si>
  <si>
    <t>-323067937</t>
  </si>
  <si>
    <t>(8,8+8,10+14,5+27,7+12+10,9+10,6+31+6,4+6,4+26,6+12+23,3+11,8+6,10+6,10+11,2+8,10+8,10+8,10+8,10+14,3+11,5)*3</t>
  </si>
  <si>
    <t>612831121</t>
  </si>
  <si>
    <t>Barytová stínící omítka hladká jednovrstvá vnitřních stěn nanášená ručně</t>
  </si>
  <si>
    <t>1300627499</t>
  </si>
  <si>
    <t>(23,3*3)+32,7</t>
  </si>
  <si>
    <t>622221041</t>
  </si>
  <si>
    <t>Montáž kontaktního zateplení vnějších stěn lepením a mechanickým kotvením desek z minerální vlny s podélnou orientací tl přes 160 mm</t>
  </si>
  <si>
    <t>1171539006</t>
  </si>
  <si>
    <t>ISV.8592248022484</t>
  </si>
  <si>
    <t>Isover TF PROFI 200mm, λD = 0,036 (W·m-1·K-1),1000 x 600 x 200 mm(pro izolaci ostění), pevnost v tahu TR 10 kPa, fasádní minerální izolace s podélným vláknem.</t>
  </si>
  <si>
    <t>405562155</t>
  </si>
  <si>
    <t>622252001</t>
  </si>
  <si>
    <t>Montáž profilů kontaktního zateplení připevněných mechanicky</t>
  </si>
  <si>
    <t>248439600</t>
  </si>
  <si>
    <t>(21,5+14,325)*2</t>
  </si>
  <si>
    <t>59051657</t>
  </si>
  <si>
    <t>AL zakládací profil pod ETICS tl 0,7mm pro izolant tl 200mm</t>
  </si>
  <si>
    <t>1855726377</t>
  </si>
  <si>
    <t>622252002</t>
  </si>
  <si>
    <t>Montáž profilů kontaktního zateplení lepených</t>
  </si>
  <si>
    <t>883587899</t>
  </si>
  <si>
    <t>(5*4)</t>
  </si>
  <si>
    <t>(1,5*4)*5</t>
  </si>
  <si>
    <t>(0,75*4)*6</t>
  </si>
  <si>
    <t>(2+2,5)*2</t>
  </si>
  <si>
    <t>59051486</t>
  </si>
  <si>
    <t>lišta rohová PVC 10/15cm s tkaninou</t>
  </si>
  <si>
    <t>-1330562937</t>
  </si>
  <si>
    <t>622131121</t>
  </si>
  <si>
    <t>Penetrační disperzní nátěr vnějších stěn nanášený ručně</t>
  </si>
  <si>
    <t>691492424</t>
  </si>
  <si>
    <t>622142001</t>
  </si>
  <si>
    <t>Potažení vnějších stěn sklovláknitým pletivem vtlačeným do tenkovrstvé hmoty</t>
  </si>
  <si>
    <t>341201644</t>
  </si>
  <si>
    <t>622511021.1</t>
  </si>
  <si>
    <t>Tenkovrstvá silikonová zrnitá omítka tl. 2,0 mm obarvená (oranžová)</t>
  </si>
  <si>
    <t>1764940533</t>
  </si>
  <si>
    <t>-18,3</t>
  </si>
  <si>
    <t>622511021.11</t>
  </si>
  <si>
    <t>Tenkovrstvá silikonová zrnitá omítka tl. 2,0 mm obarvená (modrá)</t>
  </si>
  <si>
    <t>154272373</t>
  </si>
  <si>
    <t>2,6*0,75</t>
  </si>
  <si>
    <t>1,5*10,9</t>
  </si>
  <si>
    <t>622511021.111</t>
  </si>
  <si>
    <t>Tenkovrstvá soklová dekorativní omítka tl. 2,0 mm obarvená</t>
  </si>
  <si>
    <t>284440475</t>
  </si>
  <si>
    <t>((13,925+21,100)*2)*0,5</t>
  </si>
  <si>
    <t>(2,688+0,388+0,550+0,55+3,025)*0,5</t>
  </si>
  <si>
    <t>629999011</t>
  </si>
  <si>
    <t>Příplatek k úpravám povrchů za provádění styku dvou barev nebo struktur na fasádě</t>
  </si>
  <si>
    <t>-2009731234</t>
  </si>
  <si>
    <t>(13,925+21,100)*2</t>
  </si>
  <si>
    <t>10,9*2</t>
  </si>
  <si>
    <t>632453411</t>
  </si>
  <si>
    <t>Potěr průmyslový samonivelační ze suchých směsí podkladní pro střední provoz tl 5 mm</t>
  </si>
  <si>
    <t>-1803115535</t>
  </si>
  <si>
    <t>(4,6*9,751)+(4,6*9,751)+(1,760*2,635)+(6,925*3,875)+(6,925*5,376)+(6,925*6,850)+(2,401*6,925)</t>
  </si>
  <si>
    <t>637211122.1</t>
  </si>
  <si>
    <t>Okapový chodník z betonových dlaždic tl 50 mm kladených do štěrkopískového lože</t>
  </si>
  <si>
    <t>1608461343</t>
  </si>
  <si>
    <t>(21,302+21,302+14,325+14,325+5+5)*0,5</t>
  </si>
  <si>
    <t>637311122.1</t>
  </si>
  <si>
    <t>Pokládání betonových chodníkových obrubníků stojatých lože beton</t>
  </si>
  <si>
    <t>1132608342</t>
  </si>
  <si>
    <t>21,302+21,302+14,325+14,325+5+5</t>
  </si>
  <si>
    <t>642942611</t>
  </si>
  <si>
    <t>Osazování zárubní nebo rámů dveřních kovových do 2,5 m2 na montážní pěnu</t>
  </si>
  <si>
    <t>-1323487666</t>
  </si>
  <si>
    <t>55331337</t>
  </si>
  <si>
    <t>zárubeň ocelová pro běžné zdění a porobeton 75 levá/pravá 800</t>
  </si>
  <si>
    <t>652590038</t>
  </si>
  <si>
    <t>55331339</t>
  </si>
  <si>
    <t>zárubeň ocelová pro běžné zdění a porobeton 75 levá/pravá 900</t>
  </si>
  <si>
    <t>837157083</t>
  </si>
  <si>
    <t>55331341</t>
  </si>
  <si>
    <t>zárubeň ocelová pro běžné zdění a porobeton 75 levá/pravá 1100</t>
  </si>
  <si>
    <t>-1268218668</t>
  </si>
  <si>
    <t>941111111</t>
  </si>
  <si>
    <t>Montáž lešení řadového trubkového lehkého s podlahami zatížení do 200 kg/m2 š do 0,9 m v do 10 m</t>
  </si>
  <si>
    <t>1335963</t>
  </si>
  <si>
    <t>(21,5*5)*2</t>
  </si>
  <si>
    <t>(13,925*5)*2</t>
  </si>
  <si>
    <t>941111211</t>
  </si>
  <si>
    <t>Příplatek k lešení řadovému trubkovému lehkému s podlahami š 0,9 m v 10 m za první a ZKD den použití (3.měsíce)</t>
  </si>
  <si>
    <t>543176989</t>
  </si>
  <si>
    <t>941111811</t>
  </si>
  <si>
    <t>Demontáž lešení řadového trubkového lehkého s podlahami zatížení do 200 kg/m2 š do 0,9 m v do 10 m</t>
  </si>
  <si>
    <t>1811683652</t>
  </si>
  <si>
    <t>95</t>
  </si>
  <si>
    <t>Dokončovací konstrukce na pozemních stavbách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</si>
  <si>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</si>
  <si>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</t>
  </si>
  <si>
    <t>1331180244</t>
  </si>
  <si>
    <t>21,102*13,925</t>
  </si>
  <si>
    <t>998</t>
  </si>
  <si>
    <t>Přesun hmot</t>
  </si>
  <si>
    <t>998011001</t>
  </si>
  <si>
    <t>Přesun hmot pro budovy zděné v do 6 m</t>
  </si>
  <si>
    <t>1743962696</t>
  </si>
  <si>
    <t>711</t>
  </si>
  <si>
    <t>Izolace proti vodě, vlhkosti a plynům</t>
  </si>
  <si>
    <t>711111002</t>
  </si>
  <si>
    <t>Provedení izolace proti zemní vlhkosti vodorovné za studena lakem asfaltovým</t>
  </si>
  <si>
    <t>2086951771</t>
  </si>
  <si>
    <t>5*2,548</t>
  </si>
  <si>
    <t>11163152</t>
  </si>
  <si>
    <t>lak hydroizolační asfaltový</t>
  </si>
  <si>
    <t>2009461900</t>
  </si>
  <si>
    <t>711112002</t>
  </si>
  <si>
    <t>Provedení izolace proti zemní vlhkosti svislé za studena lakem asfaltovým</t>
  </si>
  <si>
    <t>-280938094</t>
  </si>
  <si>
    <t>(14,325+14,325+21,302+21,302+5+5+2,548)*0,6</t>
  </si>
  <si>
    <t>91</t>
  </si>
  <si>
    <t>41084113</t>
  </si>
  <si>
    <t>711131111</t>
  </si>
  <si>
    <t>Provedení izolace proti zemní vlhkosti pásy na sucho samolepící vodovné</t>
  </si>
  <si>
    <t>579568112</t>
  </si>
  <si>
    <t>93</t>
  </si>
  <si>
    <t>62866281</t>
  </si>
  <si>
    <t>pás asfaltový samolepicí modifikovaný SBS tl 3mm s vložkou ze skleněné tkaniny se spalitelnou fólií nebo jemnozrnným minerálním posypem nebo textilií na horním povrchu</t>
  </si>
  <si>
    <t>-1771464429</t>
  </si>
  <si>
    <t>317,891*1,1 'Přepočtené koeficientem množství</t>
  </si>
  <si>
    <t>711132111</t>
  </si>
  <si>
    <t>Provedení izolace proti zemní vlhkosti pásy na sucho samolepící svislé</t>
  </si>
  <si>
    <t>340069459</t>
  </si>
  <si>
    <t>54160078</t>
  </si>
  <si>
    <t>50,281*1,1 'Přepočtené koeficientem množství</t>
  </si>
  <si>
    <t>711491273.1</t>
  </si>
  <si>
    <t>Provedení izolace proti tlakové vodě svislé z nopové folie včetně ukončovací lišty</t>
  </si>
  <si>
    <t>-391361225</t>
  </si>
  <si>
    <t>(14,325+14,325+21,302+21,302+5+5+2,548)*0,8</t>
  </si>
  <si>
    <t>97</t>
  </si>
  <si>
    <t>28323005</t>
  </si>
  <si>
    <t>fólie profilovaná (nopová) drenážní HDPE s výškou nopů 8mm</t>
  </si>
  <si>
    <t>-1389128443</t>
  </si>
  <si>
    <t>998711201</t>
  </si>
  <si>
    <t>Přesun hmot procentní pro izolace proti vodě, vlhkosti a plynům v objektech v do 6 m</t>
  </si>
  <si>
    <t>%</t>
  </si>
  <si>
    <t>-1789156241</t>
  </si>
  <si>
    <t>712</t>
  </si>
  <si>
    <t>Povlakové krytiny</t>
  </si>
  <si>
    <t>99</t>
  </si>
  <si>
    <t>712311101.R1</t>
  </si>
  <si>
    <t>Provedení penetrace střech do 10° za studena lakem penetračním nebo asfaltovým</t>
  </si>
  <si>
    <t>-1349902170</t>
  </si>
  <si>
    <t>21,502*14,325</t>
  </si>
  <si>
    <t>11163150</t>
  </si>
  <si>
    <t>lak penetrační asfaltový</t>
  </si>
  <si>
    <t>-1952757562</t>
  </si>
  <si>
    <t>((21,502*14,325)*0,4)*0,001</t>
  </si>
  <si>
    <t>101</t>
  </si>
  <si>
    <t>712331111</t>
  </si>
  <si>
    <t>Provedení povlakové krytiny střech do 10° podkladní vrstvy pásy na sucho samolepící</t>
  </si>
  <si>
    <t>1982993830</t>
  </si>
  <si>
    <t>62853000</t>
  </si>
  <si>
    <t>pás asfaltový samolepicí modifikovaný SBS tl 3,6mm s vložkou ze skleněné tkaniny se spalitelnou fólií nebo jemnozrnný minerálním posypem nebo textilií na horním povrchu</t>
  </si>
  <si>
    <t>762512394</t>
  </si>
  <si>
    <t>103</t>
  </si>
  <si>
    <t>712363606</t>
  </si>
  <si>
    <t>Provedení povlak krytiny mechanicky kotvenou do betonu TI tl přes 240 mm rohové pole, budova v do 18m</t>
  </si>
  <si>
    <t>351895032</t>
  </si>
  <si>
    <t>28322010</t>
  </si>
  <si>
    <t>fólie hydroizolační střešní mPVC mechanicky kotvená tl 1,8mm barevná</t>
  </si>
  <si>
    <t>-147347213</t>
  </si>
  <si>
    <t>105</t>
  </si>
  <si>
    <t>783523205.R1</t>
  </si>
  <si>
    <t>D+M separační textilie sklovláknitá netkaná - střecha</t>
  </si>
  <si>
    <t>1070355343</t>
  </si>
  <si>
    <t>998712101</t>
  </si>
  <si>
    <t>Přesun hmot tonážní tonážní pro krytiny povlakové v objektech v do 6 m</t>
  </si>
  <si>
    <t>2097547940</t>
  </si>
  <si>
    <t>713</t>
  </si>
  <si>
    <t>Izolace tepelné</t>
  </si>
  <si>
    <t>107</t>
  </si>
  <si>
    <t>713121111</t>
  </si>
  <si>
    <t>Montáž izolace tepelné podlah volně kladenými rohožemi, pásy, dílci, deskami 1 vrstva</t>
  </si>
  <si>
    <t>866763152</t>
  </si>
  <si>
    <t>28375019</t>
  </si>
  <si>
    <t>deska EPS 70 se zvýšenou pevností λ=0,039 tl 200mm</t>
  </si>
  <si>
    <t>721853536</t>
  </si>
  <si>
    <t>109</t>
  </si>
  <si>
    <t>713131141</t>
  </si>
  <si>
    <t>Montáž izolace tepelné stěn a základů lepením celoplošně rohoží, pásů, dílců, desek</t>
  </si>
  <si>
    <t>-39232615</t>
  </si>
  <si>
    <t>(14,325+14,325+21,302+21,302+5+5+2,548)*1,3</t>
  </si>
  <si>
    <t>28376449</t>
  </si>
  <si>
    <t>deska z polystyrénu XPS, hrana rovná a strukturovaný povrch 300kPa tl 200mm</t>
  </si>
  <si>
    <t>-1671834926</t>
  </si>
  <si>
    <t>111</t>
  </si>
  <si>
    <t>713141111</t>
  </si>
  <si>
    <t>Montáž izolace tepelné střech plochých lepené asfaltem plně 1 vrstva rohoží, pásů, dílců, desek</t>
  </si>
  <si>
    <t>618203984</t>
  </si>
  <si>
    <t>21,502+14,325</t>
  </si>
  <si>
    <t>28372209</t>
  </si>
  <si>
    <t>deska EPS 100 kašírovaná asfaltovým pásem V60 S35 tl 200mm</t>
  </si>
  <si>
    <t>-1319940545</t>
  </si>
  <si>
    <t>113</t>
  </si>
  <si>
    <t>713141263</t>
  </si>
  <si>
    <t>Přikotvení tepelné izolace šrouby do betonu pro izolaci tl přes 240 mm</t>
  </si>
  <si>
    <t>-1719800756</t>
  </si>
  <si>
    <t>998713101</t>
  </si>
  <si>
    <t>Přesun hmot tonážní pro izolace tepelné v objektech v do 6 m</t>
  </si>
  <si>
    <t>-1639192445</t>
  </si>
  <si>
    <t>714</t>
  </si>
  <si>
    <t>Akustická a protiotřesová opatření</t>
  </si>
  <si>
    <t>115</t>
  </si>
  <si>
    <t>714142131.R1</t>
  </si>
  <si>
    <t>Montáž zvukotěsného okna 600x900 a 600x1200 mm trojnásobné zasklení bezpečnostním sklem -Pb</t>
  </si>
  <si>
    <t>-1709879181</t>
  </si>
  <si>
    <t>55341001.R1</t>
  </si>
  <si>
    <t>okno Pb Al s fixním zasklením trojsklo do plochy 1m2</t>
  </si>
  <si>
    <t>-537199684</t>
  </si>
  <si>
    <t>117</t>
  </si>
  <si>
    <t>998714101</t>
  </si>
  <si>
    <t>Přesun hmot tonážní pro akustická a protiotřesová opatření v objektech v do 6 m</t>
  </si>
  <si>
    <t>941595685</t>
  </si>
  <si>
    <t>763</t>
  </si>
  <si>
    <t>Konstrukce suché výstavby</t>
  </si>
  <si>
    <t>763111333</t>
  </si>
  <si>
    <t>SDK příčka tl 100 mm profil CW+UW 75 desky 1xH2 12,5 TI 60 mm EI 30 Rw 45 dB</t>
  </si>
  <si>
    <t>-495267321</t>
  </si>
  <si>
    <t>(1,3*3)*3</t>
  </si>
  <si>
    <t>0,9*3</t>
  </si>
  <si>
    <t>119</t>
  </si>
  <si>
    <t>763131331.1</t>
  </si>
  <si>
    <t>SDK podhled deska 1xDF 12,5 lepená na OK nosník</t>
  </si>
  <si>
    <t>1358735311</t>
  </si>
  <si>
    <t>763131411</t>
  </si>
  <si>
    <t>SDK podhled desky 1xA 12,5 bez TI dvouvrstvá spodní kce profil CD+UD</t>
  </si>
  <si>
    <t>-1528378657</t>
  </si>
  <si>
    <t>2,2+2,2+2,1+2,1+5,5+3,5+3,5+3,5</t>
  </si>
  <si>
    <t>121</t>
  </si>
  <si>
    <t>763181311</t>
  </si>
  <si>
    <t>Montáž jednokřídlové kovové zárubně v do 2,75 m SDK příčka</t>
  </si>
  <si>
    <t>1939237470</t>
  </si>
  <si>
    <t>55331512</t>
  </si>
  <si>
    <t>zárubeň ocelová pro sádrokarton 75 levá/pravá 800</t>
  </si>
  <si>
    <t>1106279731</t>
  </si>
  <si>
    <t>123</t>
  </si>
  <si>
    <t>763431001</t>
  </si>
  <si>
    <t>Montáž minerálního podhledu s vyjímatelnými panely vel. do 0,36 m2 na zavěšený viditelný rošt</t>
  </si>
  <si>
    <t>-1285646364</t>
  </si>
  <si>
    <t>32,7+4,7+3,8+12,4+33,6+9+7+6,7+44,2+29,6+8,9+8,4</t>
  </si>
  <si>
    <t>59036517</t>
  </si>
  <si>
    <t xml:space="preserve">deska podhledová minerální rovná bílá jemně texturovaná bez perforace zvuková pohltivá tlumivá  19x600x600mm</t>
  </si>
  <si>
    <t>593288526</t>
  </si>
  <si>
    <t>125</t>
  </si>
  <si>
    <t>998763301</t>
  </si>
  <si>
    <t>Přesun hmot tonážní pro sádrokartonové konstrukce v objektech v do 6 m</t>
  </si>
  <si>
    <t>-425051765</t>
  </si>
  <si>
    <t>764</t>
  </si>
  <si>
    <t>Konstrukce klempířské</t>
  </si>
  <si>
    <t>7640001</t>
  </si>
  <si>
    <t>D+M záchytného a zádržného systému proti pádu z výšky - střecha - dle PD</t>
  </si>
  <si>
    <t>-1969347953</t>
  </si>
  <si>
    <t>127</t>
  </si>
  <si>
    <t>764212662</t>
  </si>
  <si>
    <t xml:space="preserve">Oplechování střechy z Pz s povrchovou úpravou </t>
  </si>
  <si>
    <t>-630785756</t>
  </si>
  <si>
    <t>(21,502*2)+(14,325*2)</t>
  </si>
  <si>
    <t>764226403</t>
  </si>
  <si>
    <t>Oplechování parapetů rovných mechanicky kotvené z Al plechu rš 250 mm</t>
  </si>
  <si>
    <t>-1433580698</t>
  </si>
  <si>
    <t>(1,5*5)+(0,75*6)</t>
  </si>
  <si>
    <t>129</t>
  </si>
  <si>
    <t>764508131</t>
  </si>
  <si>
    <t>Montáž kruhového svodu</t>
  </si>
  <si>
    <t>-1123209539</t>
  </si>
  <si>
    <t>4,75*2</t>
  </si>
  <si>
    <t>55344204</t>
  </si>
  <si>
    <t>svod kruhový Pz 100mm</t>
  </si>
  <si>
    <t>-321780306</t>
  </si>
  <si>
    <t>131</t>
  </si>
  <si>
    <t>764508137</t>
  </si>
  <si>
    <t>Montáž vpusti vody kruhového svodu</t>
  </si>
  <si>
    <t>431919865</t>
  </si>
  <si>
    <t>764548332</t>
  </si>
  <si>
    <t>Dešťová vpusť vyhřívaná kruhového svodu průměru 100 mm</t>
  </si>
  <si>
    <t>-775999388</t>
  </si>
  <si>
    <t>133</t>
  </si>
  <si>
    <t>998764101</t>
  </si>
  <si>
    <t>Přesun hmot tonážní pro konstrukce klempířské v objektech v do 6 m</t>
  </si>
  <si>
    <t>-406066854</t>
  </si>
  <si>
    <t>766</t>
  </si>
  <si>
    <t>Konstrukce truhlářské</t>
  </si>
  <si>
    <t>766660001</t>
  </si>
  <si>
    <t>Montáž dveřních křídel otvíravých jednokřídlových š do 0,8 m do ocelové zárubně</t>
  </si>
  <si>
    <t>2092135770</t>
  </si>
  <si>
    <t>135</t>
  </si>
  <si>
    <t>61160192</t>
  </si>
  <si>
    <t>dveře dřevěné vnitřní hladké plné 1křídlé bílé 800x1970mm</t>
  </si>
  <si>
    <t>1340322590</t>
  </si>
  <si>
    <t>766660002.1</t>
  </si>
  <si>
    <t>Montáž dveřních křídel otvíravých jednokřídlových š přes 0,8 m do ocelové zárubně+ kování</t>
  </si>
  <si>
    <t>1313382716</t>
  </si>
  <si>
    <t>137</t>
  </si>
  <si>
    <t>61160216</t>
  </si>
  <si>
    <t>dveře dřevěné vnitřní hladké plné 1křídlé bílé 900x1970mm</t>
  </si>
  <si>
    <t>-389779177</t>
  </si>
  <si>
    <t>61160243</t>
  </si>
  <si>
    <t>dveře dřevěné vnitřní hladké plné 1křídlé bílé 1100x1970mm</t>
  </si>
  <si>
    <t>589001982</t>
  </si>
  <si>
    <t>139</t>
  </si>
  <si>
    <t>766660041.1</t>
  </si>
  <si>
    <t>Montáž dveřních křídel otvíravých jednokřídlových š do 0,8 m požárních s Pb vložkou do ocelové zárubně+ kování</t>
  </si>
  <si>
    <t>871764005</t>
  </si>
  <si>
    <t>61160188.R1</t>
  </si>
  <si>
    <t>dveře dřevěné vnitřní hladké plné 1křídlé standardní provedení 800x1970mm- Pb</t>
  </si>
  <si>
    <t>111083054</t>
  </si>
  <si>
    <t>141</t>
  </si>
  <si>
    <t>766694111</t>
  </si>
  <si>
    <t>Montáž parapetních desek dřevěných nebo plastových šířky do 30 cm délky do 1,0 m</t>
  </si>
  <si>
    <t>606278257</t>
  </si>
  <si>
    <t>61144401.1</t>
  </si>
  <si>
    <t>parapet plastový vnitřní komůrkový s nosem 250x20x1000mm</t>
  </si>
  <si>
    <t>-1071088446</t>
  </si>
  <si>
    <t>6*0,9</t>
  </si>
  <si>
    <t>143</t>
  </si>
  <si>
    <t>766694112</t>
  </si>
  <si>
    <t>Montáž parapetních desek dřevěných nebo plastových šířky do 30 cm délky do 1,6 m</t>
  </si>
  <si>
    <t>-1523700334</t>
  </si>
  <si>
    <t>372116566</t>
  </si>
  <si>
    <t>1,5*6</t>
  </si>
  <si>
    <t>145</t>
  </si>
  <si>
    <t>998766101</t>
  </si>
  <si>
    <t>Přesun hmot tonážní pro konstrukce truhlářské v objektech v do 6 m</t>
  </si>
  <si>
    <t>-1314410545</t>
  </si>
  <si>
    <t>767</t>
  </si>
  <si>
    <t>Konstrukce zámečnické</t>
  </si>
  <si>
    <t>767136135.R1</t>
  </si>
  <si>
    <t>D+M Hliníkový prosklený systém (spojovací krček)</t>
  </si>
  <si>
    <t>-1522899834</t>
  </si>
  <si>
    <t>147</t>
  </si>
  <si>
    <t>767162811.R2</t>
  </si>
  <si>
    <t>D+M zábradlí Z9- rampa</t>
  </si>
  <si>
    <t>1386767145</t>
  </si>
  <si>
    <t>767620113</t>
  </si>
  <si>
    <t>Montáž oken kovových zdvojených pevných do panelů nebo ocelové konstrukce plochy do 2,5 m2</t>
  </si>
  <si>
    <t>-1199458992</t>
  </si>
  <si>
    <t>(1,5*1,5)*5</t>
  </si>
  <si>
    <t>(0,75*0,75)*6</t>
  </si>
  <si>
    <t>149</t>
  </si>
  <si>
    <t>55341011</t>
  </si>
  <si>
    <t>okno Al otevíravé/sklopné trojsklo přes plochu 1m2 do v1,5m</t>
  </si>
  <si>
    <t>1815120816</t>
  </si>
  <si>
    <t>767640223.1</t>
  </si>
  <si>
    <t>Montáž dveří ocelových vchodových dvoukřídlových s pevným bočním dílem+ kování</t>
  </si>
  <si>
    <t>-1677851293</t>
  </si>
  <si>
    <t>151</t>
  </si>
  <si>
    <t>55341311</t>
  </si>
  <si>
    <t>dveře Al vchodové dvoukřídlové do š 1600mm</t>
  </si>
  <si>
    <t>-973402301</t>
  </si>
  <si>
    <t>767641211</t>
  </si>
  <si>
    <t>Montáž automatických dveří teleskopických v do 2,2 m š do 2,0 m</t>
  </si>
  <si>
    <t>1883398761</t>
  </si>
  <si>
    <t>153</t>
  </si>
  <si>
    <t>55329102.1</t>
  </si>
  <si>
    <t xml:space="preserve">dveře automatické vnitřní </t>
  </si>
  <si>
    <t>724754723</t>
  </si>
  <si>
    <t>767832101</t>
  </si>
  <si>
    <t>Montáž venkovních požárních žebříků do zdiva</t>
  </si>
  <si>
    <t>1669061979</t>
  </si>
  <si>
    <t>155</t>
  </si>
  <si>
    <t>44983046</t>
  </si>
  <si>
    <t>žebřík venkovní s přímým výstupem a ochranným košem bez suchovodu z pozinkované oceli celkem do dl 6m</t>
  </si>
  <si>
    <t>1674775347</t>
  </si>
  <si>
    <t>767995R01</t>
  </si>
  <si>
    <t>D+M ocelové konstrukce pro podepření VZT jednotky vč. nátěru</t>
  </si>
  <si>
    <t>-1386172768</t>
  </si>
  <si>
    <t>1933,69+2376,30</t>
  </si>
  <si>
    <t>157</t>
  </si>
  <si>
    <t>767995R011</t>
  </si>
  <si>
    <t>D+M ocelové konstrukce pro podepření spojovacího krčku vč. nátěru</t>
  </si>
  <si>
    <t>-107590305</t>
  </si>
  <si>
    <t>216,25+180,55</t>
  </si>
  <si>
    <t>998767101</t>
  </si>
  <si>
    <t>Přesun hmot tonážní pro zámečnické konstrukce v objektech v do 6 m</t>
  </si>
  <si>
    <t>591807900</t>
  </si>
  <si>
    <t>771</t>
  </si>
  <si>
    <t>Podlahy z dlaždic</t>
  </si>
  <si>
    <t>159</t>
  </si>
  <si>
    <t>771574113</t>
  </si>
  <si>
    <t>Montáž podlah keramických hladkých lepených flexibilním lepidlem do 19 ks/m2</t>
  </si>
  <si>
    <t>-1091250992</t>
  </si>
  <si>
    <t>7+5,5+3,5+3,5+3,5+10,6</t>
  </si>
  <si>
    <t>59761433.1</t>
  </si>
  <si>
    <t xml:space="preserve">dlažba keramická slinutá hladká do interiéru i exteriéru pro vysoké mechanické namáhání přes do 19ks/m2 </t>
  </si>
  <si>
    <t>762865841</t>
  </si>
  <si>
    <t>161</t>
  </si>
  <si>
    <t>998771101</t>
  </si>
  <si>
    <t>Přesun hmot tonážní pro podlahy z dlaždic v objektech v do 6 m</t>
  </si>
  <si>
    <t>1688342872</t>
  </si>
  <si>
    <t>776</t>
  </si>
  <si>
    <t>Podlahy povlakové</t>
  </si>
  <si>
    <t>776221111</t>
  </si>
  <si>
    <t>Lepení pásů z PVC standardním lepidlem</t>
  </si>
  <si>
    <t>1815245758</t>
  </si>
  <si>
    <t>3,8+6,7+44,2+2,2+2,1+2,1</t>
  </si>
  <si>
    <t>163</t>
  </si>
  <si>
    <t>28411011</t>
  </si>
  <si>
    <t>PVC heterogenní zátěžová akustické antibakteriální, nášlapná vrstva 0,70 mm, R10, zátěž 34/43, otlak do 0,06 mm, útlum 15dB, Bfl S1</t>
  </si>
  <si>
    <t>1229046215</t>
  </si>
  <si>
    <t>776221221</t>
  </si>
  <si>
    <t>Lepení elektrostaticky vodivých čtverců z PVC standardním lepidlem, včetně propojení a uzemnění</t>
  </si>
  <si>
    <t>-205732408</t>
  </si>
  <si>
    <t>(32,7+4,7+12,4+34+33,6+9+29,6+8,9+8,4)*1,1</t>
  </si>
  <si>
    <t>165</t>
  </si>
  <si>
    <t>28411045</t>
  </si>
  <si>
    <t>PVC homogenní elektricky vodivá neválcovaná tl 2,00mm, čtverce 615x615mm, R 0,05-1MΩ, rozměrová stálost 0,05%, otlak do 0,035mm</t>
  </si>
  <si>
    <t>1466536522</t>
  </si>
  <si>
    <t>998776101</t>
  </si>
  <si>
    <t>Přesun hmot tonážní pro podlahy povlakové v objektech v do 6 m</t>
  </si>
  <si>
    <t>1539120659</t>
  </si>
  <si>
    <t>777</t>
  </si>
  <si>
    <t>Podlahy lité</t>
  </si>
  <si>
    <t>167</t>
  </si>
  <si>
    <t>777131105</t>
  </si>
  <si>
    <t>Epoxidový nátěr podlahy betonové</t>
  </si>
  <si>
    <t>995145549</t>
  </si>
  <si>
    <t>777511125.1</t>
  </si>
  <si>
    <t>Podlaha- betonový potěr</t>
  </si>
  <si>
    <t>-1494758862</t>
  </si>
  <si>
    <t>32,7+4,7+3,8+12,4+33,6+9+7+6,7+44,2+2,2+2,2+29,6+8,9+34+8,4+2,1+2,1+5,5+3,5+3,5+3,5+10,6+8,10</t>
  </si>
  <si>
    <t>169</t>
  </si>
  <si>
    <t>998777102</t>
  </si>
  <si>
    <t>Přesun hmot tonážní pro podlahy lité v objektech v do 12 m</t>
  </si>
  <si>
    <t>-915636367</t>
  </si>
  <si>
    <t>781</t>
  </si>
  <si>
    <t>Dokončovací práce - obklady</t>
  </si>
  <si>
    <t>781474114</t>
  </si>
  <si>
    <t>Montáž obkladů vnitřních keramických hladkých do 22 ks/m2 lepených flexibilním lepidlem</t>
  </si>
  <si>
    <t>-1733794142</t>
  </si>
  <si>
    <t>(11,2+8,10+8,10+8,10)*2,1</t>
  </si>
  <si>
    <t>(27,7+10,6+26,2)*1,8</t>
  </si>
  <si>
    <t>171</t>
  </si>
  <si>
    <t>59761040</t>
  </si>
  <si>
    <t>obklad keramický hladký přes 19 do 22ks/m2</t>
  </si>
  <si>
    <t>34621845</t>
  </si>
  <si>
    <t>998781101</t>
  </si>
  <si>
    <t>Přesun hmot tonážní pro obklady keramické v objektech v do 6 m</t>
  </si>
  <si>
    <t>-365468328</t>
  </si>
  <si>
    <t>783</t>
  </si>
  <si>
    <t>Dokončovací práce - nátěry</t>
  </si>
  <si>
    <t>173</t>
  </si>
  <si>
    <t>783000123</t>
  </si>
  <si>
    <t>Ochrana konstrukcí nebo prvků při provádění nátěrů položením fólie</t>
  </si>
  <si>
    <t>-297087287</t>
  </si>
  <si>
    <t>(1,7*2)*2</t>
  </si>
  <si>
    <t>58124844</t>
  </si>
  <si>
    <t>fólie pro malířské potřeby zakrývací tl 25µ 4x5m</t>
  </si>
  <si>
    <t>1029781554</t>
  </si>
  <si>
    <t>784</t>
  </si>
  <si>
    <t>Dokončovací práce - malby a tapety</t>
  </si>
  <si>
    <t>175</t>
  </si>
  <si>
    <t>784211101</t>
  </si>
  <si>
    <t>Dvojnásobné bílé malby ze směsí výborně otěruvzdorných v místnostech výšky do 3,80 m</t>
  </si>
  <si>
    <t>-1613000217</t>
  </si>
  <si>
    <t>(23,3+8,8+8,1+14,5+12+10,9+31+6,4+6,4+12+23,3+11,8+6,1+6,1+14,3)*3</t>
  </si>
  <si>
    <t>(20,7+10,6+26,2)*1,2</t>
  </si>
  <si>
    <t>2,2+2,2+2,1+2,1+5,5+3,5+3,5+3,5+10,6+8,1</t>
  </si>
  <si>
    <t>786</t>
  </si>
  <si>
    <t>Dokončovací práce - výrobky pro zdravot.zařízení</t>
  </si>
  <si>
    <t>786624121.1</t>
  </si>
  <si>
    <t>D+M mobiliář (Pb1, Pb2, WC1, KR1,KR2, KR3, KR4, i1, is, i2, i3, i4, i5, i6, i7, i8, i9, i10)</t>
  </si>
  <si>
    <t>198588082</t>
  </si>
  <si>
    <t>177</t>
  </si>
  <si>
    <t>998786101</t>
  </si>
  <si>
    <t>Přesun hmot tonážní pro čalounické úpravy v objektech v do 6 m</t>
  </si>
  <si>
    <t>-1735922849</t>
  </si>
  <si>
    <t>VRN1</t>
  </si>
  <si>
    <t>Průzkumné, geodetické a projektové práce</t>
  </si>
  <si>
    <t>012103000</t>
  </si>
  <si>
    <t>Geodetické práce před výstavbou- zaměření, vytýčení tras, atd.</t>
  </si>
  <si>
    <t>-78859335</t>
  </si>
  <si>
    <t>VRN3</t>
  </si>
  <si>
    <t>179</t>
  </si>
  <si>
    <t>030001000</t>
  </si>
  <si>
    <t>1174960049</t>
  </si>
  <si>
    <t>034103000</t>
  </si>
  <si>
    <t>Oplocení staveniště</t>
  </si>
  <si>
    <t>2069246295</t>
  </si>
  <si>
    <t>VRN6</t>
  </si>
  <si>
    <t>181</t>
  </si>
  <si>
    <t>065002000</t>
  </si>
  <si>
    <t>Mimostaveništní doprava materiálů</t>
  </si>
  <si>
    <t>217625817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</si>
</sst>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4" fontId="8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8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14</v>
      </c>
      <c r="BS5" s="16" t="s">
        <v>6</v>
      </c>
    </row>
    <row r="6" s="1" customFormat="1" ht="36.96" customHeight="1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9" t="s">
        <v>16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18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21</v>
      </c>
      <c r="AL8" s="21"/>
      <c r="AM8" s="21"/>
      <c r="AN8" s="32" t="s">
        <v>22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24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15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Nemocnice Havířov-magnetická rezonance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19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Havířov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21</v>
      </c>
      <c r="AJ87" s="39"/>
      <c r="AK87" s="39"/>
      <c r="AL87" s="39"/>
      <c r="AM87" s="78" t="str">
        <f>IF(AN8= "","",AN8)</f>
        <v>2. 3. 2020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23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ROUND(AG95+AG96+AG101+AG106,2)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ROUND(AS95+AS96+AS101+AS106,2)</f>
        <v>0</v>
      </c>
      <c r="AT94" s="113">
        <f>ROUND(SUM(AV94:AW94),2)</f>
        <v>0</v>
      </c>
      <c r="AU94" s="114">
        <f>ROUND(AU95+AU96+AU101+AU106,5)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ROUND(AZ95+AZ96+AZ101+AZ106,2)</f>
        <v>0</v>
      </c>
      <c r="BA94" s="113">
        <f>ROUND(BA95+BA96+BA101+BA106,2)</f>
        <v>0</v>
      </c>
      <c r="BB94" s="113">
        <f>ROUND(BB95+BB96+BB101+BB106,2)</f>
        <v>0</v>
      </c>
      <c r="BC94" s="113">
        <f>ROUND(BC95+BC96+BC101+BC106,2)</f>
        <v>0</v>
      </c>
      <c r="BD94" s="115">
        <f>ROUND(BD95+BD96+BD101+BD106,2)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VZT'!J32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'1 - VZT'!P136</f>
        <v>0</v>
      </c>
      <c r="AV95" s="127">
        <f>'1 - VZT'!J35</f>
        <v>0</v>
      </c>
      <c r="AW95" s="127">
        <f>'1 - VZT'!J36</f>
        <v>0</v>
      </c>
      <c r="AX95" s="127">
        <f>'1 - VZT'!J37</f>
        <v>0</v>
      </c>
      <c r="AY95" s="127">
        <f>'1 - VZT'!J38</f>
        <v>0</v>
      </c>
      <c r="AZ95" s="127">
        <f>'1 - VZT'!F35</f>
        <v>0</v>
      </c>
      <c r="BA95" s="127">
        <f>'1 - VZT'!F36</f>
        <v>0</v>
      </c>
      <c r="BB95" s="127">
        <f>'1 - VZT'!F37</f>
        <v>0</v>
      </c>
      <c r="BC95" s="127">
        <f>'1 - VZT'!F38</f>
        <v>0</v>
      </c>
      <c r="BD95" s="129">
        <f>'1 - VZT'!F39</f>
        <v>0</v>
      </c>
      <c r="BE95" s="7"/>
      <c r="BT95" s="130" t="s">
        <v>78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16.5" customHeight="1">
      <c r="A96" s="7"/>
      <c r="B96" s="119"/>
      <c r="C96" s="120"/>
      <c r="D96" s="121" t="s">
        <v>82</v>
      </c>
      <c r="E96" s="121"/>
      <c r="F96" s="121"/>
      <c r="G96" s="121"/>
      <c r="H96" s="121"/>
      <c r="I96" s="122"/>
      <c r="J96" s="121" t="s">
        <v>83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31">
        <f>ROUND(SUM(AG97:AG100),2)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f>ROUND(SUM(AS97:AS100),2)</f>
        <v>0</v>
      </c>
      <c r="AT96" s="127">
        <f>ROUND(SUM(AV96:AW96),2)</f>
        <v>0</v>
      </c>
      <c r="AU96" s="128">
        <f>ROUND(SUM(AU97:AU100),5)</f>
        <v>0</v>
      </c>
      <c r="AV96" s="127">
        <f>ROUND(AZ96*L29,2)</f>
        <v>0</v>
      </c>
      <c r="AW96" s="127">
        <f>ROUND(BA96*L30,2)</f>
        <v>0</v>
      </c>
      <c r="AX96" s="127">
        <f>ROUND(BB96*L29,2)</f>
        <v>0</v>
      </c>
      <c r="AY96" s="127">
        <f>ROUND(BC96*L30,2)</f>
        <v>0</v>
      </c>
      <c r="AZ96" s="127">
        <f>ROUND(SUM(AZ97:AZ100),2)</f>
        <v>0</v>
      </c>
      <c r="BA96" s="127">
        <f>ROUND(SUM(BA97:BA100),2)</f>
        <v>0</v>
      </c>
      <c r="BB96" s="127">
        <f>ROUND(SUM(BB97:BB100),2)</f>
        <v>0</v>
      </c>
      <c r="BC96" s="127">
        <f>ROUND(SUM(BC97:BC100),2)</f>
        <v>0</v>
      </c>
      <c r="BD96" s="129">
        <f>ROUND(SUM(BD97:BD100),2)</f>
        <v>0</v>
      </c>
      <c r="BE96" s="7"/>
      <c r="BS96" s="130" t="s">
        <v>72</v>
      </c>
      <c r="BT96" s="130" t="s">
        <v>78</v>
      </c>
      <c r="BU96" s="130" t="s">
        <v>74</v>
      </c>
      <c r="BV96" s="130" t="s">
        <v>75</v>
      </c>
      <c r="BW96" s="130" t="s">
        <v>84</v>
      </c>
      <c r="BX96" s="130" t="s">
        <v>5</v>
      </c>
      <c r="CL96" s="130" t="s">
        <v>1</v>
      </c>
      <c r="CM96" s="130" t="s">
        <v>82</v>
      </c>
    </row>
    <row r="97" s="4" customFormat="1" ht="16.5" customHeight="1">
      <c r="A97" s="118" t="s">
        <v>77</v>
      </c>
      <c r="B97" s="69"/>
      <c r="C97" s="132"/>
      <c r="D97" s="132"/>
      <c r="E97" s="133" t="s">
        <v>78</v>
      </c>
      <c r="F97" s="133"/>
      <c r="G97" s="133"/>
      <c r="H97" s="133"/>
      <c r="I97" s="133"/>
      <c r="J97" s="132"/>
      <c r="K97" s="133" t="s">
        <v>85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'1 - ELE'!J34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86</v>
      </c>
      <c r="AR97" s="71"/>
      <c r="AS97" s="136">
        <v>0</v>
      </c>
      <c r="AT97" s="137">
        <f>ROUND(SUM(AV97:AW97),2)</f>
        <v>0</v>
      </c>
      <c r="AU97" s="138">
        <f>'1 - ELE'!P137</f>
        <v>0</v>
      </c>
      <c r="AV97" s="137">
        <f>'1 - ELE'!J37</f>
        <v>0</v>
      </c>
      <c r="AW97" s="137">
        <f>'1 - ELE'!J38</f>
        <v>0</v>
      </c>
      <c r="AX97" s="137">
        <f>'1 - ELE'!J39</f>
        <v>0</v>
      </c>
      <c r="AY97" s="137">
        <f>'1 - ELE'!J40</f>
        <v>0</v>
      </c>
      <c r="AZ97" s="137">
        <f>'1 - ELE'!F37</f>
        <v>0</v>
      </c>
      <c r="BA97" s="137">
        <f>'1 - ELE'!F38</f>
        <v>0</v>
      </c>
      <c r="BB97" s="137">
        <f>'1 - ELE'!F39</f>
        <v>0</v>
      </c>
      <c r="BC97" s="137">
        <f>'1 - ELE'!F40</f>
        <v>0</v>
      </c>
      <c r="BD97" s="139">
        <f>'1 - ELE'!F41</f>
        <v>0</v>
      </c>
      <c r="BE97" s="4"/>
      <c r="BT97" s="140" t="s">
        <v>82</v>
      </c>
      <c r="BV97" s="140" t="s">
        <v>75</v>
      </c>
      <c r="BW97" s="140" t="s">
        <v>87</v>
      </c>
      <c r="BX97" s="140" t="s">
        <v>84</v>
      </c>
      <c r="CL97" s="140" t="s">
        <v>1</v>
      </c>
    </row>
    <row r="98" s="4" customFormat="1" ht="16.5" customHeight="1">
      <c r="A98" s="118" t="s">
        <v>77</v>
      </c>
      <c r="B98" s="69"/>
      <c r="C98" s="132"/>
      <c r="D98" s="132"/>
      <c r="E98" s="133" t="s">
        <v>82</v>
      </c>
      <c r="F98" s="133"/>
      <c r="G98" s="133"/>
      <c r="H98" s="133"/>
      <c r="I98" s="133"/>
      <c r="J98" s="132"/>
      <c r="K98" s="133" t="s">
        <v>88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'2 - NN'!J34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86</v>
      </c>
      <c r="AR98" s="71"/>
      <c r="AS98" s="136">
        <v>0</v>
      </c>
      <c r="AT98" s="137">
        <f>ROUND(SUM(AV98:AW98),2)</f>
        <v>0</v>
      </c>
      <c r="AU98" s="138">
        <f>'2 - NN'!P135</f>
        <v>0</v>
      </c>
      <c r="AV98" s="137">
        <f>'2 - NN'!J37</f>
        <v>0</v>
      </c>
      <c r="AW98" s="137">
        <f>'2 - NN'!J38</f>
        <v>0</v>
      </c>
      <c r="AX98" s="137">
        <f>'2 - NN'!J39</f>
        <v>0</v>
      </c>
      <c r="AY98" s="137">
        <f>'2 - NN'!J40</f>
        <v>0</v>
      </c>
      <c r="AZ98" s="137">
        <f>'2 - NN'!F37</f>
        <v>0</v>
      </c>
      <c r="BA98" s="137">
        <f>'2 - NN'!F38</f>
        <v>0</v>
      </c>
      <c r="BB98" s="137">
        <f>'2 - NN'!F39</f>
        <v>0</v>
      </c>
      <c r="BC98" s="137">
        <f>'2 - NN'!F40</f>
        <v>0</v>
      </c>
      <c r="BD98" s="139">
        <f>'2 - NN'!F41</f>
        <v>0</v>
      </c>
      <c r="BE98" s="4"/>
      <c r="BT98" s="140" t="s">
        <v>82</v>
      </c>
      <c r="BV98" s="140" t="s">
        <v>75</v>
      </c>
      <c r="BW98" s="140" t="s">
        <v>89</v>
      </c>
      <c r="BX98" s="140" t="s">
        <v>84</v>
      </c>
      <c r="CL98" s="140" t="s">
        <v>1</v>
      </c>
    </row>
    <row r="99" s="4" customFormat="1" ht="16.5" customHeight="1">
      <c r="A99" s="118" t="s">
        <v>77</v>
      </c>
      <c r="B99" s="69"/>
      <c r="C99" s="132"/>
      <c r="D99" s="132"/>
      <c r="E99" s="133" t="s">
        <v>90</v>
      </c>
      <c r="F99" s="133"/>
      <c r="G99" s="133"/>
      <c r="H99" s="133"/>
      <c r="I99" s="133"/>
      <c r="J99" s="132"/>
      <c r="K99" s="133" t="s">
        <v>91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'3 - RH'!J34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86</v>
      </c>
      <c r="AR99" s="71"/>
      <c r="AS99" s="136">
        <v>0</v>
      </c>
      <c r="AT99" s="137">
        <f>ROUND(SUM(AV99:AW99),2)</f>
        <v>0</v>
      </c>
      <c r="AU99" s="138">
        <f>'3 - RH'!P136</f>
        <v>0</v>
      </c>
      <c r="AV99" s="137">
        <f>'3 - RH'!J37</f>
        <v>0</v>
      </c>
      <c r="AW99" s="137">
        <f>'3 - RH'!J38</f>
        <v>0</v>
      </c>
      <c r="AX99" s="137">
        <f>'3 - RH'!J39</f>
        <v>0</v>
      </c>
      <c r="AY99" s="137">
        <f>'3 - RH'!J40</f>
        <v>0</v>
      </c>
      <c r="AZ99" s="137">
        <f>'3 - RH'!F37</f>
        <v>0</v>
      </c>
      <c r="BA99" s="137">
        <f>'3 - RH'!F38</f>
        <v>0</v>
      </c>
      <c r="BB99" s="137">
        <f>'3 - RH'!F39</f>
        <v>0</v>
      </c>
      <c r="BC99" s="137">
        <f>'3 - RH'!F40</f>
        <v>0</v>
      </c>
      <c r="BD99" s="139">
        <f>'3 - RH'!F41</f>
        <v>0</v>
      </c>
      <c r="BE99" s="4"/>
      <c r="BT99" s="140" t="s">
        <v>82</v>
      </c>
      <c r="BV99" s="140" t="s">
        <v>75</v>
      </c>
      <c r="BW99" s="140" t="s">
        <v>92</v>
      </c>
      <c r="BX99" s="140" t="s">
        <v>84</v>
      </c>
      <c r="CL99" s="140" t="s">
        <v>1</v>
      </c>
    </row>
    <row r="100" s="4" customFormat="1" ht="16.5" customHeight="1">
      <c r="A100" s="118" t="s">
        <v>77</v>
      </c>
      <c r="B100" s="69"/>
      <c r="C100" s="132"/>
      <c r="D100" s="132"/>
      <c r="E100" s="133" t="s">
        <v>93</v>
      </c>
      <c r="F100" s="133"/>
      <c r="G100" s="133"/>
      <c r="H100" s="133"/>
      <c r="I100" s="133"/>
      <c r="J100" s="132"/>
      <c r="K100" s="133" t="s">
        <v>94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'4 - UZM'!J34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86</v>
      </c>
      <c r="AR100" s="71"/>
      <c r="AS100" s="136">
        <v>0</v>
      </c>
      <c r="AT100" s="137">
        <f>ROUND(SUM(AV100:AW100),2)</f>
        <v>0</v>
      </c>
      <c r="AU100" s="138">
        <f>'4 - UZM'!P136</f>
        <v>0</v>
      </c>
      <c r="AV100" s="137">
        <f>'4 - UZM'!J37</f>
        <v>0</v>
      </c>
      <c r="AW100" s="137">
        <f>'4 - UZM'!J38</f>
        <v>0</v>
      </c>
      <c r="AX100" s="137">
        <f>'4 - UZM'!J39</f>
        <v>0</v>
      </c>
      <c r="AY100" s="137">
        <f>'4 - UZM'!J40</f>
        <v>0</v>
      </c>
      <c r="AZ100" s="137">
        <f>'4 - UZM'!F37</f>
        <v>0</v>
      </c>
      <c r="BA100" s="137">
        <f>'4 - UZM'!F38</f>
        <v>0</v>
      </c>
      <c r="BB100" s="137">
        <f>'4 - UZM'!F39</f>
        <v>0</v>
      </c>
      <c r="BC100" s="137">
        <f>'4 - UZM'!F40</f>
        <v>0</v>
      </c>
      <c r="BD100" s="139">
        <f>'4 - UZM'!F41</f>
        <v>0</v>
      </c>
      <c r="BE100" s="4"/>
      <c r="BT100" s="140" t="s">
        <v>82</v>
      </c>
      <c r="BV100" s="140" t="s">
        <v>75</v>
      </c>
      <c r="BW100" s="140" t="s">
        <v>95</v>
      </c>
      <c r="BX100" s="140" t="s">
        <v>84</v>
      </c>
      <c r="CL100" s="140" t="s">
        <v>1</v>
      </c>
    </row>
    <row r="101" s="7" customFormat="1" ht="16.5" customHeight="1">
      <c r="A101" s="7"/>
      <c r="B101" s="119"/>
      <c r="C101" s="120"/>
      <c r="D101" s="121" t="s">
        <v>90</v>
      </c>
      <c r="E101" s="121"/>
      <c r="F101" s="121"/>
      <c r="G101" s="121"/>
      <c r="H101" s="121"/>
      <c r="I101" s="122"/>
      <c r="J101" s="121" t="s">
        <v>96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31">
        <f>ROUND(SUM(AG102:AG105),2)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80</v>
      </c>
      <c r="AR101" s="125"/>
      <c r="AS101" s="126">
        <f>ROUND(SUM(AS102:AS105),2)</f>
        <v>0</v>
      </c>
      <c r="AT101" s="127">
        <f>ROUND(SUM(AV101:AW101),2)</f>
        <v>0</v>
      </c>
      <c r="AU101" s="128">
        <f>ROUND(SUM(AU102:AU105),5)</f>
        <v>0</v>
      </c>
      <c r="AV101" s="127">
        <f>ROUND(AZ101*L29,2)</f>
        <v>0</v>
      </c>
      <c r="AW101" s="127">
        <f>ROUND(BA101*L30,2)</f>
        <v>0</v>
      </c>
      <c r="AX101" s="127">
        <f>ROUND(BB101*L29,2)</f>
        <v>0</v>
      </c>
      <c r="AY101" s="127">
        <f>ROUND(BC101*L30,2)</f>
        <v>0</v>
      </c>
      <c r="AZ101" s="127">
        <f>ROUND(SUM(AZ102:AZ105),2)</f>
        <v>0</v>
      </c>
      <c r="BA101" s="127">
        <f>ROUND(SUM(BA102:BA105),2)</f>
        <v>0</v>
      </c>
      <c r="BB101" s="127">
        <f>ROUND(SUM(BB102:BB105),2)</f>
        <v>0</v>
      </c>
      <c r="BC101" s="127">
        <f>ROUND(SUM(BC102:BC105),2)</f>
        <v>0</v>
      </c>
      <c r="BD101" s="129">
        <f>ROUND(SUM(BD102:BD105),2)</f>
        <v>0</v>
      </c>
      <c r="BE101" s="7"/>
      <c r="BS101" s="130" t="s">
        <v>72</v>
      </c>
      <c r="BT101" s="130" t="s">
        <v>78</v>
      </c>
      <c r="BU101" s="130" t="s">
        <v>74</v>
      </c>
      <c r="BV101" s="130" t="s">
        <v>75</v>
      </c>
      <c r="BW101" s="130" t="s">
        <v>97</v>
      </c>
      <c r="BX101" s="130" t="s">
        <v>5</v>
      </c>
      <c r="CL101" s="130" t="s">
        <v>1</v>
      </c>
      <c r="CM101" s="130" t="s">
        <v>82</v>
      </c>
    </row>
    <row r="102" s="4" customFormat="1" ht="16.5" customHeight="1">
      <c r="A102" s="118" t="s">
        <v>77</v>
      </c>
      <c r="B102" s="69"/>
      <c r="C102" s="132"/>
      <c r="D102" s="132"/>
      <c r="E102" s="133" t="s">
        <v>78</v>
      </c>
      <c r="F102" s="133"/>
      <c r="G102" s="133"/>
      <c r="H102" s="133"/>
      <c r="I102" s="133"/>
      <c r="J102" s="132"/>
      <c r="K102" s="133" t="s">
        <v>98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'1 - ZTI-vnitřní'!J34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86</v>
      </c>
      <c r="AR102" s="71"/>
      <c r="AS102" s="136">
        <v>0</v>
      </c>
      <c r="AT102" s="137">
        <f>ROUND(SUM(AV102:AW102),2)</f>
        <v>0</v>
      </c>
      <c r="AU102" s="138">
        <f>'1 - ZTI-vnitřní'!P144</f>
        <v>0</v>
      </c>
      <c r="AV102" s="137">
        <f>'1 - ZTI-vnitřní'!J37</f>
        <v>0</v>
      </c>
      <c r="AW102" s="137">
        <f>'1 - ZTI-vnitřní'!J38</f>
        <v>0</v>
      </c>
      <c r="AX102" s="137">
        <f>'1 - ZTI-vnitřní'!J39</f>
        <v>0</v>
      </c>
      <c r="AY102" s="137">
        <f>'1 - ZTI-vnitřní'!J40</f>
        <v>0</v>
      </c>
      <c r="AZ102" s="137">
        <f>'1 - ZTI-vnitřní'!F37</f>
        <v>0</v>
      </c>
      <c r="BA102" s="137">
        <f>'1 - ZTI-vnitřní'!F38</f>
        <v>0</v>
      </c>
      <c r="BB102" s="137">
        <f>'1 - ZTI-vnitřní'!F39</f>
        <v>0</v>
      </c>
      <c r="BC102" s="137">
        <f>'1 - ZTI-vnitřní'!F40</f>
        <v>0</v>
      </c>
      <c r="BD102" s="139">
        <f>'1 - ZTI-vnitřní'!F41</f>
        <v>0</v>
      </c>
      <c r="BE102" s="4"/>
      <c r="BT102" s="140" t="s">
        <v>82</v>
      </c>
      <c r="BV102" s="140" t="s">
        <v>75</v>
      </c>
      <c r="BW102" s="140" t="s">
        <v>99</v>
      </c>
      <c r="BX102" s="140" t="s">
        <v>97</v>
      </c>
      <c r="CL102" s="140" t="s">
        <v>1</v>
      </c>
    </row>
    <row r="103" s="4" customFormat="1" ht="16.5" customHeight="1">
      <c r="A103" s="118" t="s">
        <v>77</v>
      </c>
      <c r="B103" s="69"/>
      <c r="C103" s="132"/>
      <c r="D103" s="132"/>
      <c r="E103" s="133" t="s">
        <v>82</v>
      </c>
      <c r="F103" s="133"/>
      <c r="G103" s="133"/>
      <c r="H103" s="133"/>
      <c r="I103" s="133"/>
      <c r="J103" s="132"/>
      <c r="K103" s="133" t="s">
        <v>100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'2 - ZTI-vodovodní přípojka'!J34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86</v>
      </c>
      <c r="AR103" s="71"/>
      <c r="AS103" s="136">
        <v>0</v>
      </c>
      <c r="AT103" s="137">
        <f>ROUND(SUM(AV103:AW103),2)</f>
        <v>0</v>
      </c>
      <c r="AU103" s="138">
        <f>'2 - ZTI-vodovodní přípojka'!P136</f>
        <v>0</v>
      </c>
      <c r="AV103" s="137">
        <f>'2 - ZTI-vodovodní přípojka'!J37</f>
        <v>0</v>
      </c>
      <c r="AW103" s="137">
        <f>'2 - ZTI-vodovodní přípojka'!J38</f>
        <v>0</v>
      </c>
      <c r="AX103" s="137">
        <f>'2 - ZTI-vodovodní přípojka'!J39</f>
        <v>0</v>
      </c>
      <c r="AY103" s="137">
        <f>'2 - ZTI-vodovodní přípojka'!J40</f>
        <v>0</v>
      </c>
      <c r="AZ103" s="137">
        <f>'2 - ZTI-vodovodní přípojka'!F37</f>
        <v>0</v>
      </c>
      <c r="BA103" s="137">
        <f>'2 - ZTI-vodovodní přípojka'!F38</f>
        <v>0</v>
      </c>
      <c r="BB103" s="137">
        <f>'2 - ZTI-vodovodní přípojka'!F39</f>
        <v>0</v>
      </c>
      <c r="BC103" s="137">
        <f>'2 - ZTI-vodovodní přípojka'!F40</f>
        <v>0</v>
      </c>
      <c r="BD103" s="139">
        <f>'2 - ZTI-vodovodní přípojka'!F41</f>
        <v>0</v>
      </c>
      <c r="BE103" s="4"/>
      <c r="BT103" s="140" t="s">
        <v>82</v>
      </c>
      <c r="BV103" s="140" t="s">
        <v>75</v>
      </c>
      <c r="BW103" s="140" t="s">
        <v>101</v>
      </c>
      <c r="BX103" s="140" t="s">
        <v>97</v>
      </c>
      <c r="CL103" s="140" t="s">
        <v>1</v>
      </c>
    </row>
    <row r="104" s="4" customFormat="1" ht="16.5" customHeight="1">
      <c r="A104" s="118" t="s">
        <v>77</v>
      </c>
      <c r="B104" s="69"/>
      <c r="C104" s="132"/>
      <c r="D104" s="132"/>
      <c r="E104" s="133" t="s">
        <v>90</v>
      </c>
      <c r="F104" s="133"/>
      <c r="G104" s="133"/>
      <c r="H104" s="133"/>
      <c r="I104" s="133"/>
      <c r="J104" s="132"/>
      <c r="K104" s="133" t="s">
        <v>102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'3 - ZTI-přípojka splaškov...'!J34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86</v>
      </c>
      <c r="AR104" s="71"/>
      <c r="AS104" s="136">
        <v>0</v>
      </c>
      <c r="AT104" s="137">
        <f>ROUND(SUM(AV104:AW104),2)</f>
        <v>0</v>
      </c>
      <c r="AU104" s="138">
        <f>'3 - ZTI-přípojka splaškov...'!P137</f>
        <v>0</v>
      </c>
      <c r="AV104" s="137">
        <f>'3 - ZTI-přípojka splaškov...'!J37</f>
        <v>0</v>
      </c>
      <c r="AW104" s="137">
        <f>'3 - ZTI-přípojka splaškov...'!J38</f>
        <v>0</v>
      </c>
      <c r="AX104" s="137">
        <f>'3 - ZTI-přípojka splaškov...'!J39</f>
        <v>0</v>
      </c>
      <c r="AY104" s="137">
        <f>'3 - ZTI-přípojka splaškov...'!J40</f>
        <v>0</v>
      </c>
      <c r="AZ104" s="137">
        <f>'3 - ZTI-přípojka splaškov...'!F37</f>
        <v>0</v>
      </c>
      <c r="BA104" s="137">
        <f>'3 - ZTI-přípojka splaškov...'!F38</f>
        <v>0</v>
      </c>
      <c r="BB104" s="137">
        <f>'3 - ZTI-přípojka splaškov...'!F39</f>
        <v>0</v>
      </c>
      <c r="BC104" s="137">
        <f>'3 - ZTI-přípojka splaškov...'!F40</f>
        <v>0</v>
      </c>
      <c r="BD104" s="139">
        <f>'3 - ZTI-přípojka splaškov...'!F41</f>
        <v>0</v>
      </c>
      <c r="BE104" s="4"/>
      <c r="BT104" s="140" t="s">
        <v>82</v>
      </c>
      <c r="BV104" s="140" t="s">
        <v>75</v>
      </c>
      <c r="BW104" s="140" t="s">
        <v>103</v>
      </c>
      <c r="BX104" s="140" t="s">
        <v>97</v>
      </c>
      <c r="CL104" s="140" t="s">
        <v>1</v>
      </c>
    </row>
    <row r="105" s="4" customFormat="1" ht="16.5" customHeight="1">
      <c r="A105" s="118" t="s">
        <v>77</v>
      </c>
      <c r="B105" s="69"/>
      <c r="C105" s="132"/>
      <c r="D105" s="132"/>
      <c r="E105" s="133" t="s">
        <v>93</v>
      </c>
      <c r="F105" s="133"/>
      <c r="G105" s="133"/>
      <c r="H105" s="133"/>
      <c r="I105" s="133"/>
      <c r="J105" s="132"/>
      <c r="K105" s="133" t="s">
        <v>104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'4 - ZTI-přípojka dešťové ...'!J34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86</v>
      </c>
      <c r="AR105" s="71"/>
      <c r="AS105" s="136">
        <v>0</v>
      </c>
      <c r="AT105" s="137">
        <f>ROUND(SUM(AV105:AW105),2)</f>
        <v>0</v>
      </c>
      <c r="AU105" s="138">
        <f>'4 - ZTI-přípojka dešťové ...'!P136</f>
        <v>0</v>
      </c>
      <c r="AV105" s="137">
        <f>'4 - ZTI-přípojka dešťové ...'!J37</f>
        <v>0</v>
      </c>
      <c r="AW105" s="137">
        <f>'4 - ZTI-přípojka dešťové ...'!J38</f>
        <v>0</v>
      </c>
      <c r="AX105" s="137">
        <f>'4 - ZTI-přípojka dešťové ...'!J39</f>
        <v>0</v>
      </c>
      <c r="AY105" s="137">
        <f>'4 - ZTI-přípojka dešťové ...'!J40</f>
        <v>0</v>
      </c>
      <c r="AZ105" s="137">
        <f>'4 - ZTI-přípojka dešťové ...'!F37</f>
        <v>0</v>
      </c>
      <c r="BA105" s="137">
        <f>'4 - ZTI-přípojka dešťové ...'!F38</f>
        <v>0</v>
      </c>
      <c r="BB105" s="137">
        <f>'4 - ZTI-přípojka dešťové ...'!F39</f>
        <v>0</v>
      </c>
      <c r="BC105" s="137">
        <f>'4 - ZTI-přípojka dešťové ...'!F40</f>
        <v>0</v>
      </c>
      <c r="BD105" s="139">
        <f>'4 - ZTI-přípojka dešťové ...'!F41</f>
        <v>0</v>
      </c>
      <c r="BE105" s="4"/>
      <c r="BT105" s="140" t="s">
        <v>82</v>
      </c>
      <c r="BV105" s="140" t="s">
        <v>75</v>
      </c>
      <c r="BW105" s="140" t="s">
        <v>105</v>
      </c>
      <c r="BX105" s="140" t="s">
        <v>97</v>
      </c>
      <c r="CL105" s="140" t="s">
        <v>1</v>
      </c>
    </row>
    <row r="106" s="7" customFormat="1" ht="16.5" customHeight="1">
      <c r="A106" s="118" t="s">
        <v>77</v>
      </c>
      <c r="B106" s="119"/>
      <c r="C106" s="120"/>
      <c r="D106" s="121" t="s">
        <v>93</v>
      </c>
      <c r="E106" s="121"/>
      <c r="F106" s="121"/>
      <c r="G106" s="121"/>
      <c r="H106" s="121"/>
      <c r="I106" s="122"/>
      <c r="J106" s="121" t="s">
        <v>106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'4 - Architektonicko-stave...'!J32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80</v>
      </c>
      <c r="AR106" s="125"/>
      <c r="AS106" s="141">
        <v>0</v>
      </c>
      <c r="AT106" s="142">
        <f>ROUND(SUM(AV106:AW106),2)</f>
        <v>0</v>
      </c>
      <c r="AU106" s="143">
        <f>'4 - Architektonicko-stave...'!P156</f>
        <v>0</v>
      </c>
      <c r="AV106" s="142">
        <f>'4 - Architektonicko-stave...'!J35</f>
        <v>0</v>
      </c>
      <c r="AW106" s="142">
        <f>'4 - Architektonicko-stave...'!J36</f>
        <v>0</v>
      </c>
      <c r="AX106" s="142">
        <f>'4 - Architektonicko-stave...'!J37</f>
        <v>0</v>
      </c>
      <c r="AY106" s="142">
        <f>'4 - Architektonicko-stave...'!J38</f>
        <v>0</v>
      </c>
      <c r="AZ106" s="142">
        <f>'4 - Architektonicko-stave...'!F35</f>
        <v>0</v>
      </c>
      <c r="BA106" s="142">
        <f>'4 - Architektonicko-stave...'!F36</f>
        <v>0</v>
      </c>
      <c r="BB106" s="142">
        <f>'4 - Architektonicko-stave...'!F37</f>
        <v>0</v>
      </c>
      <c r="BC106" s="142">
        <f>'4 - Architektonicko-stave...'!F38</f>
        <v>0</v>
      </c>
      <c r="BD106" s="144">
        <f>'4 - Architektonicko-stave...'!F39</f>
        <v>0</v>
      </c>
      <c r="BE106" s="7"/>
      <c r="BT106" s="130" t="s">
        <v>78</v>
      </c>
      <c r="BV106" s="130" t="s">
        <v>75</v>
      </c>
      <c r="BW106" s="130" t="s">
        <v>107</v>
      </c>
      <c r="BX106" s="130" t="s">
        <v>5</v>
      </c>
      <c r="CL106" s="130" t="s">
        <v>1</v>
      </c>
      <c r="CM106" s="130" t="s">
        <v>82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XUE7t8xZG7UzcJrsIlhmpgQwndjFAfkVWfL5wUovN8ZhshPKIIUaNjmAtwPSiLNuseTtQMm9TnceIwvMINakOg==" hashValue="1k+c3nA8UBHCBiJcIaBYE7kAaDhZ2gWcKjULG6fateMxW0dBbO5YB1Xfp4l9kUMFPnB4XARbDVYuLgEjfz8HkA==" algorithmName="SHA-512" password="CC35"/>
  <mergeCells count="8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E102:I102"/>
    <mergeCell ref="D95:H95"/>
    <mergeCell ref="D96:H96"/>
    <mergeCell ref="E97:I97"/>
    <mergeCell ref="E98:I98"/>
    <mergeCell ref="E99:I99"/>
    <mergeCell ref="E100:I100"/>
    <mergeCell ref="D101:H101"/>
    <mergeCell ref="E103:I103"/>
    <mergeCell ref="E104:I104"/>
    <mergeCell ref="E105:I105"/>
    <mergeCell ref="D106:H106"/>
    <mergeCell ref="AG104:AM104"/>
    <mergeCell ref="AG103:AM103"/>
    <mergeCell ref="AG105:AM105"/>
    <mergeCell ref="AG106:AM106"/>
    <mergeCell ref="C92:G92"/>
    <mergeCell ref="I92:AF92"/>
    <mergeCell ref="J95:AF95"/>
    <mergeCell ref="J96:AF96"/>
    <mergeCell ref="K97:AF97"/>
    <mergeCell ref="K98:AF98"/>
    <mergeCell ref="K99:AF99"/>
    <mergeCell ref="K100:AF100"/>
    <mergeCell ref="J101:AF101"/>
    <mergeCell ref="K102:AF102"/>
    <mergeCell ref="K103:AF103"/>
    <mergeCell ref="K104:AF104"/>
    <mergeCell ref="K105:AF105"/>
    <mergeCell ref="J106:AF106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1 - VZT'!C2" display="/"/>
    <hyperlink ref="A97" location="'1 - ELE'!C2" display="/"/>
    <hyperlink ref="A98" location="'2 - NN'!C2" display="/"/>
    <hyperlink ref="A99" location="'3 - RH'!C2" display="/"/>
    <hyperlink ref="A100" location="'4 - UZM'!C2" display="/"/>
    <hyperlink ref="A102" location="'1 - ZTI-vnitřní'!C2" display="/"/>
    <hyperlink ref="A103" location="'2 - ZTI-vodovodní přípojka'!C2" display="/"/>
    <hyperlink ref="A104" location="'3 - ZTI-přípojka splaškov...'!C2" display="/"/>
    <hyperlink ref="A105" location="'4 - ZTI-přípojka dešťové ...'!C2" display="/"/>
    <hyperlink ref="A106" location="'4 - Architektonicko-stav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110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17</v>
      </c>
      <c r="E11" s="37"/>
      <c r="F11" s="140" t="s">
        <v>1</v>
      </c>
      <c r="G11" s="37"/>
      <c r="H11" s="37"/>
      <c r="I11" s="155" t="s">
        <v>18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19</v>
      </c>
      <c r="E12" s="37"/>
      <c r="F12" s="140" t="s">
        <v>25</v>
      </c>
      <c r="G12" s="37"/>
      <c r="H12" s="37"/>
      <c r="I12" s="155" t="s">
        <v>21</v>
      </c>
      <c r="J12" s="156" t="str">
        <f>'Rekapitulace stavby'!AN8</f>
        <v>2. 3. 2020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23</v>
      </c>
      <c r="E14" s="37"/>
      <c r="F14" s="37"/>
      <c r="G14" s="37"/>
      <c r="H14" s="37"/>
      <c r="I14" s="155" t="s">
        <v>24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27</v>
      </c>
      <c r="E17" s="37"/>
      <c r="F17" s="37"/>
      <c r="G17" s="37"/>
      <c r="H17" s="37"/>
      <c r="I17" s="155" t="s">
        <v>24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29</v>
      </c>
      <c r="E20" s="37"/>
      <c r="F20" s="37"/>
      <c r="G20" s="37"/>
      <c r="H20" s="37"/>
      <c r="I20" s="155" t="s">
        <v>24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31</v>
      </c>
      <c r="E23" s="37"/>
      <c r="F23" s="37"/>
      <c r="G23" s="37"/>
      <c r="H23" s="37"/>
      <c r="I23" s="155" t="s">
        <v>24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32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140" t="s">
        <v>111</v>
      </c>
      <c r="E30" s="37"/>
      <c r="F30" s="37"/>
      <c r="G30" s="37"/>
      <c r="H30" s="37"/>
      <c r="I30" s="153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65" t="s">
        <v>112</v>
      </c>
      <c r="E31" s="37"/>
      <c r="F31" s="37"/>
      <c r="G31" s="37"/>
      <c r="H31" s="37"/>
      <c r="I31" s="153"/>
      <c r="J31" s="164">
        <f>J109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3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70" t="s">
        <v>37</v>
      </c>
      <c r="E35" s="151" t="s">
        <v>38</v>
      </c>
      <c r="F35" s="171">
        <f>ROUND((SUM(BE109:BE116) + SUM(BE136:BE286)),  2)</f>
        <v>0</v>
      </c>
      <c r="G35" s="37"/>
      <c r="H35" s="37"/>
      <c r="I35" s="172">
        <v>0.20999999999999999</v>
      </c>
      <c r="J35" s="171">
        <f>ROUND(((SUM(BE109:BE116) + SUM(BE136:BE286))*I35),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71">
        <f>ROUND((SUM(BF109:BF116) + SUM(BF136:BF286)),  2)</f>
        <v>0</v>
      </c>
      <c r="G36" s="37"/>
      <c r="H36" s="37"/>
      <c r="I36" s="172">
        <v>0.14999999999999999</v>
      </c>
      <c r="J36" s="171">
        <f>ROUND(((SUM(BF109:BF116) + SUM(BF136:BF286))*I36),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71">
        <f>ROUND((SUM(BG109:BG116) + SUM(BG136:BG286)),  2)</f>
        <v>0</v>
      </c>
      <c r="G37" s="37"/>
      <c r="H37" s="37"/>
      <c r="I37" s="172">
        <v>0.20999999999999999</v>
      </c>
      <c r="J37" s="171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71">
        <f>ROUND((SUM(BH109:BH116) + SUM(BH136:BH286)),  2)</f>
        <v>0</v>
      </c>
      <c r="G38" s="37"/>
      <c r="H38" s="37"/>
      <c r="I38" s="172">
        <v>0.14999999999999999</v>
      </c>
      <c r="J38" s="171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71">
        <f>ROUND((SUM(BI109:BI116) + SUM(BI136:BI286)),  2)</f>
        <v>0</v>
      </c>
      <c r="G39" s="37"/>
      <c r="H39" s="37"/>
      <c r="I39" s="172">
        <v>0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VZT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9"/>
      <c r="E89" s="39"/>
      <c r="F89" s="26" t="str">
        <f>F12</f>
        <v xml:space="preserve"> </v>
      </c>
      <c r="G89" s="39"/>
      <c r="H89" s="39"/>
      <c r="I89" s="155" t="s">
        <v>21</v>
      </c>
      <c r="J89" s="78" t="str">
        <f>IF(J12="","",J12)</f>
        <v>2. 3. 2020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9"/>
      <c r="E91" s="39"/>
      <c r="F91" s="26" t="str">
        <f>E15</f>
        <v xml:space="preserve"> </v>
      </c>
      <c r="G91" s="39"/>
      <c r="H91" s="39"/>
      <c r="I91" s="155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55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8" t="s">
        <v>114</v>
      </c>
      <c r="D94" s="199"/>
      <c r="E94" s="199"/>
      <c r="F94" s="199"/>
      <c r="G94" s="199"/>
      <c r="H94" s="199"/>
      <c r="I94" s="200"/>
      <c r="J94" s="201" t="s">
        <v>115</v>
      </c>
      <c r="K94" s="19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2" t="s">
        <v>116</v>
      </c>
      <c r="D96" s="39"/>
      <c r="E96" s="39"/>
      <c r="F96" s="39"/>
      <c r="G96" s="39"/>
      <c r="H96" s="39"/>
      <c r="I96" s="153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203"/>
      <c r="C97" s="204"/>
      <c r="D97" s="205" t="s">
        <v>118</v>
      </c>
      <c r="E97" s="206"/>
      <c r="F97" s="206"/>
      <c r="G97" s="206"/>
      <c r="H97" s="206"/>
      <c r="I97" s="207"/>
      <c r="J97" s="208">
        <f>J137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119</v>
      </c>
      <c r="E98" s="206"/>
      <c r="F98" s="206"/>
      <c r="G98" s="206"/>
      <c r="H98" s="206"/>
      <c r="I98" s="207"/>
      <c r="J98" s="208">
        <f>J155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120</v>
      </c>
      <c r="E99" s="206"/>
      <c r="F99" s="206"/>
      <c r="G99" s="206"/>
      <c r="H99" s="206"/>
      <c r="I99" s="207"/>
      <c r="J99" s="208">
        <f>J193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121</v>
      </c>
      <c r="E100" s="206"/>
      <c r="F100" s="206"/>
      <c r="G100" s="206"/>
      <c r="H100" s="206"/>
      <c r="I100" s="207"/>
      <c r="J100" s="208">
        <f>J214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122</v>
      </c>
      <c r="E101" s="206"/>
      <c r="F101" s="206"/>
      <c r="G101" s="206"/>
      <c r="H101" s="206"/>
      <c r="I101" s="207"/>
      <c r="J101" s="208">
        <f>J224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123</v>
      </c>
      <c r="E102" s="206"/>
      <c r="F102" s="206"/>
      <c r="G102" s="206"/>
      <c r="H102" s="206"/>
      <c r="I102" s="207"/>
      <c r="J102" s="208">
        <f>J233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124</v>
      </c>
      <c r="E103" s="206"/>
      <c r="F103" s="206"/>
      <c r="G103" s="206"/>
      <c r="H103" s="206"/>
      <c r="I103" s="207"/>
      <c r="J103" s="208">
        <f>J243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125</v>
      </c>
      <c r="E104" s="206"/>
      <c r="F104" s="206"/>
      <c r="G104" s="206"/>
      <c r="H104" s="206"/>
      <c r="I104" s="207"/>
      <c r="J104" s="208">
        <f>J246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126</v>
      </c>
      <c r="E105" s="206"/>
      <c r="F105" s="206"/>
      <c r="G105" s="206"/>
      <c r="H105" s="206"/>
      <c r="I105" s="207"/>
      <c r="J105" s="208">
        <f>J262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127</v>
      </c>
      <c r="E106" s="206"/>
      <c r="F106" s="206"/>
      <c r="G106" s="206"/>
      <c r="H106" s="206"/>
      <c r="I106" s="207"/>
      <c r="J106" s="208">
        <f>J273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202" t="s">
        <v>128</v>
      </c>
      <c r="D109" s="39"/>
      <c r="E109" s="39"/>
      <c r="F109" s="39"/>
      <c r="G109" s="39"/>
      <c r="H109" s="39"/>
      <c r="I109" s="153"/>
      <c r="J109" s="210">
        <f>ROUND(J110 + J111 + J112 + J113 + J114 + J115,2)</f>
        <v>0</v>
      </c>
      <c r="K109" s="39"/>
      <c r="L109" s="62"/>
      <c r="N109" s="211" t="s">
        <v>37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8" customHeight="1">
      <c r="A110" s="37"/>
      <c r="B110" s="38"/>
      <c r="C110" s="39"/>
      <c r="D110" s="212" t="s">
        <v>129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131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132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2" t="s">
        <v>133</v>
      </c>
      <c r="E113" s="213"/>
      <c r="F113" s="213"/>
      <c r="G113" s="39"/>
      <c r="H113" s="39"/>
      <c r="I113" s="153"/>
      <c r="J113" s="214"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130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 ht="18" customHeight="1">
      <c r="A114" s="37"/>
      <c r="B114" s="38"/>
      <c r="C114" s="39"/>
      <c r="D114" s="212" t="s">
        <v>134</v>
      </c>
      <c r="E114" s="213"/>
      <c r="F114" s="213"/>
      <c r="G114" s="39"/>
      <c r="H114" s="39"/>
      <c r="I114" s="153"/>
      <c r="J114" s="214">
        <v>0</v>
      </c>
      <c r="K114" s="39"/>
      <c r="L114" s="215"/>
      <c r="M114" s="216"/>
      <c r="N114" s="217" t="s">
        <v>38</v>
      </c>
      <c r="O114" s="216"/>
      <c r="P114" s="216"/>
      <c r="Q114" s="216"/>
      <c r="R114" s="216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8" t="s">
        <v>130</v>
      </c>
      <c r="AZ114" s="216"/>
      <c r="BA114" s="216"/>
      <c r="BB114" s="216"/>
      <c r="BC114" s="216"/>
      <c r="BD114" s="216"/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18" t="s">
        <v>78</v>
      </c>
      <c r="BK114" s="216"/>
      <c r="BL114" s="216"/>
      <c r="BM114" s="216"/>
    </row>
    <row r="115" s="2" customFormat="1" ht="18" customHeight="1">
      <c r="A115" s="37"/>
      <c r="B115" s="38"/>
      <c r="C115" s="39"/>
      <c r="D115" s="213" t="s">
        <v>135</v>
      </c>
      <c r="E115" s="39"/>
      <c r="F115" s="39"/>
      <c r="G115" s="39"/>
      <c r="H115" s="39"/>
      <c r="I115" s="153"/>
      <c r="J115" s="214">
        <f>ROUND(J30*T115,2)</f>
        <v>0</v>
      </c>
      <c r="K115" s="39"/>
      <c r="L115" s="215"/>
      <c r="M115" s="216"/>
      <c r="N115" s="217" t="s">
        <v>38</v>
      </c>
      <c r="O115" s="216"/>
      <c r="P115" s="216"/>
      <c r="Q115" s="216"/>
      <c r="R115" s="216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8" t="s">
        <v>136</v>
      </c>
      <c r="AZ115" s="216"/>
      <c r="BA115" s="216"/>
      <c r="BB115" s="216"/>
      <c r="BC115" s="216"/>
      <c r="BD115" s="216"/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18" t="s">
        <v>78</v>
      </c>
      <c r="BK115" s="216"/>
      <c r="BL115" s="216"/>
      <c r="BM115" s="216"/>
    </row>
    <row r="116" s="2" customFormat="1">
      <c r="A116" s="37"/>
      <c r="B116" s="38"/>
      <c r="C116" s="39"/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9.28" customHeight="1">
      <c r="A117" s="37"/>
      <c r="B117" s="38"/>
      <c r="C117" s="220" t="s">
        <v>137</v>
      </c>
      <c r="D117" s="199"/>
      <c r="E117" s="199"/>
      <c r="F117" s="199"/>
      <c r="G117" s="199"/>
      <c r="H117" s="199"/>
      <c r="I117" s="200"/>
      <c r="J117" s="221">
        <f>ROUND(J96+J109,2)</f>
        <v>0</v>
      </c>
      <c r="K117" s="19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3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6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138</v>
      </c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15</v>
      </c>
      <c r="D125" s="39"/>
      <c r="E125" s="39"/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7" t="str">
        <f>E7</f>
        <v>Nemocnice Havířov-magnetická rezonance</v>
      </c>
      <c r="F126" s="31"/>
      <c r="G126" s="31"/>
      <c r="H126" s="31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109</v>
      </c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E9</f>
        <v>1 - VZT</v>
      </c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19</v>
      </c>
      <c r="D130" s="39"/>
      <c r="E130" s="39"/>
      <c r="F130" s="26" t="str">
        <f>F12</f>
        <v xml:space="preserve"> </v>
      </c>
      <c r="G130" s="39"/>
      <c r="H130" s="39"/>
      <c r="I130" s="155" t="s">
        <v>21</v>
      </c>
      <c r="J130" s="78" t="str">
        <f>IF(J12="","",J12)</f>
        <v>2. 3. 2020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23</v>
      </c>
      <c r="D132" s="39"/>
      <c r="E132" s="39"/>
      <c r="F132" s="26" t="str">
        <f>E15</f>
        <v xml:space="preserve"> </v>
      </c>
      <c r="G132" s="39"/>
      <c r="H132" s="39"/>
      <c r="I132" s="155" t="s">
        <v>29</v>
      </c>
      <c r="J132" s="35" t="str">
        <f>E21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9"/>
      <c r="E133" s="39"/>
      <c r="F133" s="26" t="str">
        <f>IF(E18="","",E18)</f>
        <v>Vyplň údaj</v>
      </c>
      <c r="G133" s="39"/>
      <c r="H133" s="39"/>
      <c r="I133" s="155" t="s">
        <v>31</v>
      </c>
      <c r="J133" s="35" t="str">
        <f>E24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0" customFormat="1" ht="29.28" customHeight="1">
      <c r="A135" s="222"/>
      <c r="B135" s="223"/>
      <c r="C135" s="224" t="s">
        <v>139</v>
      </c>
      <c r="D135" s="225" t="s">
        <v>58</v>
      </c>
      <c r="E135" s="225" t="s">
        <v>54</v>
      </c>
      <c r="F135" s="225" t="s">
        <v>55</v>
      </c>
      <c r="G135" s="225" t="s">
        <v>140</v>
      </c>
      <c r="H135" s="225" t="s">
        <v>141</v>
      </c>
      <c r="I135" s="226" t="s">
        <v>142</v>
      </c>
      <c r="J135" s="227" t="s">
        <v>115</v>
      </c>
      <c r="K135" s="228" t="s">
        <v>143</v>
      </c>
      <c r="L135" s="229"/>
      <c r="M135" s="99" t="s">
        <v>1</v>
      </c>
      <c r="N135" s="100" t="s">
        <v>37</v>
      </c>
      <c r="O135" s="100" t="s">
        <v>144</v>
      </c>
      <c r="P135" s="100" t="s">
        <v>145</v>
      </c>
      <c r="Q135" s="100" t="s">
        <v>146</v>
      </c>
      <c r="R135" s="100" t="s">
        <v>147</v>
      </c>
      <c r="S135" s="100" t="s">
        <v>148</v>
      </c>
      <c r="T135" s="101" t="s">
        <v>149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="2" customFormat="1" ht="22.8" customHeight="1">
      <c r="A136" s="37"/>
      <c r="B136" s="38"/>
      <c r="C136" s="106" t="s">
        <v>150</v>
      </c>
      <c r="D136" s="39"/>
      <c r="E136" s="39"/>
      <c r="F136" s="39"/>
      <c r="G136" s="39"/>
      <c r="H136" s="39"/>
      <c r="I136" s="153"/>
      <c r="J136" s="230">
        <f>BK136</f>
        <v>0</v>
      </c>
      <c r="K136" s="39"/>
      <c r="L136" s="43"/>
      <c r="M136" s="102"/>
      <c r="N136" s="231"/>
      <c r="O136" s="103"/>
      <c r="P136" s="232">
        <f>P137+P155+P193+P214+P224+P233+P243+P246+P262+P273</f>
        <v>0</v>
      </c>
      <c r="Q136" s="103"/>
      <c r="R136" s="232">
        <f>R137+R155+R193+R214+R224+R233+R243+R246+R262+R273</f>
        <v>0</v>
      </c>
      <c r="S136" s="103"/>
      <c r="T136" s="233">
        <f>T137+T155+T193+T214+T224+T233+T243+T246+T262+T273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72</v>
      </c>
      <c r="AU136" s="16" t="s">
        <v>117</v>
      </c>
      <c r="BK136" s="234">
        <f>BK137+BK155+BK193+BK214+BK224+BK233+BK243+BK246+BK262+BK273</f>
        <v>0</v>
      </c>
    </row>
    <row r="137" s="11" customFormat="1" ht="25.92" customHeight="1">
      <c r="A137" s="11"/>
      <c r="B137" s="235"/>
      <c r="C137" s="236"/>
      <c r="D137" s="237" t="s">
        <v>72</v>
      </c>
      <c r="E137" s="238" t="s">
        <v>151</v>
      </c>
      <c r="F137" s="238" t="s">
        <v>152</v>
      </c>
      <c r="G137" s="236"/>
      <c r="H137" s="236"/>
      <c r="I137" s="239"/>
      <c r="J137" s="240">
        <f>BK137</f>
        <v>0</v>
      </c>
      <c r="K137" s="236"/>
      <c r="L137" s="241"/>
      <c r="M137" s="242"/>
      <c r="N137" s="243"/>
      <c r="O137" s="243"/>
      <c r="P137" s="244">
        <f>SUM(P138:P154)</f>
        <v>0</v>
      </c>
      <c r="Q137" s="243"/>
      <c r="R137" s="244">
        <f>SUM(R138:R154)</f>
        <v>0</v>
      </c>
      <c r="S137" s="243"/>
      <c r="T137" s="245">
        <f>SUM(T138:T154)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6" t="s">
        <v>78</v>
      </c>
      <c r="AT137" s="247" t="s">
        <v>72</v>
      </c>
      <c r="AU137" s="247" t="s">
        <v>73</v>
      </c>
      <c r="AY137" s="246" t="s">
        <v>153</v>
      </c>
      <c r="BK137" s="248">
        <f>SUM(BK138:BK154)</f>
        <v>0</v>
      </c>
    </row>
    <row r="138" s="2" customFormat="1" ht="72" customHeight="1">
      <c r="A138" s="37"/>
      <c r="B138" s="38"/>
      <c r="C138" s="249" t="s">
        <v>73</v>
      </c>
      <c r="D138" s="249" t="s">
        <v>154</v>
      </c>
      <c r="E138" s="250" t="s">
        <v>155</v>
      </c>
      <c r="F138" s="251" t="s">
        <v>156</v>
      </c>
      <c r="G138" s="252" t="s">
        <v>157</v>
      </c>
      <c r="H138" s="253">
        <v>1</v>
      </c>
      <c r="I138" s="254"/>
      <c r="J138" s="255">
        <f>ROUND(I138*H138,2)</f>
        <v>0</v>
      </c>
      <c r="K138" s="256"/>
      <c r="L138" s="43"/>
      <c r="M138" s="257" t="s">
        <v>1</v>
      </c>
      <c r="N138" s="258" t="s">
        <v>38</v>
      </c>
      <c r="O138" s="90"/>
      <c r="P138" s="259">
        <f>O138*H138</f>
        <v>0</v>
      </c>
      <c r="Q138" s="259">
        <v>0</v>
      </c>
      <c r="R138" s="259">
        <f>Q138*H138</f>
        <v>0</v>
      </c>
      <c r="S138" s="259">
        <v>0</v>
      </c>
      <c r="T138" s="26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1" t="s">
        <v>93</v>
      </c>
      <c r="AT138" s="261" t="s">
        <v>154</v>
      </c>
      <c r="AU138" s="261" t="s">
        <v>78</v>
      </c>
      <c r="AY138" s="16" t="s">
        <v>153</v>
      </c>
      <c r="BE138" s="262">
        <f>IF(N138="základní",J138,0)</f>
        <v>0</v>
      </c>
      <c r="BF138" s="262">
        <f>IF(N138="snížená",J138,0)</f>
        <v>0</v>
      </c>
      <c r="BG138" s="262">
        <f>IF(N138="zákl. přenesená",J138,0)</f>
        <v>0</v>
      </c>
      <c r="BH138" s="262">
        <f>IF(N138="sníž. přenesená",J138,0)</f>
        <v>0</v>
      </c>
      <c r="BI138" s="262">
        <f>IF(N138="nulová",J138,0)</f>
        <v>0</v>
      </c>
      <c r="BJ138" s="16" t="s">
        <v>78</v>
      </c>
      <c r="BK138" s="262">
        <f>ROUND(I138*H138,2)</f>
        <v>0</v>
      </c>
      <c r="BL138" s="16" t="s">
        <v>93</v>
      </c>
      <c r="BM138" s="261" t="s">
        <v>82</v>
      </c>
    </row>
    <row r="139" s="2" customFormat="1" ht="16.5" customHeight="1">
      <c r="A139" s="37"/>
      <c r="B139" s="38"/>
      <c r="C139" s="249" t="s">
        <v>73</v>
      </c>
      <c r="D139" s="249" t="s">
        <v>154</v>
      </c>
      <c r="E139" s="250" t="s">
        <v>158</v>
      </c>
      <c r="F139" s="251" t="s">
        <v>159</v>
      </c>
      <c r="G139" s="252" t="s">
        <v>160</v>
      </c>
      <c r="H139" s="253">
        <v>3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78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93</v>
      </c>
    </row>
    <row r="140" s="2" customFormat="1" ht="72" customHeight="1">
      <c r="A140" s="37"/>
      <c r="B140" s="38"/>
      <c r="C140" s="249" t="s">
        <v>73</v>
      </c>
      <c r="D140" s="249" t="s">
        <v>154</v>
      </c>
      <c r="E140" s="250" t="s">
        <v>161</v>
      </c>
      <c r="F140" s="251" t="s">
        <v>162</v>
      </c>
      <c r="G140" s="252" t="s">
        <v>157</v>
      </c>
      <c r="H140" s="253">
        <v>1</v>
      </c>
      <c r="I140" s="254"/>
      <c r="J140" s="255">
        <f>ROUND(I140*H140,2)</f>
        <v>0</v>
      </c>
      <c r="K140" s="256"/>
      <c r="L140" s="43"/>
      <c r="M140" s="257" t="s">
        <v>1</v>
      </c>
      <c r="N140" s="258" t="s">
        <v>38</v>
      </c>
      <c r="O140" s="90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1" t="s">
        <v>93</v>
      </c>
      <c r="AT140" s="261" t="s">
        <v>154</v>
      </c>
      <c r="AU140" s="261" t="s">
        <v>78</v>
      </c>
      <c r="AY140" s="16" t="s">
        <v>153</v>
      </c>
      <c r="BE140" s="262">
        <f>IF(N140="základní",J140,0)</f>
        <v>0</v>
      </c>
      <c r="BF140" s="262">
        <f>IF(N140="snížená",J140,0)</f>
        <v>0</v>
      </c>
      <c r="BG140" s="262">
        <f>IF(N140="zákl. přenesená",J140,0)</f>
        <v>0</v>
      </c>
      <c r="BH140" s="262">
        <f>IF(N140="sníž. přenesená",J140,0)</f>
        <v>0</v>
      </c>
      <c r="BI140" s="262">
        <f>IF(N140="nulová",J140,0)</f>
        <v>0</v>
      </c>
      <c r="BJ140" s="16" t="s">
        <v>78</v>
      </c>
      <c r="BK140" s="262">
        <f>ROUND(I140*H140,2)</f>
        <v>0</v>
      </c>
      <c r="BL140" s="16" t="s">
        <v>93</v>
      </c>
      <c r="BM140" s="261" t="s">
        <v>163</v>
      </c>
    </row>
    <row r="141" s="2" customFormat="1" ht="16.5" customHeight="1">
      <c r="A141" s="37"/>
      <c r="B141" s="38"/>
      <c r="C141" s="249" t="s">
        <v>73</v>
      </c>
      <c r="D141" s="249" t="s">
        <v>154</v>
      </c>
      <c r="E141" s="250" t="s">
        <v>164</v>
      </c>
      <c r="F141" s="251" t="s">
        <v>165</v>
      </c>
      <c r="G141" s="252" t="s">
        <v>166</v>
      </c>
      <c r="H141" s="253">
        <v>2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78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167</v>
      </c>
    </row>
    <row r="142" s="2" customFormat="1" ht="16.5" customHeight="1">
      <c r="A142" s="37"/>
      <c r="B142" s="38"/>
      <c r="C142" s="249" t="s">
        <v>73</v>
      </c>
      <c r="D142" s="249" t="s">
        <v>154</v>
      </c>
      <c r="E142" s="250" t="s">
        <v>168</v>
      </c>
      <c r="F142" s="251" t="s">
        <v>169</v>
      </c>
      <c r="G142" s="252" t="s">
        <v>157</v>
      </c>
      <c r="H142" s="253">
        <v>1</v>
      </c>
      <c r="I142" s="254"/>
      <c r="J142" s="255">
        <f>ROUND(I142*H142,2)</f>
        <v>0</v>
      </c>
      <c r="K142" s="256"/>
      <c r="L142" s="43"/>
      <c r="M142" s="257" t="s">
        <v>1</v>
      </c>
      <c r="N142" s="258" t="s">
        <v>38</v>
      </c>
      <c r="O142" s="90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1" t="s">
        <v>93</v>
      </c>
      <c r="AT142" s="261" t="s">
        <v>154</v>
      </c>
      <c r="AU142" s="261" t="s">
        <v>78</v>
      </c>
      <c r="AY142" s="16" t="s">
        <v>153</v>
      </c>
      <c r="BE142" s="262">
        <f>IF(N142="základní",J142,0)</f>
        <v>0</v>
      </c>
      <c r="BF142" s="262">
        <f>IF(N142="snížená",J142,0)</f>
        <v>0</v>
      </c>
      <c r="BG142" s="262">
        <f>IF(N142="zákl. přenesená",J142,0)</f>
        <v>0</v>
      </c>
      <c r="BH142" s="262">
        <f>IF(N142="sníž. přenesená",J142,0)</f>
        <v>0</v>
      </c>
      <c r="BI142" s="262">
        <f>IF(N142="nulová",J142,0)</f>
        <v>0</v>
      </c>
      <c r="BJ142" s="16" t="s">
        <v>78</v>
      </c>
      <c r="BK142" s="262">
        <f>ROUND(I142*H142,2)</f>
        <v>0</v>
      </c>
      <c r="BL142" s="16" t="s">
        <v>93</v>
      </c>
      <c r="BM142" s="261" t="s">
        <v>170</v>
      </c>
    </row>
    <row r="143" s="2" customFormat="1" ht="48" customHeight="1">
      <c r="A143" s="37"/>
      <c r="B143" s="38"/>
      <c r="C143" s="249" t="s">
        <v>73</v>
      </c>
      <c r="D143" s="249" t="s">
        <v>154</v>
      </c>
      <c r="E143" s="250" t="s">
        <v>171</v>
      </c>
      <c r="F143" s="251" t="s">
        <v>172</v>
      </c>
      <c r="G143" s="252" t="s">
        <v>160</v>
      </c>
      <c r="H143" s="253">
        <v>10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78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173</v>
      </c>
    </row>
    <row r="144" s="2" customFormat="1" ht="48" customHeight="1">
      <c r="A144" s="37"/>
      <c r="B144" s="38"/>
      <c r="C144" s="249" t="s">
        <v>73</v>
      </c>
      <c r="D144" s="249" t="s">
        <v>154</v>
      </c>
      <c r="E144" s="250" t="s">
        <v>174</v>
      </c>
      <c r="F144" s="251" t="s">
        <v>175</v>
      </c>
      <c r="G144" s="252" t="s">
        <v>157</v>
      </c>
      <c r="H144" s="253">
        <v>1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78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176</v>
      </c>
    </row>
    <row r="145" s="2" customFormat="1" ht="48" customHeight="1">
      <c r="A145" s="37"/>
      <c r="B145" s="38"/>
      <c r="C145" s="249" t="s">
        <v>73</v>
      </c>
      <c r="D145" s="249" t="s">
        <v>154</v>
      </c>
      <c r="E145" s="250" t="s">
        <v>177</v>
      </c>
      <c r="F145" s="251" t="s">
        <v>178</v>
      </c>
      <c r="G145" s="252" t="s">
        <v>157</v>
      </c>
      <c r="H145" s="253">
        <v>2</v>
      </c>
      <c r="I145" s="254"/>
      <c r="J145" s="255">
        <f>ROUND(I145*H145,2)</f>
        <v>0</v>
      </c>
      <c r="K145" s="256"/>
      <c r="L145" s="43"/>
      <c r="M145" s="257" t="s">
        <v>1</v>
      </c>
      <c r="N145" s="258" t="s">
        <v>38</v>
      </c>
      <c r="O145" s="90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1" t="s">
        <v>93</v>
      </c>
      <c r="AT145" s="261" t="s">
        <v>154</v>
      </c>
      <c r="AU145" s="261" t="s">
        <v>78</v>
      </c>
      <c r="AY145" s="16" t="s">
        <v>153</v>
      </c>
      <c r="BE145" s="262">
        <f>IF(N145="základní",J145,0)</f>
        <v>0</v>
      </c>
      <c r="BF145" s="262">
        <f>IF(N145="snížená",J145,0)</f>
        <v>0</v>
      </c>
      <c r="BG145" s="262">
        <f>IF(N145="zákl. přenesená",J145,0)</f>
        <v>0</v>
      </c>
      <c r="BH145" s="262">
        <f>IF(N145="sníž. přenesená",J145,0)</f>
        <v>0</v>
      </c>
      <c r="BI145" s="262">
        <f>IF(N145="nulová",J145,0)</f>
        <v>0</v>
      </c>
      <c r="BJ145" s="16" t="s">
        <v>78</v>
      </c>
      <c r="BK145" s="262">
        <f>ROUND(I145*H145,2)</f>
        <v>0</v>
      </c>
      <c r="BL145" s="16" t="s">
        <v>93</v>
      </c>
      <c r="BM145" s="261" t="s">
        <v>179</v>
      </c>
    </row>
    <row r="146" s="2" customFormat="1" ht="36" customHeight="1">
      <c r="A146" s="37"/>
      <c r="B146" s="38"/>
      <c r="C146" s="249" t="s">
        <v>73</v>
      </c>
      <c r="D146" s="249" t="s">
        <v>154</v>
      </c>
      <c r="E146" s="250" t="s">
        <v>180</v>
      </c>
      <c r="F146" s="251" t="s">
        <v>181</v>
      </c>
      <c r="G146" s="252" t="s">
        <v>182</v>
      </c>
      <c r="H146" s="253">
        <v>1</v>
      </c>
      <c r="I146" s="254"/>
      <c r="J146" s="255">
        <f>ROUND(I146*H146,2)</f>
        <v>0</v>
      </c>
      <c r="K146" s="256"/>
      <c r="L146" s="43"/>
      <c r="M146" s="257" t="s">
        <v>1</v>
      </c>
      <c r="N146" s="258" t="s">
        <v>38</v>
      </c>
      <c r="O146" s="90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1" t="s">
        <v>93</v>
      </c>
      <c r="AT146" s="261" t="s">
        <v>154</v>
      </c>
      <c r="AU146" s="261" t="s">
        <v>78</v>
      </c>
      <c r="AY146" s="16" t="s">
        <v>153</v>
      </c>
      <c r="BE146" s="262">
        <f>IF(N146="základní",J146,0)</f>
        <v>0</v>
      </c>
      <c r="BF146" s="262">
        <f>IF(N146="snížená",J146,0)</f>
        <v>0</v>
      </c>
      <c r="BG146" s="262">
        <f>IF(N146="zákl. přenesená",J146,0)</f>
        <v>0</v>
      </c>
      <c r="BH146" s="262">
        <f>IF(N146="sníž. přenesená",J146,0)</f>
        <v>0</v>
      </c>
      <c r="BI146" s="262">
        <f>IF(N146="nulová",J146,0)</f>
        <v>0</v>
      </c>
      <c r="BJ146" s="16" t="s">
        <v>78</v>
      </c>
      <c r="BK146" s="262">
        <f>ROUND(I146*H146,2)</f>
        <v>0</v>
      </c>
      <c r="BL146" s="16" t="s">
        <v>93</v>
      </c>
      <c r="BM146" s="261" t="s">
        <v>183</v>
      </c>
    </row>
    <row r="147" s="2" customFormat="1" ht="36" customHeight="1">
      <c r="A147" s="37"/>
      <c r="B147" s="38"/>
      <c r="C147" s="249" t="s">
        <v>73</v>
      </c>
      <c r="D147" s="249" t="s">
        <v>154</v>
      </c>
      <c r="E147" s="250" t="s">
        <v>184</v>
      </c>
      <c r="F147" s="251" t="s">
        <v>185</v>
      </c>
      <c r="G147" s="252" t="s">
        <v>182</v>
      </c>
      <c r="H147" s="253">
        <v>1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78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186</v>
      </c>
    </row>
    <row r="148" s="2" customFormat="1" ht="24" customHeight="1">
      <c r="A148" s="37"/>
      <c r="B148" s="38"/>
      <c r="C148" s="249" t="s">
        <v>73</v>
      </c>
      <c r="D148" s="249" t="s">
        <v>154</v>
      </c>
      <c r="E148" s="250" t="s">
        <v>187</v>
      </c>
      <c r="F148" s="251" t="s">
        <v>188</v>
      </c>
      <c r="G148" s="252" t="s">
        <v>182</v>
      </c>
      <c r="H148" s="253">
        <v>2</v>
      </c>
      <c r="I148" s="254"/>
      <c r="J148" s="255">
        <f>ROUND(I148*H148,2)</f>
        <v>0</v>
      </c>
      <c r="K148" s="256"/>
      <c r="L148" s="43"/>
      <c r="M148" s="257" t="s">
        <v>1</v>
      </c>
      <c r="N148" s="258" t="s">
        <v>38</v>
      </c>
      <c r="O148" s="90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1" t="s">
        <v>93</v>
      </c>
      <c r="AT148" s="261" t="s">
        <v>154</v>
      </c>
      <c r="AU148" s="261" t="s">
        <v>78</v>
      </c>
      <c r="AY148" s="16" t="s">
        <v>153</v>
      </c>
      <c r="BE148" s="262">
        <f>IF(N148="základní",J148,0)</f>
        <v>0</v>
      </c>
      <c r="BF148" s="262">
        <f>IF(N148="snížená",J148,0)</f>
        <v>0</v>
      </c>
      <c r="BG148" s="262">
        <f>IF(N148="zákl. přenesená",J148,0)</f>
        <v>0</v>
      </c>
      <c r="BH148" s="262">
        <f>IF(N148="sníž. přenesená",J148,0)</f>
        <v>0</v>
      </c>
      <c r="BI148" s="262">
        <f>IF(N148="nulová",J148,0)</f>
        <v>0</v>
      </c>
      <c r="BJ148" s="16" t="s">
        <v>78</v>
      </c>
      <c r="BK148" s="262">
        <f>ROUND(I148*H148,2)</f>
        <v>0</v>
      </c>
      <c r="BL148" s="16" t="s">
        <v>93</v>
      </c>
      <c r="BM148" s="261" t="s">
        <v>189</v>
      </c>
    </row>
    <row r="149" s="2" customFormat="1" ht="16.5" customHeight="1">
      <c r="A149" s="37"/>
      <c r="B149" s="38"/>
      <c r="C149" s="249" t="s">
        <v>73</v>
      </c>
      <c r="D149" s="249" t="s">
        <v>154</v>
      </c>
      <c r="E149" s="250" t="s">
        <v>190</v>
      </c>
      <c r="F149" s="251" t="s">
        <v>191</v>
      </c>
      <c r="G149" s="252" t="s">
        <v>192</v>
      </c>
      <c r="H149" s="253">
        <v>77.400000000000006</v>
      </c>
      <c r="I149" s="254"/>
      <c r="J149" s="255">
        <f>ROUND(I149*H149,2)</f>
        <v>0</v>
      </c>
      <c r="K149" s="256"/>
      <c r="L149" s="43"/>
      <c r="M149" s="257" t="s">
        <v>1</v>
      </c>
      <c r="N149" s="258" t="s">
        <v>38</v>
      </c>
      <c r="O149" s="90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93</v>
      </c>
      <c r="AT149" s="261" t="s">
        <v>154</v>
      </c>
      <c r="AU149" s="261" t="s">
        <v>78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193</v>
      </c>
    </row>
    <row r="150" s="2" customFormat="1" ht="16.5" customHeight="1">
      <c r="A150" s="37"/>
      <c r="B150" s="38"/>
      <c r="C150" s="249" t="s">
        <v>73</v>
      </c>
      <c r="D150" s="249" t="s">
        <v>154</v>
      </c>
      <c r="E150" s="250" t="s">
        <v>194</v>
      </c>
      <c r="F150" s="251" t="s">
        <v>195</v>
      </c>
      <c r="G150" s="252" t="s">
        <v>192</v>
      </c>
      <c r="H150" s="253">
        <v>10.800000000000001</v>
      </c>
      <c r="I150" s="254"/>
      <c r="J150" s="255">
        <f>ROUND(I150*H150,2)</f>
        <v>0</v>
      </c>
      <c r="K150" s="256"/>
      <c r="L150" s="43"/>
      <c r="M150" s="257" t="s">
        <v>1</v>
      </c>
      <c r="N150" s="258" t="s">
        <v>38</v>
      </c>
      <c r="O150" s="90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93</v>
      </c>
      <c r="AT150" s="261" t="s">
        <v>154</v>
      </c>
      <c r="AU150" s="261" t="s">
        <v>78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196</v>
      </c>
    </row>
    <row r="151" s="2" customFormat="1" ht="36" customHeight="1">
      <c r="A151" s="37"/>
      <c r="B151" s="38"/>
      <c r="C151" s="249" t="s">
        <v>73</v>
      </c>
      <c r="D151" s="249" t="s">
        <v>154</v>
      </c>
      <c r="E151" s="250" t="s">
        <v>197</v>
      </c>
      <c r="F151" s="251" t="s">
        <v>198</v>
      </c>
      <c r="G151" s="252" t="s">
        <v>192</v>
      </c>
      <c r="H151" s="253">
        <v>41.399999999999999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78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199</v>
      </c>
    </row>
    <row r="152" s="2" customFormat="1" ht="36" customHeight="1">
      <c r="A152" s="37"/>
      <c r="B152" s="38"/>
      <c r="C152" s="249" t="s">
        <v>73</v>
      </c>
      <c r="D152" s="249" t="s">
        <v>154</v>
      </c>
      <c r="E152" s="250" t="s">
        <v>200</v>
      </c>
      <c r="F152" s="251" t="s">
        <v>201</v>
      </c>
      <c r="G152" s="252" t="s">
        <v>192</v>
      </c>
      <c r="H152" s="253">
        <v>34.200000000000003</v>
      </c>
      <c r="I152" s="254"/>
      <c r="J152" s="255">
        <f>ROUND(I152*H152,2)</f>
        <v>0</v>
      </c>
      <c r="K152" s="256"/>
      <c r="L152" s="43"/>
      <c r="M152" s="257" t="s">
        <v>1</v>
      </c>
      <c r="N152" s="258" t="s">
        <v>38</v>
      </c>
      <c r="O152" s="90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93</v>
      </c>
      <c r="AT152" s="261" t="s">
        <v>154</v>
      </c>
      <c r="AU152" s="261" t="s">
        <v>78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202</v>
      </c>
    </row>
    <row r="153" s="2" customFormat="1" ht="36" customHeight="1">
      <c r="A153" s="37"/>
      <c r="B153" s="38"/>
      <c r="C153" s="249" t="s">
        <v>73</v>
      </c>
      <c r="D153" s="249" t="s">
        <v>154</v>
      </c>
      <c r="E153" s="250" t="s">
        <v>203</v>
      </c>
      <c r="F153" s="251" t="s">
        <v>204</v>
      </c>
      <c r="G153" s="252" t="s">
        <v>182</v>
      </c>
      <c r="H153" s="253">
        <v>2</v>
      </c>
      <c r="I153" s="254"/>
      <c r="J153" s="255">
        <f>ROUND(I153*H153,2)</f>
        <v>0</v>
      </c>
      <c r="K153" s="256"/>
      <c r="L153" s="43"/>
      <c r="M153" s="257" t="s">
        <v>1</v>
      </c>
      <c r="N153" s="258" t="s">
        <v>38</v>
      </c>
      <c r="O153" s="90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1" t="s">
        <v>93</v>
      </c>
      <c r="AT153" s="261" t="s">
        <v>154</v>
      </c>
      <c r="AU153" s="261" t="s">
        <v>78</v>
      </c>
      <c r="AY153" s="16" t="s">
        <v>153</v>
      </c>
      <c r="BE153" s="262">
        <f>IF(N153="základní",J153,0)</f>
        <v>0</v>
      </c>
      <c r="BF153" s="262">
        <f>IF(N153="snížená",J153,0)</f>
        <v>0</v>
      </c>
      <c r="BG153" s="262">
        <f>IF(N153="zákl. přenesená",J153,0)</f>
        <v>0</v>
      </c>
      <c r="BH153" s="262">
        <f>IF(N153="sníž. přenesená",J153,0)</f>
        <v>0</v>
      </c>
      <c r="BI153" s="262">
        <f>IF(N153="nulová",J153,0)</f>
        <v>0</v>
      </c>
      <c r="BJ153" s="16" t="s">
        <v>78</v>
      </c>
      <c r="BK153" s="262">
        <f>ROUND(I153*H153,2)</f>
        <v>0</v>
      </c>
      <c r="BL153" s="16" t="s">
        <v>93</v>
      </c>
      <c r="BM153" s="261" t="s">
        <v>205</v>
      </c>
    </row>
    <row r="154" s="2" customFormat="1" ht="24" customHeight="1">
      <c r="A154" s="37"/>
      <c r="B154" s="38"/>
      <c r="C154" s="249" t="s">
        <v>73</v>
      </c>
      <c r="D154" s="249" t="s">
        <v>154</v>
      </c>
      <c r="E154" s="250" t="s">
        <v>206</v>
      </c>
      <c r="F154" s="251" t="s">
        <v>207</v>
      </c>
      <c r="G154" s="252" t="s">
        <v>166</v>
      </c>
      <c r="H154" s="253">
        <v>216</v>
      </c>
      <c r="I154" s="254"/>
      <c r="J154" s="255">
        <f>ROUND(I154*H154,2)</f>
        <v>0</v>
      </c>
      <c r="K154" s="256"/>
      <c r="L154" s="43"/>
      <c r="M154" s="257" t="s">
        <v>1</v>
      </c>
      <c r="N154" s="258" t="s">
        <v>38</v>
      </c>
      <c r="O154" s="90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1" t="s">
        <v>93</v>
      </c>
      <c r="AT154" s="261" t="s">
        <v>154</v>
      </c>
      <c r="AU154" s="261" t="s">
        <v>78</v>
      </c>
      <c r="AY154" s="16" t="s">
        <v>153</v>
      </c>
      <c r="BE154" s="262">
        <f>IF(N154="základní",J154,0)</f>
        <v>0</v>
      </c>
      <c r="BF154" s="262">
        <f>IF(N154="snížená",J154,0)</f>
        <v>0</v>
      </c>
      <c r="BG154" s="262">
        <f>IF(N154="zákl. přenesená",J154,0)</f>
        <v>0</v>
      </c>
      <c r="BH154" s="262">
        <f>IF(N154="sníž. přenesená",J154,0)</f>
        <v>0</v>
      </c>
      <c r="BI154" s="262">
        <f>IF(N154="nulová",J154,0)</f>
        <v>0</v>
      </c>
      <c r="BJ154" s="16" t="s">
        <v>78</v>
      </c>
      <c r="BK154" s="262">
        <f>ROUND(I154*H154,2)</f>
        <v>0</v>
      </c>
      <c r="BL154" s="16" t="s">
        <v>93</v>
      </c>
      <c r="BM154" s="261" t="s">
        <v>208</v>
      </c>
    </row>
    <row r="155" s="11" customFormat="1" ht="25.92" customHeight="1">
      <c r="A155" s="11"/>
      <c r="B155" s="235"/>
      <c r="C155" s="236"/>
      <c r="D155" s="237" t="s">
        <v>72</v>
      </c>
      <c r="E155" s="238" t="s">
        <v>209</v>
      </c>
      <c r="F155" s="238" t="s">
        <v>210</v>
      </c>
      <c r="G155" s="236"/>
      <c r="H155" s="236"/>
      <c r="I155" s="239"/>
      <c r="J155" s="240">
        <f>BK155</f>
        <v>0</v>
      </c>
      <c r="K155" s="236"/>
      <c r="L155" s="241"/>
      <c r="M155" s="242"/>
      <c r="N155" s="243"/>
      <c r="O155" s="243"/>
      <c r="P155" s="244">
        <f>SUM(P156:P192)</f>
        <v>0</v>
      </c>
      <c r="Q155" s="243"/>
      <c r="R155" s="244">
        <f>SUM(R156:R192)</f>
        <v>0</v>
      </c>
      <c r="S155" s="243"/>
      <c r="T155" s="245">
        <f>SUM(T156:T192)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46" t="s">
        <v>78</v>
      </c>
      <c r="AT155" s="247" t="s">
        <v>72</v>
      </c>
      <c r="AU155" s="247" t="s">
        <v>73</v>
      </c>
      <c r="AY155" s="246" t="s">
        <v>153</v>
      </c>
      <c r="BK155" s="248">
        <f>SUM(BK156:BK192)</f>
        <v>0</v>
      </c>
    </row>
    <row r="156" s="2" customFormat="1" ht="72" customHeight="1">
      <c r="A156" s="37"/>
      <c r="B156" s="38"/>
      <c r="C156" s="249" t="s">
        <v>73</v>
      </c>
      <c r="D156" s="249" t="s">
        <v>154</v>
      </c>
      <c r="E156" s="250" t="s">
        <v>211</v>
      </c>
      <c r="F156" s="251" t="s">
        <v>212</v>
      </c>
      <c r="G156" s="252" t="s">
        <v>157</v>
      </c>
      <c r="H156" s="253">
        <v>1</v>
      </c>
      <c r="I156" s="254"/>
      <c r="J156" s="255">
        <f>ROUND(I156*H156,2)</f>
        <v>0</v>
      </c>
      <c r="K156" s="256"/>
      <c r="L156" s="43"/>
      <c r="M156" s="257" t="s">
        <v>1</v>
      </c>
      <c r="N156" s="258" t="s">
        <v>38</v>
      </c>
      <c r="O156" s="90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1" t="s">
        <v>93</v>
      </c>
      <c r="AT156" s="261" t="s">
        <v>154</v>
      </c>
      <c r="AU156" s="261" t="s">
        <v>78</v>
      </c>
      <c r="AY156" s="16" t="s">
        <v>153</v>
      </c>
      <c r="BE156" s="262">
        <f>IF(N156="základní",J156,0)</f>
        <v>0</v>
      </c>
      <c r="BF156" s="262">
        <f>IF(N156="snížená",J156,0)</f>
        <v>0</v>
      </c>
      <c r="BG156" s="262">
        <f>IF(N156="zákl. přenesená",J156,0)</f>
        <v>0</v>
      </c>
      <c r="BH156" s="262">
        <f>IF(N156="sníž. přenesená",J156,0)</f>
        <v>0</v>
      </c>
      <c r="BI156" s="262">
        <f>IF(N156="nulová",J156,0)</f>
        <v>0</v>
      </c>
      <c r="BJ156" s="16" t="s">
        <v>78</v>
      </c>
      <c r="BK156" s="262">
        <f>ROUND(I156*H156,2)</f>
        <v>0</v>
      </c>
      <c r="BL156" s="16" t="s">
        <v>93</v>
      </c>
      <c r="BM156" s="261" t="s">
        <v>213</v>
      </c>
    </row>
    <row r="157" s="2" customFormat="1" ht="48" customHeight="1">
      <c r="A157" s="37"/>
      <c r="B157" s="38"/>
      <c r="C157" s="249" t="s">
        <v>73</v>
      </c>
      <c r="D157" s="249" t="s">
        <v>154</v>
      </c>
      <c r="E157" s="250" t="s">
        <v>214</v>
      </c>
      <c r="F157" s="251" t="s">
        <v>215</v>
      </c>
      <c r="G157" s="252" t="s">
        <v>157</v>
      </c>
      <c r="H157" s="253">
        <v>4</v>
      </c>
      <c r="I157" s="254"/>
      <c r="J157" s="255">
        <f>ROUND(I157*H157,2)</f>
        <v>0</v>
      </c>
      <c r="K157" s="256"/>
      <c r="L157" s="43"/>
      <c r="M157" s="257" t="s">
        <v>1</v>
      </c>
      <c r="N157" s="258" t="s">
        <v>38</v>
      </c>
      <c r="O157" s="90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1" t="s">
        <v>93</v>
      </c>
      <c r="AT157" s="261" t="s">
        <v>154</v>
      </c>
      <c r="AU157" s="261" t="s">
        <v>78</v>
      </c>
      <c r="AY157" s="16" t="s">
        <v>153</v>
      </c>
      <c r="BE157" s="262">
        <f>IF(N157="základní",J157,0)</f>
        <v>0</v>
      </c>
      <c r="BF157" s="262">
        <f>IF(N157="snížená",J157,0)</f>
        <v>0</v>
      </c>
      <c r="BG157" s="262">
        <f>IF(N157="zákl. přenesená",J157,0)</f>
        <v>0</v>
      </c>
      <c r="BH157" s="262">
        <f>IF(N157="sníž. přenesená",J157,0)</f>
        <v>0</v>
      </c>
      <c r="BI157" s="262">
        <f>IF(N157="nulová",J157,0)</f>
        <v>0</v>
      </c>
      <c r="BJ157" s="16" t="s">
        <v>78</v>
      </c>
      <c r="BK157" s="262">
        <f>ROUND(I157*H157,2)</f>
        <v>0</v>
      </c>
      <c r="BL157" s="16" t="s">
        <v>93</v>
      </c>
      <c r="BM157" s="261" t="s">
        <v>216</v>
      </c>
    </row>
    <row r="158" s="2" customFormat="1" ht="36" customHeight="1">
      <c r="A158" s="37"/>
      <c r="B158" s="38"/>
      <c r="C158" s="249" t="s">
        <v>73</v>
      </c>
      <c r="D158" s="249" t="s">
        <v>154</v>
      </c>
      <c r="E158" s="250" t="s">
        <v>217</v>
      </c>
      <c r="F158" s="251" t="s">
        <v>218</v>
      </c>
      <c r="G158" s="252" t="s">
        <v>157</v>
      </c>
      <c r="H158" s="253">
        <v>1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78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219</v>
      </c>
    </row>
    <row r="159" s="2" customFormat="1" ht="24" customHeight="1">
      <c r="A159" s="37"/>
      <c r="B159" s="38"/>
      <c r="C159" s="249" t="s">
        <v>73</v>
      </c>
      <c r="D159" s="249" t="s">
        <v>154</v>
      </c>
      <c r="E159" s="250" t="s">
        <v>220</v>
      </c>
      <c r="F159" s="251" t="s">
        <v>221</v>
      </c>
      <c r="G159" s="252" t="s">
        <v>182</v>
      </c>
      <c r="H159" s="253">
        <v>2</v>
      </c>
      <c r="I159" s="254"/>
      <c r="J159" s="255">
        <f>ROUND(I159*H159,2)</f>
        <v>0</v>
      </c>
      <c r="K159" s="256"/>
      <c r="L159" s="43"/>
      <c r="M159" s="257" t="s">
        <v>1</v>
      </c>
      <c r="N159" s="258" t="s">
        <v>38</v>
      </c>
      <c r="O159" s="90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1" t="s">
        <v>93</v>
      </c>
      <c r="AT159" s="261" t="s">
        <v>154</v>
      </c>
      <c r="AU159" s="261" t="s">
        <v>78</v>
      </c>
      <c r="AY159" s="16" t="s">
        <v>153</v>
      </c>
      <c r="BE159" s="262">
        <f>IF(N159="základní",J159,0)</f>
        <v>0</v>
      </c>
      <c r="BF159" s="262">
        <f>IF(N159="snížená",J159,0)</f>
        <v>0</v>
      </c>
      <c r="BG159" s="262">
        <f>IF(N159="zákl. přenesená",J159,0)</f>
        <v>0</v>
      </c>
      <c r="BH159" s="262">
        <f>IF(N159="sníž. přenesená",J159,0)</f>
        <v>0</v>
      </c>
      <c r="BI159" s="262">
        <f>IF(N159="nulová",J159,0)</f>
        <v>0</v>
      </c>
      <c r="BJ159" s="16" t="s">
        <v>78</v>
      </c>
      <c r="BK159" s="262">
        <f>ROUND(I159*H159,2)</f>
        <v>0</v>
      </c>
      <c r="BL159" s="16" t="s">
        <v>93</v>
      </c>
      <c r="BM159" s="261" t="s">
        <v>222</v>
      </c>
    </row>
    <row r="160" s="2" customFormat="1" ht="16.5" customHeight="1">
      <c r="A160" s="37"/>
      <c r="B160" s="38"/>
      <c r="C160" s="249" t="s">
        <v>73</v>
      </c>
      <c r="D160" s="249" t="s">
        <v>154</v>
      </c>
      <c r="E160" s="250" t="s">
        <v>223</v>
      </c>
      <c r="F160" s="251" t="s">
        <v>224</v>
      </c>
      <c r="G160" s="252" t="s">
        <v>182</v>
      </c>
      <c r="H160" s="253">
        <v>1</v>
      </c>
      <c r="I160" s="254"/>
      <c r="J160" s="255">
        <f>ROUND(I160*H160,2)</f>
        <v>0</v>
      </c>
      <c r="K160" s="256"/>
      <c r="L160" s="43"/>
      <c r="M160" s="257" t="s">
        <v>1</v>
      </c>
      <c r="N160" s="258" t="s">
        <v>38</v>
      </c>
      <c r="O160" s="90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1" t="s">
        <v>93</v>
      </c>
      <c r="AT160" s="261" t="s">
        <v>154</v>
      </c>
      <c r="AU160" s="261" t="s">
        <v>78</v>
      </c>
      <c r="AY160" s="16" t="s">
        <v>153</v>
      </c>
      <c r="BE160" s="262">
        <f>IF(N160="základní",J160,0)</f>
        <v>0</v>
      </c>
      <c r="BF160" s="262">
        <f>IF(N160="snížená",J160,0)</f>
        <v>0</v>
      </c>
      <c r="BG160" s="262">
        <f>IF(N160="zákl. přenesená",J160,0)</f>
        <v>0</v>
      </c>
      <c r="BH160" s="262">
        <f>IF(N160="sníž. přenesená",J160,0)</f>
        <v>0</v>
      </c>
      <c r="BI160" s="262">
        <f>IF(N160="nulová",J160,0)</f>
        <v>0</v>
      </c>
      <c r="BJ160" s="16" t="s">
        <v>78</v>
      </c>
      <c r="BK160" s="262">
        <f>ROUND(I160*H160,2)</f>
        <v>0</v>
      </c>
      <c r="BL160" s="16" t="s">
        <v>93</v>
      </c>
      <c r="BM160" s="261" t="s">
        <v>225</v>
      </c>
    </row>
    <row r="161" s="2" customFormat="1" ht="16.5" customHeight="1">
      <c r="A161" s="37"/>
      <c r="B161" s="38"/>
      <c r="C161" s="249" t="s">
        <v>73</v>
      </c>
      <c r="D161" s="249" t="s">
        <v>154</v>
      </c>
      <c r="E161" s="250" t="s">
        <v>226</v>
      </c>
      <c r="F161" s="251" t="s">
        <v>227</v>
      </c>
      <c r="G161" s="252" t="s">
        <v>182</v>
      </c>
      <c r="H161" s="253">
        <v>6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93</v>
      </c>
      <c r="AT161" s="261" t="s">
        <v>154</v>
      </c>
      <c r="AU161" s="261" t="s">
        <v>78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228</v>
      </c>
    </row>
    <row r="162" s="2" customFormat="1" ht="16.5" customHeight="1">
      <c r="A162" s="37"/>
      <c r="B162" s="38"/>
      <c r="C162" s="249" t="s">
        <v>73</v>
      </c>
      <c r="D162" s="249" t="s">
        <v>154</v>
      </c>
      <c r="E162" s="250" t="s">
        <v>229</v>
      </c>
      <c r="F162" s="251" t="s">
        <v>230</v>
      </c>
      <c r="G162" s="252" t="s">
        <v>182</v>
      </c>
      <c r="H162" s="253">
        <v>1</v>
      </c>
      <c r="I162" s="254"/>
      <c r="J162" s="255">
        <f>ROUND(I162*H162,2)</f>
        <v>0</v>
      </c>
      <c r="K162" s="256"/>
      <c r="L162" s="43"/>
      <c r="M162" s="257" t="s">
        <v>1</v>
      </c>
      <c r="N162" s="258" t="s">
        <v>38</v>
      </c>
      <c r="O162" s="90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1" t="s">
        <v>93</v>
      </c>
      <c r="AT162" s="261" t="s">
        <v>154</v>
      </c>
      <c r="AU162" s="261" t="s">
        <v>78</v>
      </c>
      <c r="AY162" s="16" t="s">
        <v>153</v>
      </c>
      <c r="BE162" s="262">
        <f>IF(N162="základní",J162,0)</f>
        <v>0</v>
      </c>
      <c r="BF162" s="262">
        <f>IF(N162="snížená",J162,0)</f>
        <v>0</v>
      </c>
      <c r="BG162" s="262">
        <f>IF(N162="zákl. přenesená",J162,0)</f>
        <v>0</v>
      </c>
      <c r="BH162" s="262">
        <f>IF(N162="sníž. přenesená",J162,0)</f>
        <v>0</v>
      </c>
      <c r="BI162" s="262">
        <f>IF(N162="nulová",J162,0)</f>
        <v>0</v>
      </c>
      <c r="BJ162" s="16" t="s">
        <v>78</v>
      </c>
      <c r="BK162" s="262">
        <f>ROUND(I162*H162,2)</f>
        <v>0</v>
      </c>
      <c r="BL162" s="16" t="s">
        <v>93</v>
      </c>
      <c r="BM162" s="261" t="s">
        <v>231</v>
      </c>
    </row>
    <row r="163" s="2" customFormat="1" ht="16.5" customHeight="1">
      <c r="A163" s="37"/>
      <c r="B163" s="38"/>
      <c r="C163" s="249" t="s">
        <v>73</v>
      </c>
      <c r="D163" s="249" t="s">
        <v>154</v>
      </c>
      <c r="E163" s="250" t="s">
        <v>232</v>
      </c>
      <c r="F163" s="251" t="s">
        <v>233</v>
      </c>
      <c r="G163" s="252" t="s">
        <v>182</v>
      </c>
      <c r="H163" s="253">
        <v>7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93</v>
      </c>
      <c r="AT163" s="261" t="s">
        <v>154</v>
      </c>
      <c r="AU163" s="261" t="s">
        <v>78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234</v>
      </c>
    </row>
    <row r="164" s="2" customFormat="1" ht="16.5" customHeight="1">
      <c r="A164" s="37"/>
      <c r="B164" s="38"/>
      <c r="C164" s="249" t="s">
        <v>73</v>
      </c>
      <c r="D164" s="249" t="s">
        <v>154</v>
      </c>
      <c r="E164" s="250" t="s">
        <v>235</v>
      </c>
      <c r="F164" s="251" t="s">
        <v>236</v>
      </c>
      <c r="G164" s="252" t="s">
        <v>182</v>
      </c>
      <c r="H164" s="253">
        <v>3</v>
      </c>
      <c r="I164" s="254"/>
      <c r="J164" s="255">
        <f>ROUND(I164*H164,2)</f>
        <v>0</v>
      </c>
      <c r="K164" s="256"/>
      <c r="L164" s="43"/>
      <c r="M164" s="257" t="s">
        <v>1</v>
      </c>
      <c r="N164" s="258" t="s">
        <v>38</v>
      </c>
      <c r="O164" s="90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93</v>
      </c>
      <c r="AT164" s="261" t="s">
        <v>154</v>
      </c>
      <c r="AU164" s="261" t="s">
        <v>78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93</v>
      </c>
      <c r="BM164" s="261" t="s">
        <v>237</v>
      </c>
    </row>
    <row r="165" s="2" customFormat="1" ht="72" customHeight="1">
      <c r="A165" s="37"/>
      <c r="B165" s="38"/>
      <c r="C165" s="249" t="s">
        <v>73</v>
      </c>
      <c r="D165" s="249" t="s">
        <v>154</v>
      </c>
      <c r="E165" s="250" t="s">
        <v>238</v>
      </c>
      <c r="F165" s="251" t="s">
        <v>239</v>
      </c>
      <c r="G165" s="252" t="s">
        <v>182</v>
      </c>
      <c r="H165" s="253">
        <v>2</v>
      </c>
      <c r="I165" s="254"/>
      <c r="J165" s="255">
        <f>ROUND(I165*H165,2)</f>
        <v>0</v>
      </c>
      <c r="K165" s="256"/>
      <c r="L165" s="43"/>
      <c r="M165" s="257" t="s">
        <v>1</v>
      </c>
      <c r="N165" s="258" t="s">
        <v>38</v>
      </c>
      <c r="O165" s="90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93</v>
      </c>
      <c r="AT165" s="261" t="s">
        <v>154</v>
      </c>
      <c r="AU165" s="261" t="s">
        <v>78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93</v>
      </c>
      <c r="BM165" s="261" t="s">
        <v>240</v>
      </c>
    </row>
    <row r="166" s="2" customFormat="1" ht="72" customHeight="1">
      <c r="A166" s="37"/>
      <c r="B166" s="38"/>
      <c r="C166" s="249" t="s">
        <v>73</v>
      </c>
      <c r="D166" s="249" t="s">
        <v>154</v>
      </c>
      <c r="E166" s="250" t="s">
        <v>241</v>
      </c>
      <c r="F166" s="251" t="s">
        <v>242</v>
      </c>
      <c r="G166" s="252" t="s">
        <v>182</v>
      </c>
      <c r="H166" s="253">
        <v>2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93</v>
      </c>
      <c r="AT166" s="261" t="s">
        <v>154</v>
      </c>
      <c r="AU166" s="261" t="s">
        <v>78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93</v>
      </c>
      <c r="BM166" s="261" t="s">
        <v>243</v>
      </c>
    </row>
    <row r="167" s="2" customFormat="1" ht="72" customHeight="1">
      <c r="A167" s="37"/>
      <c r="B167" s="38"/>
      <c r="C167" s="249" t="s">
        <v>73</v>
      </c>
      <c r="D167" s="249" t="s">
        <v>154</v>
      </c>
      <c r="E167" s="250" t="s">
        <v>244</v>
      </c>
      <c r="F167" s="251" t="s">
        <v>245</v>
      </c>
      <c r="G167" s="252" t="s">
        <v>182</v>
      </c>
      <c r="H167" s="253">
        <v>5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93</v>
      </c>
      <c r="AT167" s="261" t="s">
        <v>154</v>
      </c>
      <c r="AU167" s="261" t="s">
        <v>78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93</v>
      </c>
      <c r="BM167" s="261" t="s">
        <v>246</v>
      </c>
    </row>
    <row r="168" s="2" customFormat="1" ht="72" customHeight="1">
      <c r="A168" s="37"/>
      <c r="B168" s="38"/>
      <c r="C168" s="249" t="s">
        <v>73</v>
      </c>
      <c r="D168" s="249" t="s">
        <v>154</v>
      </c>
      <c r="E168" s="250" t="s">
        <v>247</v>
      </c>
      <c r="F168" s="251" t="s">
        <v>248</v>
      </c>
      <c r="G168" s="252" t="s">
        <v>182</v>
      </c>
      <c r="H168" s="253">
        <v>1</v>
      </c>
      <c r="I168" s="254"/>
      <c r="J168" s="255">
        <f>ROUND(I168*H168,2)</f>
        <v>0</v>
      </c>
      <c r="K168" s="256"/>
      <c r="L168" s="43"/>
      <c r="M168" s="257" t="s">
        <v>1</v>
      </c>
      <c r="N168" s="258" t="s">
        <v>38</v>
      </c>
      <c r="O168" s="90"/>
      <c r="P168" s="259">
        <f>O168*H168</f>
        <v>0</v>
      </c>
      <c r="Q168" s="259">
        <v>0</v>
      </c>
      <c r="R168" s="259">
        <f>Q168*H168</f>
        <v>0</v>
      </c>
      <c r="S168" s="259">
        <v>0</v>
      </c>
      <c r="T168" s="26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1" t="s">
        <v>93</v>
      </c>
      <c r="AT168" s="261" t="s">
        <v>154</v>
      </c>
      <c r="AU168" s="261" t="s">
        <v>78</v>
      </c>
      <c r="AY168" s="16" t="s">
        <v>153</v>
      </c>
      <c r="BE168" s="262">
        <f>IF(N168="základní",J168,0)</f>
        <v>0</v>
      </c>
      <c r="BF168" s="262">
        <f>IF(N168="snížená",J168,0)</f>
        <v>0</v>
      </c>
      <c r="BG168" s="262">
        <f>IF(N168="zákl. přenesená",J168,0)</f>
        <v>0</v>
      </c>
      <c r="BH168" s="262">
        <f>IF(N168="sníž. přenesená",J168,0)</f>
        <v>0</v>
      </c>
      <c r="BI168" s="262">
        <f>IF(N168="nulová",J168,0)</f>
        <v>0</v>
      </c>
      <c r="BJ168" s="16" t="s">
        <v>78</v>
      </c>
      <c r="BK168" s="262">
        <f>ROUND(I168*H168,2)</f>
        <v>0</v>
      </c>
      <c r="BL168" s="16" t="s">
        <v>93</v>
      </c>
      <c r="BM168" s="261" t="s">
        <v>249</v>
      </c>
    </row>
    <row r="169" s="2" customFormat="1" ht="72" customHeight="1">
      <c r="A169" s="37"/>
      <c r="B169" s="38"/>
      <c r="C169" s="249" t="s">
        <v>73</v>
      </c>
      <c r="D169" s="249" t="s">
        <v>154</v>
      </c>
      <c r="E169" s="250" t="s">
        <v>250</v>
      </c>
      <c r="F169" s="251" t="s">
        <v>251</v>
      </c>
      <c r="G169" s="252" t="s">
        <v>182</v>
      </c>
      <c r="H169" s="253">
        <v>4</v>
      </c>
      <c r="I169" s="254"/>
      <c r="J169" s="255">
        <f>ROUND(I169*H169,2)</f>
        <v>0</v>
      </c>
      <c r="K169" s="256"/>
      <c r="L169" s="43"/>
      <c r="M169" s="257" t="s">
        <v>1</v>
      </c>
      <c r="N169" s="258" t="s">
        <v>38</v>
      </c>
      <c r="O169" s="90"/>
      <c r="P169" s="259">
        <f>O169*H169</f>
        <v>0</v>
      </c>
      <c r="Q169" s="259">
        <v>0</v>
      </c>
      <c r="R169" s="259">
        <f>Q169*H169</f>
        <v>0</v>
      </c>
      <c r="S169" s="259">
        <v>0</v>
      </c>
      <c r="T169" s="26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1" t="s">
        <v>93</v>
      </c>
      <c r="AT169" s="261" t="s">
        <v>154</v>
      </c>
      <c r="AU169" s="261" t="s">
        <v>78</v>
      </c>
      <c r="AY169" s="16" t="s">
        <v>153</v>
      </c>
      <c r="BE169" s="262">
        <f>IF(N169="základní",J169,0)</f>
        <v>0</v>
      </c>
      <c r="BF169" s="262">
        <f>IF(N169="snížená",J169,0)</f>
        <v>0</v>
      </c>
      <c r="BG169" s="262">
        <f>IF(N169="zákl. přenesená",J169,0)</f>
        <v>0</v>
      </c>
      <c r="BH169" s="262">
        <f>IF(N169="sníž. přenesená",J169,0)</f>
        <v>0</v>
      </c>
      <c r="BI169" s="262">
        <f>IF(N169="nulová",J169,0)</f>
        <v>0</v>
      </c>
      <c r="BJ169" s="16" t="s">
        <v>78</v>
      </c>
      <c r="BK169" s="262">
        <f>ROUND(I169*H169,2)</f>
        <v>0</v>
      </c>
      <c r="BL169" s="16" t="s">
        <v>93</v>
      </c>
      <c r="BM169" s="261" t="s">
        <v>252</v>
      </c>
    </row>
    <row r="170" s="2" customFormat="1" ht="24" customHeight="1">
      <c r="A170" s="37"/>
      <c r="B170" s="38"/>
      <c r="C170" s="249" t="s">
        <v>73</v>
      </c>
      <c r="D170" s="249" t="s">
        <v>154</v>
      </c>
      <c r="E170" s="250" t="s">
        <v>253</v>
      </c>
      <c r="F170" s="251" t="s">
        <v>254</v>
      </c>
      <c r="G170" s="252" t="s">
        <v>182</v>
      </c>
      <c r="H170" s="253">
        <v>1</v>
      </c>
      <c r="I170" s="254"/>
      <c r="J170" s="255">
        <f>ROUND(I170*H170,2)</f>
        <v>0</v>
      </c>
      <c r="K170" s="256"/>
      <c r="L170" s="43"/>
      <c r="M170" s="257" t="s">
        <v>1</v>
      </c>
      <c r="N170" s="258" t="s">
        <v>38</v>
      </c>
      <c r="O170" s="90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1" t="s">
        <v>93</v>
      </c>
      <c r="AT170" s="261" t="s">
        <v>154</v>
      </c>
      <c r="AU170" s="261" t="s">
        <v>78</v>
      </c>
      <c r="AY170" s="16" t="s">
        <v>153</v>
      </c>
      <c r="BE170" s="262">
        <f>IF(N170="základní",J170,0)</f>
        <v>0</v>
      </c>
      <c r="BF170" s="262">
        <f>IF(N170="snížená",J170,0)</f>
        <v>0</v>
      </c>
      <c r="BG170" s="262">
        <f>IF(N170="zákl. přenesená",J170,0)</f>
        <v>0</v>
      </c>
      <c r="BH170" s="262">
        <f>IF(N170="sníž. přenesená",J170,0)</f>
        <v>0</v>
      </c>
      <c r="BI170" s="262">
        <f>IF(N170="nulová",J170,0)</f>
        <v>0</v>
      </c>
      <c r="BJ170" s="16" t="s">
        <v>78</v>
      </c>
      <c r="BK170" s="262">
        <f>ROUND(I170*H170,2)</f>
        <v>0</v>
      </c>
      <c r="BL170" s="16" t="s">
        <v>93</v>
      </c>
      <c r="BM170" s="261" t="s">
        <v>255</v>
      </c>
    </row>
    <row r="171" s="2" customFormat="1" ht="24" customHeight="1">
      <c r="A171" s="37"/>
      <c r="B171" s="38"/>
      <c r="C171" s="249" t="s">
        <v>73</v>
      </c>
      <c r="D171" s="249" t="s">
        <v>154</v>
      </c>
      <c r="E171" s="250" t="s">
        <v>256</v>
      </c>
      <c r="F171" s="251" t="s">
        <v>257</v>
      </c>
      <c r="G171" s="252" t="s">
        <v>182</v>
      </c>
      <c r="H171" s="253">
        <v>5</v>
      </c>
      <c r="I171" s="254"/>
      <c r="J171" s="255">
        <f>ROUND(I171*H171,2)</f>
        <v>0</v>
      </c>
      <c r="K171" s="256"/>
      <c r="L171" s="43"/>
      <c r="M171" s="257" t="s">
        <v>1</v>
      </c>
      <c r="N171" s="258" t="s">
        <v>38</v>
      </c>
      <c r="O171" s="90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1" t="s">
        <v>93</v>
      </c>
      <c r="AT171" s="261" t="s">
        <v>154</v>
      </c>
      <c r="AU171" s="261" t="s">
        <v>78</v>
      </c>
      <c r="AY171" s="16" t="s">
        <v>153</v>
      </c>
      <c r="BE171" s="262">
        <f>IF(N171="základní",J171,0)</f>
        <v>0</v>
      </c>
      <c r="BF171" s="262">
        <f>IF(N171="snížená",J171,0)</f>
        <v>0</v>
      </c>
      <c r="BG171" s="262">
        <f>IF(N171="zákl. přenesená",J171,0)</f>
        <v>0</v>
      </c>
      <c r="BH171" s="262">
        <f>IF(N171="sníž. přenesená",J171,0)</f>
        <v>0</v>
      </c>
      <c r="BI171" s="262">
        <f>IF(N171="nulová",J171,0)</f>
        <v>0</v>
      </c>
      <c r="BJ171" s="16" t="s">
        <v>78</v>
      </c>
      <c r="BK171" s="262">
        <f>ROUND(I171*H171,2)</f>
        <v>0</v>
      </c>
      <c r="BL171" s="16" t="s">
        <v>93</v>
      </c>
      <c r="BM171" s="261" t="s">
        <v>258</v>
      </c>
    </row>
    <row r="172" s="2" customFormat="1" ht="24" customHeight="1">
      <c r="A172" s="37"/>
      <c r="B172" s="38"/>
      <c r="C172" s="249" t="s">
        <v>73</v>
      </c>
      <c r="D172" s="249" t="s">
        <v>154</v>
      </c>
      <c r="E172" s="250" t="s">
        <v>259</v>
      </c>
      <c r="F172" s="251" t="s">
        <v>260</v>
      </c>
      <c r="G172" s="252" t="s">
        <v>182</v>
      </c>
      <c r="H172" s="253">
        <v>12</v>
      </c>
      <c r="I172" s="254"/>
      <c r="J172" s="255">
        <f>ROUND(I172*H172,2)</f>
        <v>0</v>
      </c>
      <c r="K172" s="256"/>
      <c r="L172" s="43"/>
      <c r="M172" s="257" t="s">
        <v>1</v>
      </c>
      <c r="N172" s="258" t="s">
        <v>38</v>
      </c>
      <c r="O172" s="90"/>
      <c r="P172" s="259">
        <f>O172*H172</f>
        <v>0</v>
      </c>
      <c r="Q172" s="259">
        <v>0</v>
      </c>
      <c r="R172" s="259">
        <f>Q172*H172</f>
        <v>0</v>
      </c>
      <c r="S172" s="259">
        <v>0</v>
      </c>
      <c r="T172" s="26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1" t="s">
        <v>93</v>
      </c>
      <c r="AT172" s="261" t="s">
        <v>154</v>
      </c>
      <c r="AU172" s="261" t="s">
        <v>78</v>
      </c>
      <c r="AY172" s="16" t="s">
        <v>153</v>
      </c>
      <c r="BE172" s="262">
        <f>IF(N172="základní",J172,0)</f>
        <v>0</v>
      </c>
      <c r="BF172" s="262">
        <f>IF(N172="snížená",J172,0)</f>
        <v>0</v>
      </c>
      <c r="BG172" s="262">
        <f>IF(N172="zákl. přenesená",J172,0)</f>
        <v>0</v>
      </c>
      <c r="BH172" s="262">
        <f>IF(N172="sníž. přenesená",J172,0)</f>
        <v>0</v>
      </c>
      <c r="BI172" s="262">
        <f>IF(N172="nulová",J172,0)</f>
        <v>0</v>
      </c>
      <c r="BJ172" s="16" t="s">
        <v>78</v>
      </c>
      <c r="BK172" s="262">
        <f>ROUND(I172*H172,2)</f>
        <v>0</v>
      </c>
      <c r="BL172" s="16" t="s">
        <v>93</v>
      </c>
      <c r="BM172" s="261" t="s">
        <v>261</v>
      </c>
    </row>
    <row r="173" s="2" customFormat="1" ht="24" customHeight="1">
      <c r="A173" s="37"/>
      <c r="B173" s="38"/>
      <c r="C173" s="249" t="s">
        <v>73</v>
      </c>
      <c r="D173" s="249" t="s">
        <v>154</v>
      </c>
      <c r="E173" s="250" t="s">
        <v>262</v>
      </c>
      <c r="F173" s="251" t="s">
        <v>263</v>
      </c>
      <c r="G173" s="252" t="s">
        <v>182</v>
      </c>
      <c r="H173" s="253">
        <v>18</v>
      </c>
      <c r="I173" s="254"/>
      <c r="J173" s="255">
        <f>ROUND(I173*H173,2)</f>
        <v>0</v>
      </c>
      <c r="K173" s="256"/>
      <c r="L173" s="43"/>
      <c r="M173" s="257" t="s">
        <v>1</v>
      </c>
      <c r="N173" s="258" t="s">
        <v>38</v>
      </c>
      <c r="O173" s="90"/>
      <c r="P173" s="259">
        <f>O173*H173</f>
        <v>0</v>
      </c>
      <c r="Q173" s="259">
        <v>0</v>
      </c>
      <c r="R173" s="259">
        <f>Q173*H173</f>
        <v>0</v>
      </c>
      <c r="S173" s="259">
        <v>0</v>
      </c>
      <c r="T173" s="26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1" t="s">
        <v>93</v>
      </c>
      <c r="AT173" s="261" t="s">
        <v>154</v>
      </c>
      <c r="AU173" s="261" t="s">
        <v>78</v>
      </c>
      <c r="AY173" s="16" t="s">
        <v>153</v>
      </c>
      <c r="BE173" s="262">
        <f>IF(N173="základní",J173,0)</f>
        <v>0</v>
      </c>
      <c r="BF173" s="262">
        <f>IF(N173="snížená",J173,0)</f>
        <v>0</v>
      </c>
      <c r="BG173" s="262">
        <f>IF(N173="zákl. přenesená",J173,0)</f>
        <v>0</v>
      </c>
      <c r="BH173" s="262">
        <f>IF(N173="sníž. přenesená",J173,0)</f>
        <v>0</v>
      </c>
      <c r="BI173" s="262">
        <f>IF(N173="nulová",J173,0)</f>
        <v>0</v>
      </c>
      <c r="BJ173" s="16" t="s">
        <v>78</v>
      </c>
      <c r="BK173" s="262">
        <f>ROUND(I173*H173,2)</f>
        <v>0</v>
      </c>
      <c r="BL173" s="16" t="s">
        <v>93</v>
      </c>
      <c r="BM173" s="261" t="s">
        <v>264</v>
      </c>
    </row>
    <row r="174" s="2" customFormat="1" ht="16.5" customHeight="1">
      <c r="A174" s="37"/>
      <c r="B174" s="38"/>
      <c r="C174" s="249" t="s">
        <v>73</v>
      </c>
      <c r="D174" s="249" t="s">
        <v>154</v>
      </c>
      <c r="E174" s="250" t="s">
        <v>265</v>
      </c>
      <c r="F174" s="251" t="s">
        <v>191</v>
      </c>
      <c r="G174" s="252" t="s">
        <v>192</v>
      </c>
      <c r="H174" s="253">
        <v>7.2000000000000002</v>
      </c>
      <c r="I174" s="254"/>
      <c r="J174" s="255">
        <f>ROUND(I174*H174,2)</f>
        <v>0</v>
      </c>
      <c r="K174" s="256"/>
      <c r="L174" s="43"/>
      <c r="M174" s="257" t="s">
        <v>1</v>
      </c>
      <c r="N174" s="258" t="s">
        <v>38</v>
      </c>
      <c r="O174" s="90"/>
      <c r="P174" s="259">
        <f>O174*H174</f>
        <v>0</v>
      </c>
      <c r="Q174" s="259">
        <v>0</v>
      </c>
      <c r="R174" s="259">
        <f>Q174*H174</f>
        <v>0</v>
      </c>
      <c r="S174" s="259">
        <v>0</v>
      </c>
      <c r="T174" s="26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1" t="s">
        <v>93</v>
      </c>
      <c r="AT174" s="261" t="s">
        <v>154</v>
      </c>
      <c r="AU174" s="261" t="s">
        <v>78</v>
      </c>
      <c r="AY174" s="16" t="s">
        <v>153</v>
      </c>
      <c r="BE174" s="262">
        <f>IF(N174="základní",J174,0)</f>
        <v>0</v>
      </c>
      <c r="BF174" s="262">
        <f>IF(N174="snížená",J174,0)</f>
        <v>0</v>
      </c>
      <c r="BG174" s="262">
        <f>IF(N174="zákl. přenesená",J174,0)</f>
        <v>0</v>
      </c>
      <c r="BH174" s="262">
        <f>IF(N174="sníž. přenesená",J174,0)</f>
        <v>0</v>
      </c>
      <c r="BI174" s="262">
        <f>IF(N174="nulová",J174,0)</f>
        <v>0</v>
      </c>
      <c r="BJ174" s="16" t="s">
        <v>78</v>
      </c>
      <c r="BK174" s="262">
        <f>ROUND(I174*H174,2)</f>
        <v>0</v>
      </c>
      <c r="BL174" s="16" t="s">
        <v>93</v>
      </c>
      <c r="BM174" s="261" t="s">
        <v>266</v>
      </c>
    </row>
    <row r="175" s="2" customFormat="1" ht="16.5" customHeight="1">
      <c r="A175" s="37"/>
      <c r="B175" s="38"/>
      <c r="C175" s="249" t="s">
        <v>73</v>
      </c>
      <c r="D175" s="249" t="s">
        <v>154</v>
      </c>
      <c r="E175" s="250" t="s">
        <v>267</v>
      </c>
      <c r="F175" s="251" t="s">
        <v>195</v>
      </c>
      <c r="G175" s="252" t="s">
        <v>192</v>
      </c>
      <c r="H175" s="253">
        <v>27</v>
      </c>
      <c r="I175" s="254"/>
      <c r="J175" s="255">
        <f>ROUND(I175*H175,2)</f>
        <v>0</v>
      </c>
      <c r="K175" s="256"/>
      <c r="L175" s="43"/>
      <c r="M175" s="257" t="s">
        <v>1</v>
      </c>
      <c r="N175" s="258" t="s">
        <v>38</v>
      </c>
      <c r="O175" s="90"/>
      <c r="P175" s="259">
        <f>O175*H175</f>
        <v>0</v>
      </c>
      <c r="Q175" s="259">
        <v>0</v>
      </c>
      <c r="R175" s="259">
        <f>Q175*H175</f>
        <v>0</v>
      </c>
      <c r="S175" s="259">
        <v>0</v>
      </c>
      <c r="T175" s="26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1" t="s">
        <v>93</v>
      </c>
      <c r="AT175" s="261" t="s">
        <v>154</v>
      </c>
      <c r="AU175" s="261" t="s">
        <v>78</v>
      </c>
      <c r="AY175" s="16" t="s">
        <v>153</v>
      </c>
      <c r="BE175" s="262">
        <f>IF(N175="základní",J175,0)</f>
        <v>0</v>
      </c>
      <c r="BF175" s="262">
        <f>IF(N175="snížená",J175,0)</f>
        <v>0</v>
      </c>
      <c r="BG175" s="262">
        <f>IF(N175="zákl. přenesená",J175,0)</f>
        <v>0</v>
      </c>
      <c r="BH175" s="262">
        <f>IF(N175="sníž. přenesená",J175,0)</f>
        <v>0</v>
      </c>
      <c r="BI175" s="262">
        <f>IF(N175="nulová",J175,0)</f>
        <v>0</v>
      </c>
      <c r="BJ175" s="16" t="s">
        <v>78</v>
      </c>
      <c r="BK175" s="262">
        <f>ROUND(I175*H175,2)</f>
        <v>0</v>
      </c>
      <c r="BL175" s="16" t="s">
        <v>93</v>
      </c>
      <c r="BM175" s="261" t="s">
        <v>268</v>
      </c>
    </row>
    <row r="176" s="2" customFormat="1" ht="16.5" customHeight="1">
      <c r="A176" s="37"/>
      <c r="B176" s="38"/>
      <c r="C176" s="249" t="s">
        <v>73</v>
      </c>
      <c r="D176" s="249" t="s">
        <v>154</v>
      </c>
      <c r="E176" s="250" t="s">
        <v>269</v>
      </c>
      <c r="F176" s="251" t="s">
        <v>270</v>
      </c>
      <c r="G176" s="252" t="s">
        <v>192</v>
      </c>
      <c r="H176" s="253">
        <v>23.399999999999999</v>
      </c>
      <c r="I176" s="254"/>
      <c r="J176" s="255">
        <f>ROUND(I176*H176,2)</f>
        <v>0</v>
      </c>
      <c r="K176" s="256"/>
      <c r="L176" s="43"/>
      <c r="M176" s="257" t="s">
        <v>1</v>
      </c>
      <c r="N176" s="258" t="s">
        <v>38</v>
      </c>
      <c r="O176" s="90"/>
      <c r="P176" s="259">
        <f>O176*H176</f>
        <v>0</v>
      </c>
      <c r="Q176" s="259">
        <v>0</v>
      </c>
      <c r="R176" s="259">
        <f>Q176*H176</f>
        <v>0</v>
      </c>
      <c r="S176" s="259">
        <v>0</v>
      </c>
      <c r="T176" s="26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1" t="s">
        <v>93</v>
      </c>
      <c r="AT176" s="261" t="s">
        <v>154</v>
      </c>
      <c r="AU176" s="261" t="s">
        <v>78</v>
      </c>
      <c r="AY176" s="16" t="s">
        <v>153</v>
      </c>
      <c r="BE176" s="262">
        <f>IF(N176="základní",J176,0)</f>
        <v>0</v>
      </c>
      <c r="BF176" s="262">
        <f>IF(N176="snížená",J176,0)</f>
        <v>0</v>
      </c>
      <c r="BG176" s="262">
        <f>IF(N176="zákl. přenesená",J176,0)</f>
        <v>0</v>
      </c>
      <c r="BH176" s="262">
        <f>IF(N176="sníž. přenesená",J176,0)</f>
        <v>0</v>
      </c>
      <c r="BI176" s="262">
        <f>IF(N176="nulová",J176,0)</f>
        <v>0</v>
      </c>
      <c r="BJ176" s="16" t="s">
        <v>78</v>
      </c>
      <c r="BK176" s="262">
        <f>ROUND(I176*H176,2)</f>
        <v>0</v>
      </c>
      <c r="BL176" s="16" t="s">
        <v>93</v>
      </c>
      <c r="BM176" s="261" t="s">
        <v>271</v>
      </c>
    </row>
    <row r="177" s="2" customFormat="1" ht="16.5" customHeight="1">
      <c r="A177" s="37"/>
      <c r="B177" s="38"/>
      <c r="C177" s="249" t="s">
        <v>73</v>
      </c>
      <c r="D177" s="249" t="s">
        <v>154</v>
      </c>
      <c r="E177" s="250" t="s">
        <v>272</v>
      </c>
      <c r="F177" s="251" t="s">
        <v>273</v>
      </c>
      <c r="G177" s="252" t="s">
        <v>192</v>
      </c>
      <c r="H177" s="253">
        <v>2.7000000000000002</v>
      </c>
      <c r="I177" s="254"/>
      <c r="J177" s="255">
        <f>ROUND(I177*H177,2)</f>
        <v>0</v>
      </c>
      <c r="K177" s="256"/>
      <c r="L177" s="43"/>
      <c r="M177" s="257" t="s">
        <v>1</v>
      </c>
      <c r="N177" s="258" t="s">
        <v>38</v>
      </c>
      <c r="O177" s="90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1" t="s">
        <v>93</v>
      </c>
      <c r="AT177" s="261" t="s">
        <v>154</v>
      </c>
      <c r="AU177" s="261" t="s">
        <v>78</v>
      </c>
      <c r="AY177" s="16" t="s">
        <v>153</v>
      </c>
      <c r="BE177" s="262">
        <f>IF(N177="základní",J177,0)</f>
        <v>0</v>
      </c>
      <c r="BF177" s="262">
        <f>IF(N177="snížená",J177,0)</f>
        <v>0</v>
      </c>
      <c r="BG177" s="262">
        <f>IF(N177="zákl. přenesená",J177,0)</f>
        <v>0</v>
      </c>
      <c r="BH177" s="262">
        <f>IF(N177="sníž. přenesená",J177,0)</f>
        <v>0</v>
      </c>
      <c r="BI177" s="262">
        <f>IF(N177="nulová",J177,0)</f>
        <v>0</v>
      </c>
      <c r="BJ177" s="16" t="s">
        <v>78</v>
      </c>
      <c r="BK177" s="262">
        <f>ROUND(I177*H177,2)</f>
        <v>0</v>
      </c>
      <c r="BL177" s="16" t="s">
        <v>93</v>
      </c>
      <c r="BM177" s="261" t="s">
        <v>274</v>
      </c>
    </row>
    <row r="178" s="2" customFormat="1" ht="16.5" customHeight="1">
      <c r="A178" s="37"/>
      <c r="B178" s="38"/>
      <c r="C178" s="249" t="s">
        <v>73</v>
      </c>
      <c r="D178" s="249" t="s">
        <v>154</v>
      </c>
      <c r="E178" s="250" t="s">
        <v>275</v>
      </c>
      <c r="F178" s="251" t="s">
        <v>276</v>
      </c>
      <c r="G178" s="252" t="s">
        <v>160</v>
      </c>
      <c r="H178" s="253">
        <v>4.2000000000000002</v>
      </c>
      <c r="I178" s="254"/>
      <c r="J178" s="255">
        <f>ROUND(I178*H178,2)</f>
        <v>0</v>
      </c>
      <c r="K178" s="256"/>
      <c r="L178" s="43"/>
      <c r="M178" s="257" t="s">
        <v>1</v>
      </c>
      <c r="N178" s="258" t="s">
        <v>38</v>
      </c>
      <c r="O178" s="90"/>
      <c r="P178" s="259">
        <f>O178*H178</f>
        <v>0</v>
      </c>
      <c r="Q178" s="259">
        <v>0</v>
      </c>
      <c r="R178" s="259">
        <f>Q178*H178</f>
        <v>0</v>
      </c>
      <c r="S178" s="259">
        <v>0</v>
      </c>
      <c r="T178" s="26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1" t="s">
        <v>93</v>
      </c>
      <c r="AT178" s="261" t="s">
        <v>154</v>
      </c>
      <c r="AU178" s="261" t="s">
        <v>78</v>
      </c>
      <c r="AY178" s="16" t="s">
        <v>153</v>
      </c>
      <c r="BE178" s="262">
        <f>IF(N178="základní",J178,0)</f>
        <v>0</v>
      </c>
      <c r="BF178" s="262">
        <f>IF(N178="snížená",J178,0)</f>
        <v>0</v>
      </c>
      <c r="BG178" s="262">
        <f>IF(N178="zákl. přenesená",J178,0)</f>
        <v>0</v>
      </c>
      <c r="BH178" s="262">
        <f>IF(N178="sníž. přenesená",J178,0)</f>
        <v>0</v>
      </c>
      <c r="BI178" s="262">
        <f>IF(N178="nulová",J178,0)</f>
        <v>0</v>
      </c>
      <c r="BJ178" s="16" t="s">
        <v>78</v>
      </c>
      <c r="BK178" s="262">
        <f>ROUND(I178*H178,2)</f>
        <v>0</v>
      </c>
      <c r="BL178" s="16" t="s">
        <v>93</v>
      </c>
      <c r="BM178" s="261" t="s">
        <v>277</v>
      </c>
    </row>
    <row r="179" s="2" customFormat="1" ht="16.5" customHeight="1">
      <c r="A179" s="37"/>
      <c r="B179" s="38"/>
      <c r="C179" s="249" t="s">
        <v>73</v>
      </c>
      <c r="D179" s="249" t="s">
        <v>154</v>
      </c>
      <c r="E179" s="250" t="s">
        <v>278</v>
      </c>
      <c r="F179" s="251" t="s">
        <v>279</v>
      </c>
      <c r="G179" s="252" t="s">
        <v>160</v>
      </c>
      <c r="H179" s="253">
        <v>32.200000000000003</v>
      </c>
      <c r="I179" s="254"/>
      <c r="J179" s="255">
        <f>ROUND(I179*H179,2)</f>
        <v>0</v>
      </c>
      <c r="K179" s="256"/>
      <c r="L179" s="43"/>
      <c r="M179" s="257" t="s">
        <v>1</v>
      </c>
      <c r="N179" s="258" t="s">
        <v>38</v>
      </c>
      <c r="O179" s="90"/>
      <c r="P179" s="259">
        <f>O179*H179</f>
        <v>0</v>
      </c>
      <c r="Q179" s="259">
        <v>0</v>
      </c>
      <c r="R179" s="259">
        <f>Q179*H179</f>
        <v>0</v>
      </c>
      <c r="S179" s="259">
        <v>0</v>
      </c>
      <c r="T179" s="26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1" t="s">
        <v>93</v>
      </c>
      <c r="AT179" s="261" t="s">
        <v>154</v>
      </c>
      <c r="AU179" s="261" t="s">
        <v>78</v>
      </c>
      <c r="AY179" s="16" t="s">
        <v>153</v>
      </c>
      <c r="BE179" s="262">
        <f>IF(N179="základní",J179,0)</f>
        <v>0</v>
      </c>
      <c r="BF179" s="262">
        <f>IF(N179="snížená",J179,0)</f>
        <v>0</v>
      </c>
      <c r="BG179" s="262">
        <f>IF(N179="zákl. přenesená",J179,0)</f>
        <v>0</v>
      </c>
      <c r="BH179" s="262">
        <f>IF(N179="sníž. přenesená",J179,0)</f>
        <v>0</v>
      </c>
      <c r="BI179" s="262">
        <f>IF(N179="nulová",J179,0)</f>
        <v>0</v>
      </c>
      <c r="BJ179" s="16" t="s">
        <v>78</v>
      </c>
      <c r="BK179" s="262">
        <f>ROUND(I179*H179,2)</f>
        <v>0</v>
      </c>
      <c r="BL179" s="16" t="s">
        <v>93</v>
      </c>
      <c r="BM179" s="261" t="s">
        <v>280</v>
      </c>
    </row>
    <row r="180" s="2" customFormat="1" ht="16.5" customHeight="1">
      <c r="A180" s="37"/>
      <c r="B180" s="38"/>
      <c r="C180" s="249" t="s">
        <v>73</v>
      </c>
      <c r="D180" s="249" t="s">
        <v>154</v>
      </c>
      <c r="E180" s="250" t="s">
        <v>281</v>
      </c>
      <c r="F180" s="251" t="s">
        <v>282</v>
      </c>
      <c r="G180" s="252" t="s">
        <v>160</v>
      </c>
      <c r="H180" s="253">
        <v>14</v>
      </c>
      <c r="I180" s="254"/>
      <c r="J180" s="255">
        <f>ROUND(I180*H180,2)</f>
        <v>0</v>
      </c>
      <c r="K180" s="256"/>
      <c r="L180" s="43"/>
      <c r="M180" s="257" t="s">
        <v>1</v>
      </c>
      <c r="N180" s="258" t="s">
        <v>38</v>
      </c>
      <c r="O180" s="90"/>
      <c r="P180" s="259">
        <f>O180*H180</f>
        <v>0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1" t="s">
        <v>93</v>
      </c>
      <c r="AT180" s="261" t="s">
        <v>154</v>
      </c>
      <c r="AU180" s="261" t="s">
        <v>78</v>
      </c>
      <c r="AY180" s="16" t="s">
        <v>153</v>
      </c>
      <c r="BE180" s="262">
        <f>IF(N180="základní",J180,0)</f>
        <v>0</v>
      </c>
      <c r="BF180" s="262">
        <f>IF(N180="snížená",J180,0)</f>
        <v>0</v>
      </c>
      <c r="BG180" s="262">
        <f>IF(N180="zákl. přenesená",J180,0)</f>
        <v>0</v>
      </c>
      <c r="BH180" s="262">
        <f>IF(N180="sníž. přenesená",J180,0)</f>
        <v>0</v>
      </c>
      <c r="BI180" s="262">
        <f>IF(N180="nulová",J180,0)</f>
        <v>0</v>
      </c>
      <c r="BJ180" s="16" t="s">
        <v>78</v>
      </c>
      <c r="BK180" s="262">
        <f>ROUND(I180*H180,2)</f>
        <v>0</v>
      </c>
      <c r="BL180" s="16" t="s">
        <v>93</v>
      </c>
      <c r="BM180" s="261" t="s">
        <v>283</v>
      </c>
    </row>
    <row r="181" s="2" customFormat="1" ht="16.5" customHeight="1">
      <c r="A181" s="37"/>
      <c r="B181" s="38"/>
      <c r="C181" s="249" t="s">
        <v>73</v>
      </c>
      <c r="D181" s="249" t="s">
        <v>154</v>
      </c>
      <c r="E181" s="250" t="s">
        <v>284</v>
      </c>
      <c r="F181" s="251" t="s">
        <v>285</v>
      </c>
      <c r="G181" s="252" t="s">
        <v>160</v>
      </c>
      <c r="H181" s="253">
        <v>30</v>
      </c>
      <c r="I181" s="254"/>
      <c r="J181" s="255">
        <f>ROUND(I181*H181,2)</f>
        <v>0</v>
      </c>
      <c r="K181" s="256"/>
      <c r="L181" s="43"/>
      <c r="M181" s="257" t="s">
        <v>1</v>
      </c>
      <c r="N181" s="258" t="s">
        <v>38</v>
      </c>
      <c r="O181" s="90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1" t="s">
        <v>93</v>
      </c>
      <c r="AT181" s="261" t="s">
        <v>154</v>
      </c>
      <c r="AU181" s="261" t="s">
        <v>78</v>
      </c>
      <c r="AY181" s="16" t="s">
        <v>153</v>
      </c>
      <c r="BE181" s="262">
        <f>IF(N181="základní",J181,0)</f>
        <v>0</v>
      </c>
      <c r="BF181" s="262">
        <f>IF(N181="snížená",J181,0)</f>
        <v>0</v>
      </c>
      <c r="BG181" s="262">
        <f>IF(N181="zákl. přenesená",J181,0)</f>
        <v>0</v>
      </c>
      <c r="BH181" s="262">
        <f>IF(N181="sníž. přenesená",J181,0)</f>
        <v>0</v>
      </c>
      <c r="BI181" s="262">
        <f>IF(N181="nulová",J181,0)</f>
        <v>0</v>
      </c>
      <c r="BJ181" s="16" t="s">
        <v>78</v>
      </c>
      <c r="BK181" s="262">
        <f>ROUND(I181*H181,2)</f>
        <v>0</v>
      </c>
      <c r="BL181" s="16" t="s">
        <v>93</v>
      </c>
      <c r="BM181" s="261" t="s">
        <v>286</v>
      </c>
    </row>
    <row r="182" s="2" customFormat="1" ht="16.5" customHeight="1">
      <c r="A182" s="37"/>
      <c r="B182" s="38"/>
      <c r="C182" s="249" t="s">
        <v>73</v>
      </c>
      <c r="D182" s="249" t="s">
        <v>154</v>
      </c>
      <c r="E182" s="250" t="s">
        <v>287</v>
      </c>
      <c r="F182" s="251" t="s">
        <v>288</v>
      </c>
      <c r="G182" s="252" t="s">
        <v>160</v>
      </c>
      <c r="H182" s="253">
        <v>16.5</v>
      </c>
      <c r="I182" s="254"/>
      <c r="J182" s="255">
        <f>ROUND(I182*H182,2)</f>
        <v>0</v>
      </c>
      <c r="K182" s="256"/>
      <c r="L182" s="43"/>
      <c r="M182" s="257" t="s">
        <v>1</v>
      </c>
      <c r="N182" s="258" t="s">
        <v>38</v>
      </c>
      <c r="O182" s="90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1" t="s">
        <v>93</v>
      </c>
      <c r="AT182" s="261" t="s">
        <v>154</v>
      </c>
      <c r="AU182" s="261" t="s">
        <v>78</v>
      </c>
      <c r="AY182" s="16" t="s">
        <v>153</v>
      </c>
      <c r="BE182" s="262">
        <f>IF(N182="základní",J182,0)</f>
        <v>0</v>
      </c>
      <c r="BF182" s="262">
        <f>IF(N182="snížená",J182,0)</f>
        <v>0</v>
      </c>
      <c r="BG182" s="262">
        <f>IF(N182="zákl. přenesená",J182,0)</f>
        <v>0</v>
      </c>
      <c r="BH182" s="262">
        <f>IF(N182="sníž. přenesená",J182,0)</f>
        <v>0</v>
      </c>
      <c r="BI182" s="262">
        <f>IF(N182="nulová",J182,0)</f>
        <v>0</v>
      </c>
      <c r="BJ182" s="16" t="s">
        <v>78</v>
      </c>
      <c r="BK182" s="262">
        <f>ROUND(I182*H182,2)</f>
        <v>0</v>
      </c>
      <c r="BL182" s="16" t="s">
        <v>93</v>
      </c>
      <c r="BM182" s="261" t="s">
        <v>289</v>
      </c>
    </row>
    <row r="183" s="2" customFormat="1" ht="16.5" customHeight="1">
      <c r="A183" s="37"/>
      <c r="B183" s="38"/>
      <c r="C183" s="249" t="s">
        <v>73</v>
      </c>
      <c r="D183" s="249" t="s">
        <v>154</v>
      </c>
      <c r="E183" s="250" t="s">
        <v>290</v>
      </c>
      <c r="F183" s="251" t="s">
        <v>291</v>
      </c>
      <c r="G183" s="252" t="s">
        <v>160</v>
      </c>
      <c r="H183" s="253">
        <v>7.5</v>
      </c>
      <c r="I183" s="254"/>
      <c r="J183" s="255">
        <f>ROUND(I183*H183,2)</f>
        <v>0</v>
      </c>
      <c r="K183" s="256"/>
      <c r="L183" s="43"/>
      <c r="M183" s="257" t="s">
        <v>1</v>
      </c>
      <c r="N183" s="258" t="s">
        <v>38</v>
      </c>
      <c r="O183" s="90"/>
      <c r="P183" s="259">
        <f>O183*H183</f>
        <v>0</v>
      </c>
      <c r="Q183" s="259">
        <v>0</v>
      </c>
      <c r="R183" s="259">
        <f>Q183*H183</f>
        <v>0</v>
      </c>
      <c r="S183" s="259">
        <v>0</v>
      </c>
      <c r="T183" s="26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1" t="s">
        <v>93</v>
      </c>
      <c r="AT183" s="261" t="s">
        <v>154</v>
      </c>
      <c r="AU183" s="261" t="s">
        <v>78</v>
      </c>
      <c r="AY183" s="16" t="s">
        <v>153</v>
      </c>
      <c r="BE183" s="262">
        <f>IF(N183="základní",J183,0)</f>
        <v>0</v>
      </c>
      <c r="BF183" s="262">
        <f>IF(N183="snížená",J183,0)</f>
        <v>0</v>
      </c>
      <c r="BG183" s="262">
        <f>IF(N183="zákl. přenesená",J183,0)</f>
        <v>0</v>
      </c>
      <c r="BH183" s="262">
        <f>IF(N183="sníž. přenesená",J183,0)</f>
        <v>0</v>
      </c>
      <c r="BI183" s="262">
        <f>IF(N183="nulová",J183,0)</f>
        <v>0</v>
      </c>
      <c r="BJ183" s="16" t="s">
        <v>78</v>
      </c>
      <c r="BK183" s="262">
        <f>ROUND(I183*H183,2)</f>
        <v>0</v>
      </c>
      <c r="BL183" s="16" t="s">
        <v>93</v>
      </c>
      <c r="BM183" s="261" t="s">
        <v>292</v>
      </c>
    </row>
    <row r="184" s="2" customFormat="1" ht="24" customHeight="1">
      <c r="A184" s="37"/>
      <c r="B184" s="38"/>
      <c r="C184" s="249" t="s">
        <v>73</v>
      </c>
      <c r="D184" s="249" t="s">
        <v>154</v>
      </c>
      <c r="E184" s="250" t="s">
        <v>293</v>
      </c>
      <c r="F184" s="251" t="s">
        <v>294</v>
      </c>
      <c r="G184" s="252" t="s">
        <v>160</v>
      </c>
      <c r="H184" s="253">
        <v>3</v>
      </c>
      <c r="I184" s="254"/>
      <c r="J184" s="255">
        <f>ROUND(I184*H184,2)</f>
        <v>0</v>
      </c>
      <c r="K184" s="256"/>
      <c r="L184" s="43"/>
      <c r="M184" s="257" t="s">
        <v>1</v>
      </c>
      <c r="N184" s="258" t="s">
        <v>38</v>
      </c>
      <c r="O184" s="90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1" t="s">
        <v>93</v>
      </c>
      <c r="AT184" s="261" t="s">
        <v>154</v>
      </c>
      <c r="AU184" s="261" t="s">
        <v>78</v>
      </c>
      <c r="AY184" s="16" t="s">
        <v>153</v>
      </c>
      <c r="BE184" s="262">
        <f>IF(N184="základní",J184,0)</f>
        <v>0</v>
      </c>
      <c r="BF184" s="262">
        <f>IF(N184="snížená",J184,0)</f>
        <v>0</v>
      </c>
      <c r="BG184" s="262">
        <f>IF(N184="zákl. přenesená",J184,0)</f>
        <v>0</v>
      </c>
      <c r="BH184" s="262">
        <f>IF(N184="sníž. přenesená",J184,0)</f>
        <v>0</v>
      </c>
      <c r="BI184" s="262">
        <f>IF(N184="nulová",J184,0)</f>
        <v>0</v>
      </c>
      <c r="BJ184" s="16" t="s">
        <v>78</v>
      </c>
      <c r="BK184" s="262">
        <f>ROUND(I184*H184,2)</f>
        <v>0</v>
      </c>
      <c r="BL184" s="16" t="s">
        <v>93</v>
      </c>
      <c r="BM184" s="261" t="s">
        <v>295</v>
      </c>
    </row>
    <row r="185" s="2" customFormat="1" ht="24" customHeight="1">
      <c r="A185" s="37"/>
      <c r="B185" s="38"/>
      <c r="C185" s="249" t="s">
        <v>73</v>
      </c>
      <c r="D185" s="249" t="s">
        <v>154</v>
      </c>
      <c r="E185" s="250" t="s">
        <v>296</v>
      </c>
      <c r="F185" s="251" t="s">
        <v>297</v>
      </c>
      <c r="G185" s="252" t="s">
        <v>160</v>
      </c>
      <c r="H185" s="253">
        <v>14</v>
      </c>
      <c r="I185" s="254"/>
      <c r="J185" s="255">
        <f>ROUND(I185*H185,2)</f>
        <v>0</v>
      </c>
      <c r="K185" s="256"/>
      <c r="L185" s="43"/>
      <c r="M185" s="257" t="s">
        <v>1</v>
      </c>
      <c r="N185" s="258" t="s">
        <v>38</v>
      </c>
      <c r="O185" s="90"/>
      <c r="P185" s="259">
        <f>O185*H185</f>
        <v>0</v>
      </c>
      <c r="Q185" s="259">
        <v>0</v>
      </c>
      <c r="R185" s="259">
        <f>Q185*H185</f>
        <v>0</v>
      </c>
      <c r="S185" s="259">
        <v>0</v>
      </c>
      <c r="T185" s="26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1" t="s">
        <v>93</v>
      </c>
      <c r="AT185" s="261" t="s">
        <v>154</v>
      </c>
      <c r="AU185" s="261" t="s">
        <v>78</v>
      </c>
      <c r="AY185" s="16" t="s">
        <v>153</v>
      </c>
      <c r="BE185" s="262">
        <f>IF(N185="základní",J185,0)</f>
        <v>0</v>
      </c>
      <c r="BF185" s="262">
        <f>IF(N185="snížená",J185,0)</f>
        <v>0</v>
      </c>
      <c r="BG185" s="262">
        <f>IF(N185="zákl. přenesená",J185,0)</f>
        <v>0</v>
      </c>
      <c r="BH185" s="262">
        <f>IF(N185="sníž. přenesená",J185,0)</f>
        <v>0</v>
      </c>
      <c r="BI185" s="262">
        <f>IF(N185="nulová",J185,0)</f>
        <v>0</v>
      </c>
      <c r="BJ185" s="16" t="s">
        <v>78</v>
      </c>
      <c r="BK185" s="262">
        <f>ROUND(I185*H185,2)</f>
        <v>0</v>
      </c>
      <c r="BL185" s="16" t="s">
        <v>93</v>
      </c>
      <c r="BM185" s="261" t="s">
        <v>298</v>
      </c>
    </row>
    <row r="186" s="2" customFormat="1" ht="24" customHeight="1">
      <c r="A186" s="37"/>
      <c r="B186" s="38"/>
      <c r="C186" s="249" t="s">
        <v>73</v>
      </c>
      <c r="D186" s="249" t="s">
        <v>154</v>
      </c>
      <c r="E186" s="250" t="s">
        <v>299</v>
      </c>
      <c r="F186" s="251" t="s">
        <v>300</v>
      </c>
      <c r="G186" s="252" t="s">
        <v>160</v>
      </c>
      <c r="H186" s="253">
        <v>30</v>
      </c>
      <c r="I186" s="254"/>
      <c r="J186" s="255">
        <f>ROUND(I186*H186,2)</f>
        <v>0</v>
      </c>
      <c r="K186" s="256"/>
      <c r="L186" s="43"/>
      <c r="M186" s="257" t="s">
        <v>1</v>
      </c>
      <c r="N186" s="258" t="s">
        <v>38</v>
      </c>
      <c r="O186" s="90"/>
      <c r="P186" s="259">
        <f>O186*H186</f>
        <v>0</v>
      </c>
      <c r="Q186" s="259">
        <v>0</v>
      </c>
      <c r="R186" s="259">
        <f>Q186*H186</f>
        <v>0</v>
      </c>
      <c r="S186" s="259">
        <v>0</v>
      </c>
      <c r="T186" s="26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1" t="s">
        <v>93</v>
      </c>
      <c r="AT186" s="261" t="s">
        <v>154</v>
      </c>
      <c r="AU186" s="261" t="s">
        <v>78</v>
      </c>
      <c r="AY186" s="16" t="s">
        <v>153</v>
      </c>
      <c r="BE186" s="262">
        <f>IF(N186="základní",J186,0)</f>
        <v>0</v>
      </c>
      <c r="BF186" s="262">
        <f>IF(N186="snížená",J186,0)</f>
        <v>0</v>
      </c>
      <c r="BG186" s="262">
        <f>IF(N186="zákl. přenesená",J186,0)</f>
        <v>0</v>
      </c>
      <c r="BH186" s="262">
        <f>IF(N186="sníž. přenesená",J186,0)</f>
        <v>0</v>
      </c>
      <c r="BI186" s="262">
        <f>IF(N186="nulová",J186,0)</f>
        <v>0</v>
      </c>
      <c r="BJ186" s="16" t="s">
        <v>78</v>
      </c>
      <c r="BK186" s="262">
        <f>ROUND(I186*H186,2)</f>
        <v>0</v>
      </c>
      <c r="BL186" s="16" t="s">
        <v>93</v>
      </c>
      <c r="BM186" s="261" t="s">
        <v>301</v>
      </c>
    </row>
    <row r="187" s="2" customFormat="1" ht="24" customHeight="1">
      <c r="A187" s="37"/>
      <c r="B187" s="38"/>
      <c r="C187" s="249" t="s">
        <v>73</v>
      </c>
      <c r="D187" s="249" t="s">
        <v>154</v>
      </c>
      <c r="E187" s="250" t="s">
        <v>302</v>
      </c>
      <c r="F187" s="251" t="s">
        <v>303</v>
      </c>
      <c r="G187" s="252" t="s">
        <v>160</v>
      </c>
      <c r="H187" s="253">
        <v>3</v>
      </c>
      <c r="I187" s="254"/>
      <c r="J187" s="255">
        <f>ROUND(I187*H187,2)</f>
        <v>0</v>
      </c>
      <c r="K187" s="256"/>
      <c r="L187" s="43"/>
      <c r="M187" s="257" t="s">
        <v>1</v>
      </c>
      <c r="N187" s="258" t="s">
        <v>38</v>
      </c>
      <c r="O187" s="90"/>
      <c r="P187" s="259">
        <f>O187*H187</f>
        <v>0</v>
      </c>
      <c r="Q187" s="259">
        <v>0</v>
      </c>
      <c r="R187" s="259">
        <f>Q187*H187</f>
        <v>0</v>
      </c>
      <c r="S187" s="259">
        <v>0</v>
      </c>
      <c r="T187" s="26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1" t="s">
        <v>93</v>
      </c>
      <c r="AT187" s="261" t="s">
        <v>154</v>
      </c>
      <c r="AU187" s="261" t="s">
        <v>78</v>
      </c>
      <c r="AY187" s="16" t="s">
        <v>153</v>
      </c>
      <c r="BE187" s="262">
        <f>IF(N187="základní",J187,0)</f>
        <v>0</v>
      </c>
      <c r="BF187" s="262">
        <f>IF(N187="snížená",J187,0)</f>
        <v>0</v>
      </c>
      <c r="BG187" s="262">
        <f>IF(N187="zákl. přenesená",J187,0)</f>
        <v>0</v>
      </c>
      <c r="BH187" s="262">
        <f>IF(N187="sníž. přenesená",J187,0)</f>
        <v>0</v>
      </c>
      <c r="BI187" s="262">
        <f>IF(N187="nulová",J187,0)</f>
        <v>0</v>
      </c>
      <c r="BJ187" s="16" t="s">
        <v>78</v>
      </c>
      <c r="BK187" s="262">
        <f>ROUND(I187*H187,2)</f>
        <v>0</v>
      </c>
      <c r="BL187" s="16" t="s">
        <v>93</v>
      </c>
      <c r="BM187" s="261" t="s">
        <v>304</v>
      </c>
    </row>
    <row r="188" s="2" customFormat="1" ht="24" customHeight="1">
      <c r="A188" s="37"/>
      <c r="B188" s="38"/>
      <c r="C188" s="249" t="s">
        <v>73</v>
      </c>
      <c r="D188" s="249" t="s">
        <v>154</v>
      </c>
      <c r="E188" s="250" t="s">
        <v>305</v>
      </c>
      <c r="F188" s="251" t="s">
        <v>306</v>
      </c>
      <c r="G188" s="252" t="s">
        <v>160</v>
      </c>
      <c r="H188" s="253">
        <v>15</v>
      </c>
      <c r="I188" s="254"/>
      <c r="J188" s="255">
        <f>ROUND(I188*H188,2)</f>
        <v>0</v>
      </c>
      <c r="K188" s="256"/>
      <c r="L188" s="43"/>
      <c r="M188" s="257" t="s">
        <v>1</v>
      </c>
      <c r="N188" s="258" t="s">
        <v>38</v>
      </c>
      <c r="O188" s="90"/>
      <c r="P188" s="259">
        <f>O188*H188</f>
        <v>0</v>
      </c>
      <c r="Q188" s="259">
        <v>0</v>
      </c>
      <c r="R188" s="259">
        <f>Q188*H188</f>
        <v>0</v>
      </c>
      <c r="S188" s="259">
        <v>0</v>
      </c>
      <c r="T188" s="26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1" t="s">
        <v>93</v>
      </c>
      <c r="AT188" s="261" t="s">
        <v>154</v>
      </c>
      <c r="AU188" s="261" t="s">
        <v>78</v>
      </c>
      <c r="AY188" s="16" t="s">
        <v>153</v>
      </c>
      <c r="BE188" s="262">
        <f>IF(N188="základní",J188,0)</f>
        <v>0</v>
      </c>
      <c r="BF188" s="262">
        <f>IF(N188="snížená",J188,0)</f>
        <v>0</v>
      </c>
      <c r="BG188" s="262">
        <f>IF(N188="zákl. přenesená",J188,0)</f>
        <v>0</v>
      </c>
      <c r="BH188" s="262">
        <f>IF(N188="sníž. přenesená",J188,0)</f>
        <v>0</v>
      </c>
      <c r="BI188" s="262">
        <f>IF(N188="nulová",J188,0)</f>
        <v>0</v>
      </c>
      <c r="BJ188" s="16" t="s">
        <v>78</v>
      </c>
      <c r="BK188" s="262">
        <f>ROUND(I188*H188,2)</f>
        <v>0</v>
      </c>
      <c r="BL188" s="16" t="s">
        <v>93</v>
      </c>
      <c r="BM188" s="261" t="s">
        <v>307</v>
      </c>
    </row>
    <row r="189" s="2" customFormat="1" ht="24" customHeight="1">
      <c r="A189" s="37"/>
      <c r="B189" s="38"/>
      <c r="C189" s="249" t="s">
        <v>73</v>
      </c>
      <c r="D189" s="249" t="s">
        <v>154</v>
      </c>
      <c r="E189" s="250" t="s">
        <v>308</v>
      </c>
      <c r="F189" s="251" t="s">
        <v>309</v>
      </c>
      <c r="G189" s="252" t="s">
        <v>160</v>
      </c>
      <c r="H189" s="253">
        <v>36</v>
      </c>
      <c r="I189" s="254"/>
      <c r="J189" s="255">
        <f>ROUND(I189*H189,2)</f>
        <v>0</v>
      </c>
      <c r="K189" s="256"/>
      <c r="L189" s="43"/>
      <c r="M189" s="257" t="s">
        <v>1</v>
      </c>
      <c r="N189" s="258" t="s">
        <v>38</v>
      </c>
      <c r="O189" s="90"/>
      <c r="P189" s="259">
        <f>O189*H189</f>
        <v>0</v>
      </c>
      <c r="Q189" s="259">
        <v>0</v>
      </c>
      <c r="R189" s="259">
        <f>Q189*H189</f>
        <v>0</v>
      </c>
      <c r="S189" s="259">
        <v>0</v>
      </c>
      <c r="T189" s="26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1" t="s">
        <v>93</v>
      </c>
      <c r="AT189" s="261" t="s">
        <v>154</v>
      </c>
      <c r="AU189" s="261" t="s">
        <v>78</v>
      </c>
      <c r="AY189" s="16" t="s">
        <v>153</v>
      </c>
      <c r="BE189" s="262">
        <f>IF(N189="základní",J189,0)</f>
        <v>0</v>
      </c>
      <c r="BF189" s="262">
        <f>IF(N189="snížená",J189,0)</f>
        <v>0</v>
      </c>
      <c r="BG189" s="262">
        <f>IF(N189="zákl. přenesená",J189,0)</f>
        <v>0</v>
      </c>
      <c r="BH189" s="262">
        <f>IF(N189="sníž. přenesená",J189,0)</f>
        <v>0</v>
      </c>
      <c r="BI189" s="262">
        <f>IF(N189="nulová",J189,0)</f>
        <v>0</v>
      </c>
      <c r="BJ189" s="16" t="s">
        <v>78</v>
      </c>
      <c r="BK189" s="262">
        <f>ROUND(I189*H189,2)</f>
        <v>0</v>
      </c>
      <c r="BL189" s="16" t="s">
        <v>93</v>
      </c>
      <c r="BM189" s="261" t="s">
        <v>310</v>
      </c>
    </row>
    <row r="190" s="2" customFormat="1" ht="36" customHeight="1">
      <c r="A190" s="37"/>
      <c r="B190" s="38"/>
      <c r="C190" s="249" t="s">
        <v>73</v>
      </c>
      <c r="D190" s="249" t="s">
        <v>154</v>
      </c>
      <c r="E190" s="250" t="s">
        <v>311</v>
      </c>
      <c r="F190" s="251" t="s">
        <v>312</v>
      </c>
      <c r="G190" s="252" t="s">
        <v>192</v>
      </c>
      <c r="H190" s="253">
        <v>17.600000000000001</v>
      </c>
      <c r="I190" s="254"/>
      <c r="J190" s="255">
        <f>ROUND(I190*H190,2)</f>
        <v>0</v>
      </c>
      <c r="K190" s="256"/>
      <c r="L190" s="43"/>
      <c r="M190" s="257" t="s">
        <v>1</v>
      </c>
      <c r="N190" s="258" t="s">
        <v>38</v>
      </c>
      <c r="O190" s="90"/>
      <c r="P190" s="259">
        <f>O190*H190</f>
        <v>0</v>
      </c>
      <c r="Q190" s="259">
        <v>0</v>
      </c>
      <c r="R190" s="259">
        <f>Q190*H190</f>
        <v>0</v>
      </c>
      <c r="S190" s="259">
        <v>0</v>
      </c>
      <c r="T190" s="26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1" t="s">
        <v>93</v>
      </c>
      <c r="AT190" s="261" t="s">
        <v>154</v>
      </c>
      <c r="AU190" s="261" t="s">
        <v>78</v>
      </c>
      <c r="AY190" s="16" t="s">
        <v>153</v>
      </c>
      <c r="BE190" s="262">
        <f>IF(N190="základní",J190,0)</f>
        <v>0</v>
      </c>
      <c r="BF190" s="262">
        <f>IF(N190="snížená",J190,0)</f>
        <v>0</v>
      </c>
      <c r="BG190" s="262">
        <f>IF(N190="zákl. přenesená",J190,0)</f>
        <v>0</v>
      </c>
      <c r="BH190" s="262">
        <f>IF(N190="sníž. přenesená",J190,0)</f>
        <v>0</v>
      </c>
      <c r="BI190" s="262">
        <f>IF(N190="nulová",J190,0)</f>
        <v>0</v>
      </c>
      <c r="BJ190" s="16" t="s">
        <v>78</v>
      </c>
      <c r="BK190" s="262">
        <f>ROUND(I190*H190,2)</f>
        <v>0</v>
      </c>
      <c r="BL190" s="16" t="s">
        <v>93</v>
      </c>
      <c r="BM190" s="261" t="s">
        <v>313</v>
      </c>
    </row>
    <row r="191" s="2" customFormat="1" ht="36" customHeight="1">
      <c r="A191" s="37"/>
      <c r="B191" s="38"/>
      <c r="C191" s="249" t="s">
        <v>73</v>
      </c>
      <c r="D191" s="249" t="s">
        <v>154</v>
      </c>
      <c r="E191" s="250" t="s">
        <v>314</v>
      </c>
      <c r="F191" s="251" t="s">
        <v>201</v>
      </c>
      <c r="G191" s="252" t="s">
        <v>192</v>
      </c>
      <c r="H191" s="253">
        <v>4.7999999999999998</v>
      </c>
      <c r="I191" s="254"/>
      <c r="J191" s="255">
        <f>ROUND(I191*H191,2)</f>
        <v>0</v>
      </c>
      <c r="K191" s="256"/>
      <c r="L191" s="43"/>
      <c r="M191" s="257" t="s">
        <v>1</v>
      </c>
      <c r="N191" s="258" t="s">
        <v>38</v>
      </c>
      <c r="O191" s="90"/>
      <c r="P191" s="259">
        <f>O191*H191</f>
        <v>0</v>
      </c>
      <c r="Q191" s="259">
        <v>0</v>
      </c>
      <c r="R191" s="259">
        <f>Q191*H191</f>
        <v>0</v>
      </c>
      <c r="S191" s="259">
        <v>0</v>
      </c>
      <c r="T191" s="26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1" t="s">
        <v>93</v>
      </c>
      <c r="AT191" s="261" t="s">
        <v>154</v>
      </c>
      <c r="AU191" s="261" t="s">
        <v>78</v>
      </c>
      <c r="AY191" s="16" t="s">
        <v>153</v>
      </c>
      <c r="BE191" s="262">
        <f>IF(N191="základní",J191,0)</f>
        <v>0</v>
      </c>
      <c r="BF191" s="262">
        <f>IF(N191="snížená",J191,0)</f>
        <v>0</v>
      </c>
      <c r="BG191" s="262">
        <f>IF(N191="zákl. přenesená",J191,0)</f>
        <v>0</v>
      </c>
      <c r="BH191" s="262">
        <f>IF(N191="sníž. přenesená",J191,0)</f>
        <v>0</v>
      </c>
      <c r="BI191" s="262">
        <f>IF(N191="nulová",J191,0)</f>
        <v>0</v>
      </c>
      <c r="BJ191" s="16" t="s">
        <v>78</v>
      </c>
      <c r="BK191" s="262">
        <f>ROUND(I191*H191,2)</f>
        <v>0</v>
      </c>
      <c r="BL191" s="16" t="s">
        <v>93</v>
      </c>
      <c r="BM191" s="261" t="s">
        <v>315</v>
      </c>
    </row>
    <row r="192" s="2" customFormat="1" ht="24" customHeight="1">
      <c r="A192" s="37"/>
      <c r="B192" s="38"/>
      <c r="C192" s="249" t="s">
        <v>73</v>
      </c>
      <c r="D192" s="249" t="s">
        <v>154</v>
      </c>
      <c r="E192" s="250" t="s">
        <v>316</v>
      </c>
      <c r="F192" s="251" t="s">
        <v>207</v>
      </c>
      <c r="G192" s="252" t="s">
        <v>166</v>
      </c>
      <c r="H192" s="253">
        <v>294</v>
      </c>
      <c r="I192" s="254"/>
      <c r="J192" s="255">
        <f>ROUND(I192*H192,2)</f>
        <v>0</v>
      </c>
      <c r="K192" s="256"/>
      <c r="L192" s="43"/>
      <c r="M192" s="257" t="s">
        <v>1</v>
      </c>
      <c r="N192" s="258" t="s">
        <v>38</v>
      </c>
      <c r="O192" s="90"/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1" t="s">
        <v>93</v>
      </c>
      <c r="AT192" s="261" t="s">
        <v>154</v>
      </c>
      <c r="AU192" s="261" t="s">
        <v>78</v>
      </c>
      <c r="AY192" s="16" t="s">
        <v>153</v>
      </c>
      <c r="BE192" s="262">
        <f>IF(N192="základní",J192,0)</f>
        <v>0</v>
      </c>
      <c r="BF192" s="262">
        <f>IF(N192="snížená",J192,0)</f>
        <v>0</v>
      </c>
      <c r="BG192" s="262">
        <f>IF(N192="zákl. přenesená",J192,0)</f>
        <v>0</v>
      </c>
      <c r="BH192" s="262">
        <f>IF(N192="sníž. přenesená",J192,0)</f>
        <v>0</v>
      </c>
      <c r="BI192" s="262">
        <f>IF(N192="nulová",J192,0)</f>
        <v>0</v>
      </c>
      <c r="BJ192" s="16" t="s">
        <v>78</v>
      </c>
      <c r="BK192" s="262">
        <f>ROUND(I192*H192,2)</f>
        <v>0</v>
      </c>
      <c r="BL192" s="16" t="s">
        <v>93</v>
      </c>
      <c r="BM192" s="261" t="s">
        <v>317</v>
      </c>
    </row>
    <row r="193" s="11" customFormat="1" ht="25.92" customHeight="1">
      <c r="A193" s="11"/>
      <c r="B193" s="235"/>
      <c r="C193" s="236"/>
      <c r="D193" s="237" t="s">
        <v>72</v>
      </c>
      <c r="E193" s="238" t="s">
        <v>318</v>
      </c>
      <c r="F193" s="238" t="s">
        <v>319</v>
      </c>
      <c r="G193" s="236"/>
      <c r="H193" s="236"/>
      <c r="I193" s="239"/>
      <c r="J193" s="240">
        <f>BK193</f>
        <v>0</v>
      </c>
      <c r="K193" s="236"/>
      <c r="L193" s="241"/>
      <c r="M193" s="242"/>
      <c r="N193" s="243"/>
      <c r="O193" s="243"/>
      <c r="P193" s="244">
        <f>SUM(P194:P213)</f>
        <v>0</v>
      </c>
      <c r="Q193" s="243"/>
      <c r="R193" s="244">
        <f>SUM(R194:R213)</f>
        <v>0</v>
      </c>
      <c r="S193" s="243"/>
      <c r="T193" s="245">
        <f>SUM(T194:T213)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46" t="s">
        <v>78</v>
      </c>
      <c r="AT193" s="247" t="s">
        <v>72</v>
      </c>
      <c r="AU193" s="247" t="s">
        <v>73</v>
      </c>
      <c r="AY193" s="246" t="s">
        <v>153</v>
      </c>
      <c r="BK193" s="248">
        <f>SUM(BK194:BK213)</f>
        <v>0</v>
      </c>
    </row>
    <row r="194" s="2" customFormat="1" ht="72" customHeight="1">
      <c r="A194" s="37"/>
      <c r="B194" s="38"/>
      <c r="C194" s="249" t="s">
        <v>73</v>
      </c>
      <c r="D194" s="249" t="s">
        <v>154</v>
      </c>
      <c r="E194" s="250" t="s">
        <v>320</v>
      </c>
      <c r="F194" s="251" t="s">
        <v>321</v>
      </c>
      <c r="G194" s="252" t="s">
        <v>182</v>
      </c>
      <c r="H194" s="253">
        <v>1</v>
      </c>
      <c r="I194" s="254"/>
      <c r="J194" s="255">
        <f>ROUND(I194*H194,2)</f>
        <v>0</v>
      </c>
      <c r="K194" s="256"/>
      <c r="L194" s="43"/>
      <c r="M194" s="257" t="s">
        <v>1</v>
      </c>
      <c r="N194" s="258" t="s">
        <v>38</v>
      </c>
      <c r="O194" s="90"/>
      <c r="P194" s="259">
        <f>O194*H194</f>
        <v>0</v>
      </c>
      <c r="Q194" s="259">
        <v>0</v>
      </c>
      <c r="R194" s="259">
        <f>Q194*H194</f>
        <v>0</v>
      </c>
      <c r="S194" s="259">
        <v>0</v>
      </c>
      <c r="T194" s="26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1" t="s">
        <v>93</v>
      </c>
      <c r="AT194" s="261" t="s">
        <v>154</v>
      </c>
      <c r="AU194" s="261" t="s">
        <v>78</v>
      </c>
      <c r="AY194" s="16" t="s">
        <v>153</v>
      </c>
      <c r="BE194" s="262">
        <f>IF(N194="základní",J194,0)</f>
        <v>0</v>
      </c>
      <c r="BF194" s="262">
        <f>IF(N194="snížená",J194,0)</f>
        <v>0</v>
      </c>
      <c r="BG194" s="262">
        <f>IF(N194="zákl. přenesená",J194,0)</f>
        <v>0</v>
      </c>
      <c r="BH194" s="262">
        <f>IF(N194="sníž. přenesená",J194,0)</f>
        <v>0</v>
      </c>
      <c r="BI194" s="262">
        <f>IF(N194="nulová",J194,0)</f>
        <v>0</v>
      </c>
      <c r="BJ194" s="16" t="s">
        <v>78</v>
      </c>
      <c r="BK194" s="262">
        <f>ROUND(I194*H194,2)</f>
        <v>0</v>
      </c>
      <c r="BL194" s="16" t="s">
        <v>93</v>
      </c>
      <c r="BM194" s="261" t="s">
        <v>322</v>
      </c>
    </row>
    <row r="195" s="2" customFormat="1" ht="24" customHeight="1">
      <c r="A195" s="37"/>
      <c r="B195" s="38"/>
      <c r="C195" s="249" t="s">
        <v>73</v>
      </c>
      <c r="D195" s="249" t="s">
        <v>154</v>
      </c>
      <c r="E195" s="250" t="s">
        <v>323</v>
      </c>
      <c r="F195" s="251" t="s">
        <v>324</v>
      </c>
      <c r="G195" s="252" t="s">
        <v>182</v>
      </c>
      <c r="H195" s="253">
        <v>1</v>
      </c>
      <c r="I195" s="254"/>
      <c r="J195" s="255">
        <f>ROUND(I195*H195,2)</f>
        <v>0</v>
      </c>
      <c r="K195" s="256"/>
      <c r="L195" s="43"/>
      <c r="M195" s="257" t="s">
        <v>1</v>
      </c>
      <c r="N195" s="258" t="s">
        <v>38</v>
      </c>
      <c r="O195" s="90"/>
      <c r="P195" s="259">
        <f>O195*H195</f>
        <v>0</v>
      </c>
      <c r="Q195" s="259">
        <v>0</v>
      </c>
      <c r="R195" s="259">
        <f>Q195*H195</f>
        <v>0</v>
      </c>
      <c r="S195" s="259">
        <v>0</v>
      </c>
      <c r="T195" s="26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1" t="s">
        <v>93</v>
      </c>
      <c r="AT195" s="261" t="s">
        <v>154</v>
      </c>
      <c r="AU195" s="261" t="s">
        <v>78</v>
      </c>
      <c r="AY195" s="16" t="s">
        <v>153</v>
      </c>
      <c r="BE195" s="262">
        <f>IF(N195="základní",J195,0)</f>
        <v>0</v>
      </c>
      <c r="BF195" s="262">
        <f>IF(N195="snížená",J195,0)</f>
        <v>0</v>
      </c>
      <c r="BG195" s="262">
        <f>IF(N195="zákl. přenesená",J195,0)</f>
        <v>0</v>
      </c>
      <c r="BH195" s="262">
        <f>IF(N195="sníž. přenesená",J195,0)</f>
        <v>0</v>
      </c>
      <c r="BI195" s="262">
        <f>IF(N195="nulová",J195,0)</f>
        <v>0</v>
      </c>
      <c r="BJ195" s="16" t="s">
        <v>78</v>
      </c>
      <c r="BK195" s="262">
        <f>ROUND(I195*H195,2)</f>
        <v>0</v>
      </c>
      <c r="BL195" s="16" t="s">
        <v>93</v>
      </c>
      <c r="BM195" s="261" t="s">
        <v>325</v>
      </c>
    </row>
    <row r="196" s="2" customFormat="1" ht="72" customHeight="1">
      <c r="A196" s="37"/>
      <c r="B196" s="38"/>
      <c r="C196" s="249" t="s">
        <v>73</v>
      </c>
      <c r="D196" s="249" t="s">
        <v>154</v>
      </c>
      <c r="E196" s="250" t="s">
        <v>326</v>
      </c>
      <c r="F196" s="251" t="s">
        <v>327</v>
      </c>
      <c r="G196" s="252" t="s">
        <v>182</v>
      </c>
      <c r="H196" s="253">
        <v>2</v>
      </c>
      <c r="I196" s="254"/>
      <c r="J196" s="255">
        <f>ROUND(I196*H196,2)</f>
        <v>0</v>
      </c>
      <c r="K196" s="256"/>
      <c r="L196" s="43"/>
      <c r="M196" s="257" t="s">
        <v>1</v>
      </c>
      <c r="N196" s="258" t="s">
        <v>38</v>
      </c>
      <c r="O196" s="90"/>
      <c r="P196" s="259">
        <f>O196*H196</f>
        <v>0</v>
      </c>
      <c r="Q196" s="259">
        <v>0</v>
      </c>
      <c r="R196" s="259">
        <f>Q196*H196</f>
        <v>0</v>
      </c>
      <c r="S196" s="259">
        <v>0</v>
      </c>
      <c r="T196" s="26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1" t="s">
        <v>93</v>
      </c>
      <c r="AT196" s="261" t="s">
        <v>154</v>
      </c>
      <c r="AU196" s="261" t="s">
        <v>78</v>
      </c>
      <c r="AY196" s="16" t="s">
        <v>153</v>
      </c>
      <c r="BE196" s="262">
        <f>IF(N196="základní",J196,0)</f>
        <v>0</v>
      </c>
      <c r="BF196" s="262">
        <f>IF(N196="snížená",J196,0)</f>
        <v>0</v>
      </c>
      <c r="BG196" s="262">
        <f>IF(N196="zákl. přenesená",J196,0)</f>
        <v>0</v>
      </c>
      <c r="BH196" s="262">
        <f>IF(N196="sníž. přenesená",J196,0)</f>
        <v>0</v>
      </c>
      <c r="BI196" s="262">
        <f>IF(N196="nulová",J196,0)</f>
        <v>0</v>
      </c>
      <c r="BJ196" s="16" t="s">
        <v>78</v>
      </c>
      <c r="BK196" s="262">
        <f>ROUND(I196*H196,2)</f>
        <v>0</v>
      </c>
      <c r="BL196" s="16" t="s">
        <v>93</v>
      </c>
      <c r="BM196" s="261" t="s">
        <v>328</v>
      </c>
    </row>
    <row r="197" s="2" customFormat="1" ht="72" customHeight="1">
      <c r="A197" s="37"/>
      <c r="B197" s="38"/>
      <c r="C197" s="249" t="s">
        <v>73</v>
      </c>
      <c r="D197" s="249" t="s">
        <v>154</v>
      </c>
      <c r="E197" s="250" t="s">
        <v>329</v>
      </c>
      <c r="F197" s="251" t="s">
        <v>330</v>
      </c>
      <c r="G197" s="252" t="s">
        <v>182</v>
      </c>
      <c r="H197" s="253">
        <v>2</v>
      </c>
      <c r="I197" s="254"/>
      <c r="J197" s="255">
        <f>ROUND(I197*H197,2)</f>
        <v>0</v>
      </c>
      <c r="K197" s="256"/>
      <c r="L197" s="43"/>
      <c r="M197" s="257" t="s">
        <v>1</v>
      </c>
      <c r="N197" s="258" t="s">
        <v>38</v>
      </c>
      <c r="O197" s="90"/>
      <c r="P197" s="259">
        <f>O197*H197</f>
        <v>0</v>
      </c>
      <c r="Q197" s="259">
        <v>0</v>
      </c>
      <c r="R197" s="259">
        <f>Q197*H197</f>
        <v>0</v>
      </c>
      <c r="S197" s="259">
        <v>0</v>
      </c>
      <c r="T197" s="26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1" t="s">
        <v>93</v>
      </c>
      <c r="AT197" s="261" t="s">
        <v>154</v>
      </c>
      <c r="AU197" s="261" t="s">
        <v>78</v>
      </c>
      <c r="AY197" s="16" t="s">
        <v>153</v>
      </c>
      <c r="BE197" s="262">
        <f>IF(N197="základní",J197,0)</f>
        <v>0</v>
      </c>
      <c r="BF197" s="262">
        <f>IF(N197="snížená",J197,0)</f>
        <v>0</v>
      </c>
      <c r="BG197" s="262">
        <f>IF(N197="zákl. přenesená",J197,0)</f>
        <v>0</v>
      </c>
      <c r="BH197" s="262">
        <f>IF(N197="sníž. přenesená",J197,0)</f>
        <v>0</v>
      </c>
      <c r="BI197" s="262">
        <f>IF(N197="nulová",J197,0)</f>
        <v>0</v>
      </c>
      <c r="BJ197" s="16" t="s">
        <v>78</v>
      </c>
      <c r="BK197" s="262">
        <f>ROUND(I197*H197,2)</f>
        <v>0</v>
      </c>
      <c r="BL197" s="16" t="s">
        <v>93</v>
      </c>
      <c r="BM197" s="261" t="s">
        <v>331</v>
      </c>
    </row>
    <row r="198" s="2" customFormat="1" ht="72" customHeight="1">
      <c r="A198" s="37"/>
      <c r="B198" s="38"/>
      <c r="C198" s="249" t="s">
        <v>73</v>
      </c>
      <c r="D198" s="249" t="s">
        <v>154</v>
      </c>
      <c r="E198" s="250" t="s">
        <v>332</v>
      </c>
      <c r="F198" s="251" t="s">
        <v>333</v>
      </c>
      <c r="G198" s="252" t="s">
        <v>182</v>
      </c>
      <c r="H198" s="253">
        <v>2</v>
      </c>
      <c r="I198" s="254"/>
      <c r="J198" s="255">
        <f>ROUND(I198*H198,2)</f>
        <v>0</v>
      </c>
      <c r="K198" s="256"/>
      <c r="L198" s="43"/>
      <c r="M198" s="257" t="s">
        <v>1</v>
      </c>
      <c r="N198" s="258" t="s">
        <v>38</v>
      </c>
      <c r="O198" s="90"/>
      <c r="P198" s="259">
        <f>O198*H198</f>
        <v>0</v>
      </c>
      <c r="Q198" s="259">
        <v>0</v>
      </c>
      <c r="R198" s="259">
        <f>Q198*H198</f>
        <v>0</v>
      </c>
      <c r="S198" s="259">
        <v>0</v>
      </c>
      <c r="T198" s="26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1" t="s">
        <v>93</v>
      </c>
      <c r="AT198" s="261" t="s">
        <v>154</v>
      </c>
      <c r="AU198" s="261" t="s">
        <v>78</v>
      </c>
      <c r="AY198" s="16" t="s">
        <v>153</v>
      </c>
      <c r="BE198" s="262">
        <f>IF(N198="základní",J198,0)</f>
        <v>0</v>
      </c>
      <c r="BF198" s="262">
        <f>IF(N198="snížená",J198,0)</f>
        <v>0</v>
      </c>
      <c r="BG198" s="262">
        <f>IF(N198="zákl. přenesená",J198,0)</f>
        <v>0</v>
      </c>
      <c r="BH198" s="262">
        <f>IF(N198="sníž. přenesená",J198,0)</f>
        <v>0</v>
      </c>
      <c r="BI198" s="262">
        <f>IF(N198="nulová",J198,0)</f>
        <v>0</v>
      </c>
      <c r="BJ198" s="16" t="s">
        <v>78</v>
      </c>
      <c r="BK198" s="262">
        <f>ROUND(I198*H198,2)</f>
        <v>0</v>
      </c>
      <c r="BL198" s="16" t="s">
        <v>93</v>
      </c>
      <c r="BM198" s="261" t="s">
        <v>334</v>
      </c>
    </row>
    <row r="199" s="2" customFormat="1" ht="24" customHeight="1">
      <c r="A199" s="37"/>
      <c r="B199" s="38"/>
      <c r="C199" s="249" t="s">
        <v>73</v>
      </c>
      <c r="D199" s="249" t="s">
        <v>154</v>
      </c>
      <c r="E199" s="250" t="s">
        <v>335</v>
      </c>
      <c r="F199" s="251" t="s">
        <v>336</v>
      </c>
      <c r="G199" s="252" t="s">
        <v>182</v>
      </c>
      <c r="H199" s="253">
        <v>5</v>
      </c>
      <c r="I199" s="254"/>
      <c r="J199" s="255">
        <f>ROUND(I199*H199,2)</f>
        <v>0</v>
      </c>
      <c r="K199" s="256"/>
      <c r="L199" s="43"/>
      <c r="M199" s="257" t="s">
        <v>1</v>
      </c>
      <c r="N199" s="258" t="s">
        <v>38</v>
      </c>
      <c r="O199" s="90"/>
      <c r="P199" s="259">
        <f>O199*H199</f>
        <v>0</v>
      </c>
      <c r="Q199" s="259">
        <v>0</v>
      </c>
      <c r="R199" s="259">
        <f>Q199*H199</f>
        <v>0</v>
      </c>
      <c r="S199" s="259">
        <v>0</v>
      </c>
      <c r="T199" s="26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1" t="s">
        <v>93</v>
      </c>
      <c r="AT199" s="261" t="s">
        <v>154</v>
      </c>
      <c r="AU199" s="261" t="s">
        <v>78</v>
      </c>
      <c r="AY199" s="16" t="s">
        <v>153</v>
      </c>
      <c r="BE199" s="262">
        <f>IF(N199="základní",J199,0)</f>
        <v>0</v>
      </c>
      <c r="BF199" s="262">
        <f>IF(N199="snížená",J199,0)</f>
        <v>0</v>
      </c>
      <c r="BG199" s="262">
        <f>IF(N199="zákl. přenesená",J199,0)</f>
        <v>0</v>
      </c>
      <c r="BH199" s="262">
        <f>IF(N199="sníž. přenesená",J199,0)</f>
        <v>0</v>
      </c>
      <c r="BI199" s="262">
        <f>IF(N199="nulová",J199,0)</f>
        <v>0</v>
      </c>
      <c r="BJ199" s="16" t="s">
        <v>78</v>
      </c>
      <c r="BK199" s="262">
        <f>ROUND(I199*H199,2)</f>
        <v>0</v>
      </c>
      <c r="BL199" s="16" t="s">
        <v>93</v>
      </c>
      <c r="BM199" s="261" t="s">
        <v>337</v>
      </c>
    </row>
    <row r="200" s="2" customFormat="1" ht="16.5" customHeight="1">
      <c r="A200" s="37"/>
      <c r="B200" s="38"/>
      <c r="C200" s="249" t="s">
        <v>73</v>
      </c>
      <c r="D200" s="249" t="s">
        <v>154</v>
      </c>
      <c r="E200" s="250" t="s">
        <v>338</v>
      </c>
      <c r="F200" s="251" t="s">
        <v>339</v>
      </c>
      <c r="G200" s="252" t="s">
        <v>182</v>
      </c>
      <c r="H200" s="253">
        <v>1</v>
      </c>
      <c r="I200" s="254"/>
      <c r="J200" s="255">
        <f>ROUND(I200*H200,2)</f>
        <v>0</v>
      </c>
      <c r="K200" s="256"/>
      <c r="L200" s="43"/>
      <c r="M200" s="257" t="s">
        <v>1</v>
      </c>
      <c r="N200" s="258" t="s">
        <v>38</v>
      </c>
      <c r="O200" s="90"/>
      <c r="P200" s="259">
        <f>O200*H200</f>
        <v>0</v>
      </c>
      <c r="Q200" s="259">
        <v>0</v>
      </c>
      <c r="R200" s="259">
        <f>Q200*H200</f>
        <v>0</v>
      </c>
      <c r="S200" s="259">
        <v>0</v>
      </c>
      <c r="T200" s="26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1" t="s">
        <v>93</v>
      </c>
      <c r="AT200" s="261" t="s">
        <v>154</v>
      </c>
      <c r="AU200" s="261" t="s">
        <v>78</v>
      </c>
      <c r="AY200" s="16" t="s">
        <v>153</v>
      </c>
      <c r="BE200" s="262">
        <f>IF(N200="základní",J200,0)</f>
        <v>0</v>
      </c>
      <c r="BF200" s="262">
        <f>IF(N200="snížená",J200,0)</f>
        <v>0</v>
      </c>
      <c r="BG200" s="262">
        <f>IF(N200="zákl. přenesená",J200,0)</f>
        <v>0</v>
      </c>
      <c r="BH200" s="262">
        <f>IF(N200="sníž. přenesená",J200,0)</f>
        <v>0</v>
      </c>
      <c r="BI200" s="262">
        <f>IF(N200="nulová",J200,0)</f>
        <v>0</v>
      </c>
      <c r="BJ200" s="16" t="s">
        <v>78</v>
      </c>
      <c r="BK200" s="262">
        <f>ROUND(I200*H200,2)</f>
        <v>0</v>
      </c>
      <c r="BL200" s="16" t="s">
        <v>93</v>
      </c>
      <c r="BM200" s="261" t="s">
        <v>340</v>
      </c>
    </row>
    <row r="201" s="2" customFormat="1" ht="60" customHeight="1">
      <c r="A201" s="37"/>
      <c r="B201" s="38"/>
      <c r="C201" s="249" t="s">
        <v>73</v>
      </c>
      <c r="D201" s="249" t="s">
        <v>154</v>
      </c>
      <c r="E201" s="250" t="s">
        <v>341</v>
      </c>
      <c r="F201" s="251" t="s">
        <v>342</v>
      </c>
      <c r="G201" s="252" t="s">
        <v>182</v>
      </c>
      <c r="H201" s="253">
        <v>1</v>
      </c>
      <c r="I201" s="254"/>
      <c r="J201" s="255">
        <f>ROUND(I201*H201,2)</f>
        <v>0</v>
      </c>
      <c r="K201" s="256"/>
      <c r="L201" s="43"/>
      <c r="M201" s="257" t="s">
        <v>1</v>
      </c>
      <c r="N201" s="258" t="s">
        <v>38</v>
      </c>
      <c r="O201" s="90"/>
      <c r="P201" s="259">
        <f>O201*H201</f>
        <v>0</v>
      </c>
      <c r="Q201" s="259">
        <v>0</v>
      </c>
      <c r="R201" s="259">
        <f>Q201*H201</f>
        <v>0</v>
      </c>
      <c r="S201" s="259">
        <v>0</v>
      </c>
      <c r="T201" s="26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1" t="s">
        <v>93</v>
      </c>
      <c r="AT201" s="261" t="s">
        <v>154</v>
      </c>
      <c r="AU201" s="261" t="s">
        <v>78</v>
      </c>
      <c r="AY201" s="16" t="s">
        <v>153</v>
      </c>
      <c r="BE201" s="262">
        <f>IF(N201="základní",J201,0)</f>
        <v>0</v>
      </c>
      <c r="BF201" s="262">
        <f>IF(N201="snížená",J201,0)</f>
        <v>0</v>
      </c>
      <c r="BG201" s="262">
        <f>IF(N201="zákl. přenesená",J201,0)</f>
        <v>0</v>
      </c>
      <c r="BH201" s="262">
        <f>IF(N201="sníž. přenesená",J201,0)</f>
        <v>0</v>
      </c>
      <c r="BI201" s="262">
        <f>IF(N201="nulová",J201,0)</f>
        <v>0</v>
      </c>
      <c r="BJ201" s="16" t="s">
        <v>78</v>
      </c>
      <c r="BK201" s="262">
        <f>ROUND(I201*H201,2)</f>
        <v>0</v>
      </c>
      <c r="BL201" s="16" t="s">
        <v>93</v>
      </c>
      <c r="BM201" s="261" t="s">
        <v>343</v>
      </c>
    </row>
    <row r="202" s="2" customFormat="1" ht="48" customHeight="1">
      <c r="A202" s="37"/>
      <c r="B202" s="38"/>
      <c r="C202" s="249" t="s">
        <v>73</v>
      </c>
      <c r="D202" s="249" t="s">
        <v>154</v>
      </c>
      <c r="E202" s="250" t="s">
        <v>344</v>
      </c>
      <c r="F202" s="251" t="s">
        <v>345</v>
      </c>
      <c r="G202" s="252" t="s">
        <v>182</v>
      </c>
      <c r="H202" s="253">
        <v>3</v>
      </c>
      <c r="I202" s="254"/>
      <c r="J202" s="255">
        <f>ROUND(I202*H202,2)</f>
        <v>0</v>
      </c>
      <c r="K202" s="256"/>
      <c r="L202" s="43"/>
      <c r="M202" s="257" t="s">
        <v>1</v>
      </c>
      <c r="N202" s="258" t="s">
        <v>38</v>
      </c>
      <c r="O202" s="90"/>
      <c r="P202" s="259">
        <f>O202*H202</f>
        <v>0</v>
      </c>
      <c r="Q202" s="259">
        <v>0</v>
      </c>
      <c r="R202" s="259">
        <f>Q202*H202</f>
        <v>0</v>
      </c>
      <c r="S202" s="259">
        <v>0</v>
      </c>
      <c r="T202" s="26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1" t="s">
        <v>93</v>
      </c>
      <c r="AT202" s="261" t="s">
        <v>154</v>
      </c>
      <c r="AU202" s="261" t="s">
        <v>78</v>
      </c>
      <c r="AY202" s="16" t="s">
        <v>153</v>
      </c>
      <c r="BE202" s="262">
        <f>IF(N202="základní",J202,0)</f>
        <v>0</v>
      </c>
      <c r="BF202" s="262">
        <f>IF(N202="snížená",J202,0)</f>
        <v>0</v>
      </c>
      <c r="BG202" s="262">
        <f>IF(N202="zákl. přenesená",J202,0)</f>
        <v>0</v>
      </c>
      <c r="BH202" s="262">
        <f>IF(N202="sníž. přenesená",J202,0)</f>
        <v>0</v>
      </c>
      <c r="BI202" s="262">
        <f>IF(N202="nulová",J202,0)</f>
        <v>0</v>
      </c>
      <c r="BJ202" s="16" t="s">
        <v>78</v>
      </c>
      <c r="BK202" s="262">
        <f>ROUND(I202*H202,2)</f>
        <v>0</v>
      </c>
      <c r="BL202" s="16" t="s">
        <v>93</v>
      </c>
      <c r="BM202" s="261" t="s">
        <v>346</v>
      </c>
    </row>
    <row r="203" s="2" customFormat="1" ht="16.5" customHeight="1">
      <c r="A203" s="37"/>
      <c r="B203" s="38"/>
      <c r="C203" s="249" t="s">
        <v>73</v>
      </c>
      <c r="D203" s="249" t="s">
        <v>154</v>
      </c>
      <c r="E203" s="250" t="s">
        <v>347</v>
      </c>
      <c r="F203" s="251" t="s">
        <v>348</v>
      </c>
      <c r="G203" s="252" t="s">
        <v>182</v>
      </c>
      <c r="H203" s="253">
        <v>3</v>
      </c>
      <c r="I203" s="254"/>
      <c r="J203" s="255">
        <f>ROUND(I203*H203,2)</f>
        <v>0</v>
      </c>
      <c r="K203" s="256"/>
      <c r="L203" s="43"/>
      <c r="M203" s="257" t="s">
        <v>1</v>
      </c>
      <c r="N203" s="258" t="s">
        <v>38</v>
      </c>
      <c r="O203" s="90"/>
      <c r="P203" s="259">
        <f>O203*H203</f>
        <v>0</v>
      </c>
      <c r="Q203" s="259">
        <v>0</v>
      </c>
      <c r="R203" s="259">
        <f>Q203*H203</f>
        <v>0</v>
      </c>
      <c r="S203" s="259">
        <v>0</v>
      </c>
      <c r="T203" s="26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1" t="s">
        <v>93</v>
      </c>
      <c r="AT203" s="261" t="s">
        <v>154</v>
      </c>
      <c r="AU203" s="261" t="s">
        <v>78</v>
      </c>
      <c r="AY203" s="16" t="s">
        <v>153</v>
      </c>
      <c r="BE203" s="262">
        <f>IF(N203="základní",J203,0)</f>
        <v>0</v>
      </c>
      <c r="BF203" s="262">
        <f>IF(N203="snížená",J203,0)</f>
        <v>0</v>
      </c>
      <c r="BG203" s="262">
        <f>IF(N203="zákl. přenesená",J203,0)</f>
        <v>0</v>
      </c>
      <c r="BH203" s="262">
        <f>IF(N203="sníž. přenesená",J203,0)</f>
        <v>0</v>
      </c>
      <c r="BI203" s="262">
        <f>IF(N203="nulová",J203,0)</f>
        <v>0</v>
      </c>
      <c r="BJ203" s="16" t="s">
        <v>78</v>
      </c>
      <c r="BK203" s="262">
        <f>ROUND(I203*H203,2)</f>
        <v>0</v>
      </c>
      <c r="BL203" s="16" t="s">
        <v>93</v>
      </c>
      <c r="BM203" s="261" t="s">
        <v>349</v>
      </c>
    </row>
    <row r="204" s="2" customFormat="1" ht="24" customHeight="1">
      <c r="A204" s="37"/>
      <c r="B204" s="38"/>
      <c r="C204" s="249" t="s">
        <v>73</v>
      </c>
      <c r="D204" s="249" t="s">
        <v>154</v>
      </c>
      <c r="E204" s="250" t="s">
        <v>350</v>
      </c>
      <c r="F204" s="251" t="s">
        <v>351</v>
      </c>
      <c r="G204" s="252" t="s">
        <v>182</v>
      </c>
      <c r="H204" s="253">
        <v>1</v>
      </c>
      <c r="I204" s="254"/>
      <c r="J204" s="255">
        <f>ROUND(I204*H204,2)</f>
        <v>0</v>
      </c>
      <c r="K204" s="256"/>
      <c r="L204" s="43"/>
      <c r="M204" s="257" t="s">
        <v>1</v>
      </c>
      <c r="N204" s="258" t="s">
        <v>38</v>
      </c>
      <c r="O204" s="90"/>
      <c r="P204" s="259">
        <f>O204*H204</f>
        <v>0</v>
      </c>
      <c r="Q204" s="259">
        <v>0</v>
      </c>
      <c r="R204" s="259">
        <f>Q204*H204</f>
        <v>0</v>
      </c>
      <c r="S204" s="259">
        <v>0</v>
      </c>
      <c r="T204" s="26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1" t="s">
        <v>93</v>
      </c>
      <c r="AT204" s="261" t="s">
        <v>154</v>
      </c>
      <c r="AU204" s="261" t="s">
        <v>78</v>
      </c>
      <c r="AY204" s="16" t="s">
        <v>153</v>
      </c>
      <c r="BE204" s="262">
        <f>IF(N204="základní",J204,0)</f>
        <v>0</v>
      </c>
      <c r="BF204" s="262">
        <f>IF(N204="snížená",J204,0)</f>
        <v>0</v>
      </c>
      <c r="BG204" s="262">
        <f>IF(N204="zákl. přenesená",J204,0)</f>
        <v>0</v>
      </c>
      <c r="BH204" s="262">
        <f>IF(N204="sníž. přenesená",J204,0)</f>
        <v>0</v>
      </c>
      <c r="BI204" s="262">
        <f>IF(N204="nulová",J204,0)</f>
        <v>0</v>
      </c>
      <c r="BJ204" s="16" t="s">
        <v>78</v>
      </c>
      <c r="BK204" s="262">
        <f>ROUND(I204*H204,2)</f>
        <v>0</v>
      </c>
      <c r="BL204" s="16" t="s">
        <v>93</v>
      </c>
      <c r="BM204" s="261" t="s">
        <v>352</v>
      </c>
    </row>
    <row r="205" s="2" customFormat="1" ht="24" customHeight="1">
      <c r="A205" s="37"/>
      <c r="B205" s="38"/>
      <c r="C205" s="249" t="s">
        <v>73</v>
      </c>
      <c r="D205" s="249" t="s">
        <v>154</v>
      </c>
      <c r="E205" s="250" t="s">
        <v>353</v>
      </c>
      <c r="F205" s="251" t="s">
        <v>354</v>
      </c>
      <c r="G205" s="252" t="s">
        <v>182</v>
      </c>
      <c r="H205" s="253">
        <v>3</v>
      </c>
      <c r="I205" s="254"/>
      <c r="J205" s="255">
        <f>ROUND(I205*H205,2)</f>
        <v>0</v>
      </c>
      <c r="K205" s="256"/>
      <c r="L205" s="43"/>
      <c r="M205" s="257" t="s">
        <v>1</v>
      </c>
      <c r="N205" s="258" t="s">
        <v>38</v>
      </c>
      <c r="O205" s="90"/>
      <c r="P205" s="259">
        <f>O205*H205</f>
        <v>0</v>
      </c>
      <c r="Q205" s="259">
        <v>0</v>
      </c>
      <c r="R205" s="259">
        <f>Q205*H205</f>
        <v>0</v>
      </c>
      <c r="S205" s="259">
        <v>0</v>
      </c>
      <c r="T205" s="26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1" t="s">
        <v>93</v>
      </c>
      <c r="AT205" s="261" t="s">
        <v>154</v>
      </c>
      <c r="AU205" s="261" t="s">
        <v>78</v>
      </c>
      <c r="AY205" s="16" t="s">
        <v>153</v>
      </c>
      <c r="BE205" s="262">
        <f>IF(N205="základní",J205,0)</f>
        <v>0</v>
      </c>
      <c r="BF205" s="262">
        <f>IF(N205="snížená",J205,0)</f>
        <v>0</v>
      </c>
      <c r="BG205" s="262">
        <f>IF(N205="zákl. přenesená",J205,0)</f>
        <v>0</v>
      </c>
      <c r="BH205" s="262">
        <f>IF(N205="sníž. přenesená",J205,0)</f>
        <v>0</v>
      </c>
      <c r="BI205" s="262">
        <f>IF(N205="nulová",J205,0)</f>
        <v>0</v>
      </c>
      <c r="BJ205" s="16" t="s">
        <v>78</v>
      </c>
      <c r="BK205" s="262">
        <f>ROUND(I205*H205,2)</f>
        <v>0</v>
      </c>
      <c r="BL205" s="16" t="s">
        <v>93</v>
      </c>
      <c r="BM205" s="261" t="s">
        <v>355</v>
      </c>
    </row>
    <row r="206" s="2" customFormat="1" ht="48" customHeight="1">
      <c r="A206" s="37"/>
      <c r="B206" s="38"/>
      <c r="C206" s="249" t="s">
        <v>73</v>
      </c>
      <c r="D206" s="249" t="s">
        <v>154</v>
      </c>
      <c r="E206" s="250" t="s">
        <v>356</v>
      </c>
      <c r="F206" s="251" t="s">
        <v>357</v>
      </c>
      <c r="G206" s="252" t="s">
        <v>160</v>
      </c>
      <c r="H206" s="253">
        <v>13</v>
      </c>
      <c r="I206" s="254"/>
      <c r="J206" s="255">
        <f>ROUND(I206*H206,2)</f>
        <v>0</v>
      </c>
      <c r="K206" s="256"/>
      <c r="L206" s="43"/>
      <c r="M206" s="257" t="s">
        <v>1</v>
      </c>
      <c r="N206" s="258" t="s">
        <v>38</v>
      </c>
      <c r="O206" s="90"/>
      <c r="P206" s="259">
        <f>O206*H206</f>
        <v>0</v>
      </c>
      <c r="Q206" s="259">
        <v>0</v>
      </c>
      <c r="R206" s="259">
        <f>Q206*H206</f>
        <v>0</v>
      </c>
      <c r="S206" s="259">
        <v>0</v>
      </c>
      <c r="T206" s="26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1" t="s">
        <v>93</v>
      </c>
      <c r="AT206" s="261" t="s">
        <v>154</v>
      </c>
      <c r="AU206" s="261" t="s">
        <v>78</v>
      </c>
      <c r="AY206" s="16" t="s">
        <v>153</v>
      </c>
      <c r="BE206" s="262">
        <f>IF(N206="základní",J206,0)</f>
        <v>0</v>
      </c>
      <c r="BF206" s="262">
        <f>IF(N206="snížená",J206,0)</f>
        <v>0</v>
      </c>
      <c r="BG206" s="262">
        <f>IF(N206="zákl. přenesená",J206,0)</f>
        <v>0</v>
      </c>
      <c r="BH206" s="262">
        <f>IF(N206="sníž. přenesená",J206,0)</f>
        <v>0</v>
      </c>
      <c r="BI206" s="262">
        <f>IF(N206="nulová",J206,0)</f>
        <v>0</v>
      </c>
      <c r="BJ206" s="16" t="s">
        <v>78</v>
      </c>
      <c r="BK206" s="262">
        <f>ROUND(I206*H206,2)</f>
        <v>0</v>
      </c>
      <c r="BL206" s="16" t="s">
        <v>93</v>
      </c>
      <c r="BM206" s="261" t="s">
        <v>358</v>
      </c>
    </row>
    <row r="207" s="2" customFormat="1" ht="48" customHeight="1">
      <c r="A207" s="37"/>
      <c r="B207" s="38"/>
      <c r="C207" s="249" t="s">
        <v>73</v>
      </c>
      <c r="D207" s="249" t="s">
        <v>154</v>
      </c>
      <c r="E207" s="250" t="s">
        <v>359</v>
      </c>
      <c r="F207" s="251" t="s">
        <v>360</v>
      </c>
      <c r="G207" s="252" t="s">
        <v>160</v>
      </c>
      <c r="H207" s="253">
        <v>19</v>
      </c>
      <c r="I207" s="254"/>
      <c r="J207" s="255">
        <f>ROUND(I207*H207,2)</f>
        <v>0</v>
      </c>
      <c r="K207" s="256"/>
      <c r="L207" s="43"/>
      <c r="M207" s="257" t="s">
        <v>1</v>
      </c>
      <c r="N207" s="258" t="s">
        <v>38</v>
      </c>
      <c r="O207" s="90"/>
      <c r="P207" s="259">
        <f>O207*H207</f>
        <v>0</v>
      </c>
      <c r="Q207" s="259">
        <v>0</v>
      </c>
      <c r="R207" s="259">
        <f>Q207*H207</f>
        <v>0</v>
      </c>
      <c r="S207" s="259">
        <v>0</v>
      </c>
      <c r="T207" s="26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1" t="s">
        <v>93</v>
      </c>
      <c r="AT207" s="261" t="s">
        <v>154</v>
      </c>
      <c r="AU207" s="261" t="s">
        <v>78</v>
      </c>
      <c r="AY207" s="16" t="s">
        <v>153</v>
      </c>
      <c r="BE207" s="262">
        <f>IF(N207="základní",J207,0)</f>
        <v>0</v>
      </c>
      <c r="BF207" s="262">
        <f>IF(N207="snížená",J207,0)</f>
        <v>0</v>
      </c>
      <c r="BG207" s="262">
        <f>IF(N207="zákl. přenesená",J207,0)</f>
        <v>0</v>
      </c>
      <c r="BH207" s="262">
        <f>IF(N207="sníž. přenesená",J207,0)</f>
        <v>0</v>
      </c>
      <c r="BI207" s="262">
        <f>IF(N207="nulová",J207,0)</f>
        <v>0</v>
      </c>
      <c r="BJ207" s="16" t="s">
        <v>78</v>
      </c>
      <c r="BK207" s="262">
        <f>ROUND(I207*H207,2)</f>
        <v>0</v>
      </c>
      <c r="BL207" s="16" t="s">
        <v>93</v>
      </c>
      <c r="BM207" s="261" t="s">
        <v>361</v>
      </c>
    </row>
    <row r="208" s="2" customFormat="1" ht="48" customHeight="1">
      <c r="A208" s="37"/>
      <c r="B208" s="38"/>
      <c r="C208" s="249" t="s">
        <v>73</v>
      </c>
      <c r="D208" s="249" t="s">
        <v>154</v>
      </c>
      <c r="E208" s="250" t="s">
        <v>362</v>
      </c>
      <c r="F208" s="251" t="s">
        <v>363</v>
      </c>
      <c r="G208" s="252" t="s">
        <v>160</v>
      </c>
      <c r="H208" s="253">
        <v>60</v>
      </c>
      <c r="I208" s="254"/>
      <c r="J208" s="255">
        <f>ROUND(I208*H208,2)</f>
        <v>0</v>
      </c>
      <c r="K208" s="256"/>
      <c r="L208" s="43"/>
      <c r="M208" s="257" t="s">
        <v>1</v>
      </c>
      <c r="N208" s="258" t="s">
        <v>38</v>
      </c>
      <c r="O208" s="90"/>
      <c r="P208" s="259">
        <f>O208*H208</f>
        <v>0</v>
      </c>
      <c r="Q208" s="259">
        <v>0</v>
      </c>
      <c r="R208" s="259">
        <f>Q208*H208</f>
        <v>0</v>
      </c>
      <c r="S208" s="259">
        <v>0</v>
      </c>
      <c r="T208" s="26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1" t="s">
        <v>93</v>
      </c>
      <c r="AT208" s="261" t="s">
        <v>154</v>
      </c>
      <c r="AU208" s="261" t="s">
        <v>78</v>
      </c>
      <c r="AY208" s="16" t="s">
        <v>153</v>
      </c>
      <c r="BE208" s="262">
        <f>IF(N208="základní",J208,0)</f>
        <v>0</v>
      </c>
      <c r="BF208" s="262">
        <f>IF(N208="snížená",J208,0)</f>
        <v>0</v>
      </c>
      <c r="BG208" s="262">
        <f>IF(N208="zákl. přenesená",J208,0)</f>
        <v>0</v>
      </c>
      <c r="BH208" s="262">
        <f>IF(N208="sníž. přenesená",J208,0)</f>
        <v>0</v>
      </c>
      <c r="BI208" s="262">
        <f>IF(N208="nulová",J208,0)</f>
        <v>0</v>
      </c>
      <c r="BJ208" s="16" t="s">
        <v>78</v>
      </c>
      <c r="BK208" s="262">
        <f>ROUND(I208*H208,2)</f>
        <v>0</v>
      </c>
      <c r="BL208" s="16" t="s">
        <v>93</v>
      </c>
      <c r="BM208" s="261" t="s">
        <v>364</v>
      </c>
    </row>
    <row r="209" s="2" customFormat="1" ht="16.5" customHeight="1">
      <c r="A209" s="37"/>
      <c r="B209" s="38"/>
      <c r="C209" s="249" t="s">
        <v>73</v>
      </c>
      <c r="D209" s="249" t="s">
        <v>154</v>
      </c>
      <c r="E209" s="250" t="s">
        <v>365</v>
      </c>
      <c r="F209" s="251" t="s">
        <v>366</v>
      </c>
      <c r="G209" s="252" t="s">
        <v>166</v>
      </c>
      <c r="H209" s="253">
        <v>4</v>
      </c>
      <c r="I209" s="254"/>
      <c r="J209" s="255">
        <f>ROUND(I209*H209,2)</f>
        <v>0</v>
      </c>
      <c r="K209" s="256"/>
      <c r="L209" s="43"/>
      <c r="M209" s="257" t="s">
        <v>1</v>
      </c>
      <c r="N209" s="258" t="s">
        <v>38</v>
      </c>
      <c r="O209" s="90"/>
      <c r="P209" s="259">
        <f>O209*H209</f>
        <v>0</v>
      </c>
      <c r="Q209" s="259">
        <v>0</v>
      </c>
      <c r="R209" s="259">
        <f>Q209*H209</f>
        <v>0</v>
      </c>
      <c r="S209" s="259">
        <v>0</v>
      </c>
      <c r="T209" s="26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1" t="s">
        <v>93</v>
      </c>
      <c r="AT209" s="261" t="s">
        <v>154</v>
      </c>
      <c r="AU209" s="261" t="s">
        <v>78</v>
      </c>
      <c r="AY209" s="16" t="s">
        <v>153</v>
      </c>
      <c r="BE209" s="262">
        <f>IF(N209="základní",J209,0)</f>
        <v>0</v>
      </c>
      <c r="BF209" s="262">
        <f>IF(N209="snížená",J209,0)</f>
        <v>0</v>
      </c>
      <c r="BG209" s="262">
        <f>IF(N209="zákl. přenesená",J209,0)</f>
        <v>0</v>
      </c>
      <c r="BH209" s="262">
        <f>IF(N209="sníž. přenesená",J209,0)</f>
        <v>0</v>
      </c>
      <c r="BI209" s="262">
        <f>IF(N209="nulová",J209,0)</f>
        <v>0</v>
      </c>
      <c r="BJ209" s="16" t="s">
        <v>78</v>
      </c>
      <c r="BK209" s="262">
        <f>ROUND(I209*H209,2)</f>
        <v>0</v>
      </c>
      <c r="BL209" s="16" t="s">
        <v>93</v>
      </c>
      <c r="BM209" s="261" t="s">
        <v>367</v>
      </c>
    </row>
    <row r="210" s="2" customFormat="1" ht="16.5" customHeight="1">
      <c r="A210" s="37"/>
      <c r="B210" s="38"/>
      <c r="C210" s="249" t="s">
        <v>73</v>
      </c>
      <c r="D210" s="249" t="s">
        <v>154</v>
      </c>
      <c r="E210" s="250" t="s">
        <v>168</v>
      </c>
      <c r="F210" s="251" t="s">
        <v>169</v>
      </c>
      <c r="G210" s="252" t="s">
        <v>157</v>
      </c>
      <c r="H210" s="253">
        <v>1</v>
      </c>
      <c r="I210" s="254"/>
      <c r="J210" s="255">
        <f>ROUND(I210*H210,2)</f>
        <v>0</v>
      </c>
      <c r="K210" s="256"/>
      <c r="L210" s="43"/>
      <c r="M210" s="257" t="s">
        <v>1</v>
      </c>
      <c r="N210" s="258" t="s">
        <v>38</v>
      </c>
      <c r="O210" s="90"/>
      <c r="P210" s="259">
        <f>O210*H210</f>
        <v>0</v>
      </c>
      <c r="Q210" s="259">
        <v>0</v>
      </c>
      <c r="R210" s="259">
        <f>Q210*H210</f>
        <v>0</v>
      </c>
      <c r="S210" s="259">
        <v>0</v>
      </c>
      <c r="T210" s="26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1" t="s">
        <v>93</v>
      </c>
      <c r="AT210" s="261" t="s">
        <v>154</v>
      </c>
      <c r="AU210" s="261" t="s">
        <v>78</v>
      </c>
      <c r="AY210" s="16" t="s">
        <v>153</v>
      </c>
      <c r="BE210" s="262">
        <f>IF(N210="základní",J210,0)</f>
        <v>0</v>
      </c>
      <c r="BF210" s="262">
        <f>IF(N210="snížená",J210,0)</f>
        <v>0</v>
      </c>
      <c r="BG210" s="262">
        <f>IF(N210="zákl. přenesená",J210,0)</f>
        <v>0</v>
      </c>
      <c r="BH210" s="262">
        <f>IF(N210="sníž. přenesená",J210,0)</f>
        <v>0</v>
      </c>
      <c r="BI210" s="262">
        <f>IF(N210="nulová",J210,0)</f>
        <v>0</v>
      </c>
      <c r="BJ210" s="16" t="s">
        <v>78</v>
      </c>
      <c r="BK210" s="262">
        <f>ROUND(I210*H210,2)</f>
        <v>0</v>
      </c>
      <c r="BL210" s="16" t="s">
        <v>93</v>
      </c>
      <c r="BM210" s="261" t="s">
        <v>368</v>
      </c>
    </row>
    <row r="211" s="2" customFormat="1" ht="36" customHeight="1">
      <c r="A211" s="37"/>
      <c r="B211" s="38"/>
      <c r="C211" s="249" t="s">
        <v>73</v>
      </c>
      <c r="D211" s="249" t="s">
        <v>154</v>
      </c>
      <c r="E211" s="250" t="s">
        <v>369</v>
      </c>
      <c r="F211" s="251" t="s">
        <v>370</v>
      </c>
      <c r="G211" s="252" t="s">
        <v>157</v>
      </c>
      <c r="H211" s="253">
        <v>1</v>
      </c>
      <c r="I211" s="254"/>
      <c r="J211" s="255">
        <f>ROUND(I211*H211,2)</f>
        <v>0</v>
      </c>
      <c r="K211" s="256"/>
      <c r="L211" s="43"/>
      <c r="M211" s="257" t="s">
        <v>1</v>
      </c>
      <c r="N211" s="258" t="s">
        <v>38</v>
      </c>
      <c r="O211" s="90"/>
      <c r="P211" s="259">
        <f>O211*H211</f>
        <v>0</v>
      </c>
      <c r="Q211" s="259">
        <v>0</v>
      </c>
      <c r="R211" s="259">
        <f>Q211*H211</f>
        <v>0</v>
      </c>
      <c r="S211" s="259">
        <v>0</v>
      </c>
      <c r="T211" s="26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1" t="s">
        <v>93</v>
      </c>
      <c r="AT211" s="261" t="s">
        <v>154</v>
      </c>
      <c r="AU211" s="261" t="s">
        <v>78</v>
      </c>
      <c r="AY211" s="16" t="s">
        <v>153</v>
      </c>
      <c r="BE211" s="262">
        <f>IF(N211="základní",J211,0)</f>
        <v>0</v>
      </c>
      <c r="BF211" s="262">
        <f>IF(N211="snížená",J211,0)</f>
        <v>0</v>
      </c>
      <c r="BG211" s="262">
        <f>IF(N211="zákl. přenesená",J211,0)</f>
        <v>0</v>
      </c>
      <c r="BH211" s="262">
        <f>IF(N211="sníž. přenesená",J211,0)</f>
        <v>0</v>
      </c>
      <c r="BI211" s="262">
        <f>IF(N211="nulová",J211,0)</f>
        <v>0</v>
      </c>
      <c r="BJ211" s="16" t="s">
        <v>78</v>
      </c>
      <c r="BK211" s="262">
        <f>ROUND(I211*H211,2)</f>
        <v>0</v>
      </c>
      <c r="BL211" s="16" t="s">
        <v>93</v>
      </c>
      <c r="BM211" s="261" t="s">
        <v>371</v>
      </c>
    </row>
    <row r="212" s="2" customFormat="1" ht="36" customHeight="1">
      <c r="A212" s="37"/>
      <c r="B212" s="38"/>
      <c r="C212" s="249" t="s">
        <v>73</v>
      </c>
      <c r="D212" s="249" t="s">
        <v>154</v>
      </c>
      <c r="E212" s="250" t="s">
        <v>372</v>
      </c>
      <c r="F212" s="251" t="s">
        <v>373</v>
      </c>
      <c r="G212" s="252" t="s">
        <v>160</v>
      </c>
      <c r="H212" s="253">
        <v>18</v>
      </c>
      <c r="I212" s="254"/>
      <c r="J212" s="255">
        <f>ROUND(I212*H212,2)</f>
        <v>0</v>
      </c>
      <c r="K212" s="256"/>
      <c r="L212" s="43"/>
      <c r="M212" s="257" t="s">
        <v>1</v>
      </c>
      <c r="N212" s="258" t="s">
        <v>38</v>
      </c>
      <c r="O212" s="90"/>
      <c r="P212" s="259">
        <f>O212*H212</f>
        <v>0</v>
      </c>
      <c r="Q212" s="259">
        <v>0</v>
      </c>
      <c r="R212" s="259">
        <f>Q212*H212</f>
        <v>0</v>
      </c>
      <c r="S212" s="259">
        <v>0</v>
      </c>
      <c r="T212" s="26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1" t="s">
        <v>93</v>
      </c>
      <c r="AT212" s="261" t="s">
        <v>154</v>
      </c>
      <c r="AU212" s="261" t="s">
        <v>78</v>
      </c>
      <c r="AY212" s="16" t="s">
        <v>153</v>
      </c>
      <c r="BE212" s="262">
        <f>IF(N212="základní",J212,0)</f>
        <v>0</v>
      </c>
      <c r="BF212" s="262">
        <f>IF(N212="snížená",J212,0)</f>
        <v>0</v>
      </c>
      <c r="BG212" s="262">
        <f>IF(N212="zákl. přenesená",J212,0)</f>
        <v>0</v>
      </c>
      <c r="BH212" s="262">
        <f>IF(N212="sníž. přenesená",J212,0)</f>
        <v>0</v>
      </c>
      <c r="BI212" s="262">
        <f>IF(N212="nulová",J212,0)</f>
        <v>0</v>
      </c>
      <c r="BJ212" s="16" t="s">
        <v>78</v>
      </c>
      <c r="BK212" s="262">
        <f>ROUND(I212*H212,2)</f>
        <v>0</v>
      </c>
      <c r="BL212" s="16" t="s">
        <v>93</v>
      </c>
      <c r="BM212" s="261" t="s">
        <v>374</v>
      </c>
    </row>
    <row r="213" s="2" customFormat="1" ht="24" customHeight="1">
      <c r="A213" s="37"/>
      <c r="B213" s="38"/>
      <c r="C213" s="249" t="s">
        <v>73</v>
      </c>
      <c r="D213" s="249" t="s">
        <v>154</v>
      </c>
      <c r="E213" s="250" t="s">
        <v>375</v>
      </c>
      <c r="F213" s="251" t="s">
        <v>207</v>
      </c>
      <c r="G213" s="252" t="s">
        <v>166</v>
      </c>
      <c r="H213" s="253">
        <v>35</v>
      </c>
      <c r="I213" s="254"/>
      <c r="J213" s="255">
        <f>ROUND(I213*H213,2)</f>
        <v>0</v>
      </c>
      <c r="K213" s="256"/>
      <c r="L213" s="43"/>
      <c r="M213" s="257" t="s">
        <v>1</v>
      </c>
      <c r="N213" s="258" t="s">
        <v>38</v>
      </c>
      <c r="O213" s="90"/>
      <c r="P213" s="259">
        <f>O213*H213</f>
        <v>0</v>
      </c>
      <c r="Q213" s="259">
        <v>0</v>
      </c>
      <c r="R213" s="259">
        <f>Q213*H213</f>
        <v>0</v>
      </c>
      <c r="S213" s="259">
        <v>0</v>
      </c>
      <c r="T213" s="26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1" t="s">
        <v>93</v>
      </c>
      <c r="AT213" s="261" t="s">
        <v>154</v>
      </c>
      <c r="AU213" s="261" t="s">
        <v>78</v>
      </c>
      <c r="AY213" s="16" t="s">
        <v>153</v>
      </c>
      <c r="BE213" s="262">
        <f>IF(N213="základní",J213,0)</f>
        <v>0</v>
      </c>
      <c r="BF213" s="262">
        <f>IF(N213="snížená",J213,0)</f>
        <v>0</v>
      </c>
      <c r="BG213" s="262">
        <f>IF(N213="zákl. přenesená",J213,0)</f>
        <v>0</v>
      </c>
      <c r="BH213" s="262">
        <f>IF(N213="sníž. přenesená",J213,0)</f>
        <v>0</v>
      </c>
      <c r="BI213" s="262">
        <f>IF(N213="nulová",J213,0)</f>
        <v>0</v>
      </c>
      <c r="BJ213" s="16" t="s">
        <v>78</v>
      </c>
      <c r="BK213" s="262">
        <f>ROUND(I213*H213,2)</f>
        <v>0</v>
      </c>
      <c r="BL213" s="16" t="s">
        <v>93</v>
      </c>
      <c r="BM213" s="261" t="s">
        <v>376</v>
      </c>
    </row>
    <row r="214" s="11" customFormat="1" ht="25.92" customHeight="1">
      <c r="A214" s="11"/>
      <c r="B214" s="235"/>
      <c r="C214" s="236"/>
      <c r="D214" s="237" t="s">
        <v>72</v>
      </c>
      <c r="E214" s="238" t="s">
        <v>377</v>
      </c>
      <c r="F214" s="238" t="s">
        <v>378</v>
      </c>
      <c r="G214" s="236"/>
      <c r="H214" s="236"/>
      <c r="I214" s="239"/>
      <c r="J214" s="240">
        <f>BK214</f>
        <v>0</v>
      </c>
      <c r="K214" s="236"/>
      <c r="L214" s="241"/>
      <c r="M214" s="242"/>
      <c r="N214" s="243"/>
      <c r="O214" s="243"/>
      <c r="P214" s="244">
        <f>SUM(P215:P223)</f>
        <v>0</v>
      </c>
      <c r="Q214" s="243"/>
      <c r="R214" s="244">
        <f>SUM(R215:R223)</f>
        <v>0</v>
      </c>
      <c r="S214" s="243"/>
      <c r="T214" s="245">
        <f>SUM(T215:T223)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46" t="s">
        <v>78</v>
      </c>
      <c r="AT214" s="247" t="s">
        <v>72</v>
      </c>
      <c r="AU214" s="247" t="s">
        <v>73</v>
      </c>
      <c r="AY214" s="246" t="s">
        <v>153</v>
      </c>
      <c r="BK214" s="248">
        <f>SUM(BK215:BK223)</f>
        <v>0</v>
      </c>
    </row>
    <row r="215" s="2" customFormat="1" ht="72" customHeight="1">
      <c r="A215" s="37"/>
      <c r="B215" s="38"/>
      <c r="C215" s="249" t="s">
        <v>73</v>
      </c>
      <c r="D215" s="249" t="s">
        <v>154</v>
      </c>
      <c r="E215" s="250" t="s">
        <v>379</v>
      </c>
      <c r="F215" s="251" t="s">
        <v>380</v>
      </c>
      <c r="G215" s="252" t="s">
        <v>182</v>
      </c>
      <c r="H215" s="253">
        <v>2</v>
      </c>
      <c r="I215" s="254"/>
      <c r="J215" s="255">
        <f>ROUND(I215*H215,2)</f>
        <v>0</v>
      </c>
      <c r="K215" s="256"/>
      <c r="L215" s="43"/>
      <c r="M215" s="257" t="s">
        <v>1</v>
      </c>
      <c r="N215" s="258" t="s">
        <v>38</v>
      </c>
      <c r="O215" s="90"/>
      <c r="P215" s="259">
        <f>O215*H215</f>
        <v>0</v>
      </c>
      <c r="Q215" s="259">
        <v>0</v>
      </c>
      <c r="R215" s="259">
        <f>Q215*H215</f>
        <v>0</v>
      </c>
      <c r="S215" s="259">
        <v>0</v>
      </c>
      <c r="T215" s="26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1" t="s">
        <v>93</v>
      </c>
      <c r="AT215" s="261" t="s">
        <v>154</v>
      </c>
      <c r="AU215" s="261" t="s">
        <v>78</v>
      </c>
      <c r="AY215" s="16" t="s">
        <v>153</v>
      </c>
      <c r="BE215" s="262">
        <f>IF(N215="základní",J215,0)</f>
        <v>0</v>
      </c>
      <c r="BF215" s="262">
        <f>IF(N215="snížená",J215,0)</f>
        <v>0</v>
      </c>
      <c r="BG215" s="262">
        <f>IF(N215="zákl. přenesená",J215,0)</f>
        <v>0</v>
      </c>
      <c r="BH215" s="262">
        <f>IF(N215="sníž. přenesená",J215,0)</f>
        <v>0</v>
      </c>
      <c r="BI215" s="262">
        <f>IF(N215="nulová",J215,0)</f>
        <v>0</v>
      </c>
      <c r="BJ215" s="16" t="s">
        <v>78</v>
      </c>
      <c r="BK215" s="262">
        <f>ROUND(I215*H215,2)</f>
        <v>0</v>
      </c>
      <c r="BL215" s="16" t="s">
        <v>93</v>
      </c>
      <c r="BM215" s="261" t="s">
        <v>381</v>
      </c>
    </row>
    <row r="216" s="2" customFormat="1" ht="48" customHeight="1">
      <c r="A216" s="37"/>
      <c r="B216" s="38"/>
      <c r="C216" s="249" t="s">
        <v>73</v>
      </c>
      <c r="D216" s="249" t="s">
        <v>154</v>
      </c>
      <c r="E216" s="250" t="s">
        <v>382</v>
      </c>
      <c r="F216" s="251" t="s">
        <v>383</v>
      </c>
      <c r="G216" s="252" t="s">
        <v>182</v>
      </c>
      <c r="H216" s="253">
        <v>2</v>
      </c>
      <c r="I216" s="254"/>
      <c r="J216" s="255">
        <f>ROUND(I216*H216,2)</f>
        <v>0</v>
      </c>
      <c r="K216" s="256"/>
      <c r="L216" s="43"/>
      <c r="M216" s="257" t="s">
        <v>1</v>
      </c>
      <c r="N216" s="258" t="s">
        <v>38</v>
      </c>
      <c r="O216" s="90"/>
      <c r="P216" s="259">
        <f>O216*H216</f>
        <v>0</v>
      </c>
      <c r="Q216" s="259">
        <v>0</v>
      </c>
      <c r="R216" s="259">
        <f>Q216*H216</f>
        <v>0</v>
      </c>
      <c r="S216" s="259">
        <v>0</v>
      </c>
      <c r="T216" s="26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1" t="s">
        <v>93</v>
      </c>
      <c r="AT216" s="261" t="s">
        <v>154</v>
      </c>
      <c r="AU216" s="261" t="s">
        <v>78</v>
      </c>
      <c r="AY216" s="16" t="s">
        <v>153</v>
      </c>
      <c r="BE216" s="262">
        <f>IF(N216="základní",J216,0)</f>
        <v>0</v>
      </c>
      <c r="BF216" s="262">
        <f>IF(N216="snížená",J216,0)</f>
        <v>0</v>
      </c>
      <c r="BG216" s="262">
        <f>IF(N216="zákl. přenesená",J216,0)</f>
        <v>0</v>
      </c>
      <c r="BH216" s="262">
        <f>IF(N216="sníž. přenesená",J216,0)</f>
        <v>0</v>
      </c>
      <c r="BI216" s="262">
        <f>IF(N216="nulová",J216,0)</f>
        <v>0</v>
      </c>
      <c r="BJ216" s="16" t="s">
        <v>78</v>
      </c>
      <c r="BK216" s="262">
        <f>ROUND(I216*H216,2)</f>
        <v>0</v>
      </c>
      <c r="BL216" s="16" t="s">
        <v>93</v>
      </c>
      <c r="BM216" s="261" t="s">
        <v>384</v>
      </c>
    </row>
    <row r="217" s="2" customFormat="1" ht="16.5" customHeight="1">
      <c r="A217" s="37"/>
      <c r="B217" s="38"/>
      <c r="C217" s="249" t="s">
        <v>73</v>
      </c>
      <c r="D217" s="249" t="s">
        <v>154</v>
      </c>
      <c r="E217" s="250" t="s">
        <v>385</v>
      </c>
      <c r="F217" s="251" t="s">
        <v>386</v>
      </c>
      <c r="G217" s="252" t="s">
        <v>182</v>
      </c>
      <c r="H217" s="253">
        <v>2</v>
      </c>
      <c r="I217" s="254"/>
      <c r="J217" s="255">
        <f>ROUND(I217*H217,2)</f>
        <v>0</v>
      </c>
      <c r="K217" s="256"/>
      <c r="L217" s="43"/>
      <c r="M217" s="257" t="s">
        <v>1</v>
      </c>
      <c r="N217" s="258" t="s">
        <v>38</v>
      </c>
      <c r="O217" s="90"/>
      <c r="P217" s="259">
        <f>O217*H217</f>
        <v>0</v>
      </c>
      <c r="Q217" s="259">
        <v>0</v>
      </c>
      <c r="R217" s="259">
        <f>Q217*H217</f>
        <v>0</v>
      </c>
      <c r="S217" s="259">
        <v>0</v>
      </c>
      <c r="T217" s="26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1" t="s">
        <v>93</v>
      </c>
      <c r="AT217" s="261" t="s">
        <v>154</v>
      </c>
      <c r="AU217" s="261" t="s">
        <v>78</v>
      </c>
      <c r="AY217" s="16" t="s">
        <v>153</v>
      </c>
      <c r="BE217" s="262">
        <f>IF(N217="základní",J217,0)</f>
        <v>0</v>
      </c>
      <c r="BF217" s="262">
        <f>IF(N217="snížená",J217,0)</f>
        <v>0</v>
      </c>
      <c r="BG217" s="262">
        <f>IF(N217="zákl. přenesená",J217,0)</f>
        <v>0</v>
      </c>
      <c r="BH217" s="262">
        <f>IF(N217="sníž. přenesená",J217,0)</f>
        <v>0</v>
      </c>
      <c r="BI217" s="262">
        <f>IF(N217="nulová",J217,0)</f>
        <v>0</v>
      </c>
      <c r="BJ217" s="16" t="s">
        <v>78</v>
      </c>
      <c r="BK217" s="262">
        <f>ROUND(I217*H217,2)</f>
        <v>0</v>
      </c>
      <c r="BL217" s="16" t="s">
        <v>93</v>
      </c>
      <c r="BM217" s="261" t="s">
        <v>387</v>
      </c>
    </row>
    <row r="218" s="2" customFormat="1" ht="24" customHeight="1">
      <c r="A218" s="37"/>
      <c r="B218" s="38"/>
      <c r="C218" s="249" t="s">
        <v>73</v>
      </c>
      <c r="D218" s="249" t="s">
        <v>154</v>
      </c>
      <c r="E218" s="250" t="s">
        <v>388</v>
      </c>
      <c r="F218" s="251" t="s">
        <v>389</v>
      </c>
      <c r="G218" s="252" t="s">
        <v>182</v>
      </c>
      <c r="H218" s="253">
        <v>2</v>
      </c>
      <c r="I218" s="254"/>
      <c r="J218" s="255">
        <f>ROUND(I218*H218,2)</f>
        <v>0</v>
      </c>
      <c r="K218" s="256"/>
      <c r="L218" s="43"/>
      <c r="M218" s="257" t="s">
        <v>1</v>
      </c>
      <c r="N218" s="258" t="s">
        <v>38</v>
      </c>
      <c r="O218" s="90"/>
      <c r="P218" s="259">
        <f>O218*H218</f>
        <v>0</v>
      </c>
      <c r="Q218" s="259">
        <v>0</v>
      </c>
      <c r="R218" s="259">
        <f>Q218*H218</f>
        <v>0</v>
      </c>
      <c r="S218" s="259">
        <v>0</v>
      </c>
      <c r="T218" s="26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1" t="s">
        <v>93</v>
      </c>
      <c r="AT218" s="261" t="s">
        <v>154</v>
      </c>
      <c r="AU218" s="261" t="s">
        <v>78</v>
      </c>
      <c r="AY218" s="16" t="s">
        <v>153</v>
      </c>
      <c r="BE218" s="262">
        <f>IF(N218="základní",J218,0)</f>
        <v>0</v>
      </c>
      <c r="BF218" s="262">
        <f>IF(N218="snížená",J218,0)</f>
        <v>0</v>
      </c>
      <c r="BG218" s="262">
        <f>IF(N218="zákl. přenesená",J218,0)</f>
        <v>0</v>
      </c>
      <c r="BH218" s="262">
        <f>IF(N218="sníž. přenesená",J218,0)</f>
        <v>0</v>
      </c>
      <c r="BI218" s="262">
        <f>IF(N218="nulová",J218,0)</f>
        <v>0</v>
      </c>
      <c r="BJ218" s="16" t="s">
        <v>78</v>
      </c>
      <c r="BK218" s="262">
        <f>ROUND(I218*H218,2)</f>
        <v>0</v>
      </c>
      <c r="BL218" s="16" t="s">
        <v>93</v>
      </c>
      <c r="BM218" s="261" t="s">
        <v>390</v>
      </c>
    </row>
    <row r="219" s="2" customFormat="1" ht="24" customHeight="1">
      <c r="A219" s="37"/>
      <c r="B219" s="38"/>
      <c r="C219" s="249" t="s">
        <v>73</v>
      </c>
      <c r="D219" s="249" t="s">
        <v>154</v>
      </c>
      <c r="E219" s="250" t="s">
        <v>391</v>
      </c>
      <c r="F219" s="251" t="s">
        <v>392</v>
      </c>
      <c r="G219" s="252" t="s">
        <v>182</v>
      </c>
      <c r="H219" s="253">
        <v>2</v>
      </c>
      <c r="I219" s="254"/>
      <c r="J219" s="255">
        <f>ROUND(I219*H219,2)</f>
        <v>0</v>
      </c>
      <c r="K219" s="256"/>
      <c r="L219" s="43"/>
      <c r="M219" s="257" t="s">
        <v>1</v>
      </c>
      <c r="N219" s="258" t="s">
        <v>38</v>
      </c>
      <c r="O219" s="90"/>
      <c r="P219" s="259">
        <f>O219*H219</f>
        <v>0</v>
      </c>
      <c r="Q219" s="259">
        <v>0</v>
      </c>
      <c r="R219" s="259">
        <f>Q219*H219</f>
        <v>0</v>
      </c>
      <c r="S219" s="259">
        <v>0</v>
      </c>
      <c r="T219" s="26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1" t="s">
        <v>93</v>
      </c>
      <c r="AT219" s="261" t="s">
        <v>154</v>
      </c>
      <c r="AU219" s="261" t="s">
        <v>78</v>
      </c>
      <c r="AY219" s="16" t="s">
        <v>153</v>
      </c>
      <c r="BE219" s="262">
        <f>IF(N219="základní",J219,0)</f>
        <v>0</v>
      </c>
      <c r="BF219" s="262">
        <f>IF(N219="snížená",J219,0)</f>
        <v>0</v>
      </c>
      <c r="BG219" s="262">
        <f>IF(N219="zákl. přenesená",J219,0)</f>
        <v>0</v>
      </c>
      <c r="BH219" s="262">
        <f>IF(N219="sníž. přenesená",J219,0)</f>
        <v>0</v>
      </c>
      <c r="BI219" s="262">
        <f>IF(N219="nulová",J219,0)</f>
        <v>0</v>
      </c>
      <c r="BJ219" s="16" t="s">
        <v>78</v>
      </c>
      <c r="BK219" s="262">
        <f>ROUND(I219*H219,2)</f>
        <v>0</v>
      </c>
      <c r="BL219" s="16" t="s">
        <v>93</v>
      </c>
      <c r="BM219" s="261" t="s">
        <v>393</v>
      </c>
    </row>
    <row r="220" s="2" customFormat="1" ht="48" customHeight="1">
      <c r="A220" s="37"/>
      <c r="B220" s="38"/>
      <c r="C220" s="249" t="s">
        <v>73</v>
      </c>
      <c r="D220" s="249" t="s">
        <v>154</v>
      </c>
      <c r="E220" s="250" t="s">
        <v>394</v>
      </c>
      <c r="F220" s="251" t="s">
        <v>395</v>
      </c>
      <c r="G220" s="252" t="s">
        <v>160</v>
      </c>
      <c r="H220" s="253">
        <v>22</v>
      </c>
      <c r="I220" s="254"/>
      <c r="J220" s="255">
        <f>ROUND(I220*H220,2)</f>
        <v>0</v>
      </c>
      <c r="K220" s="256"/>
      <c r="L220" s="43"/>
      <c r="M220" s="257" t="s">
        <v>1</v>
      </c>
      <c r="N220" s="258" t="s">
        <v>38</v>
      </c>
      <c r="O220" s="90"/>
      <c r="P220" s="259">
        <f>O220*H220</f>
        <v>0</v>
      </c>
      <c r="Q220" s="259">
        <v>0</v>
      </c>
      <c r="R220" s="259">
        <f>Q220*H220</f>
        <v>0</v>
      </c>
      <c r="S220" s="259">
        <v>0</v>
      </c>
      <c r="T220" s="26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1" t="s">
        <v>93</v>
      </c>
      <c r="AT220" s="261" t="s">
        <v>154</v>
      </c>
      <c r="AU220" s="261" t="s">
        <v>78</v>
      </c>
      <c r="AY220" s="16" t="s">
        <v>153</v>
      </c>
      <c r="BE220" s="262">
        <f>IF(N220="základní",J220,0)</f>
        <v>0</v>
      </c>
      <c r="BF220" s="262">
        <f>IF(N220="snížená",J220,0)</f>
        <v>0</v>
      </c>
      <c r="BG220" s="262">
        <f>IF(N220="zákl. přenesená",J220,0)</f>
        <v>0</v>
      </c>
      <c r="BH220" s="262">
        <f>IF(N220="sníž. přenesená",J220,0)</f>
        <v>0</v>
      </c>
      <c r="BI220" s="262">
        <f>IF(N220="nulová",J220,0)</f>
        <v>0</v>
      </c>
      <c r="BJ220" s="16" t="s">
        <v>78</v>
      </c>
      <c r="BK220" s="262">
        <f>ROUND(I220*H220,2)</f>
        <v>0</v>
      </c>
      <c r="BL220" s="16" t="s">
        <v>93</v>
      </c>
      <c r="BM220" s="261" t="s">
        <v>396</v>
      </c>
    </row>
    <row r="221" s="2" customFormat="1" ht="16.5" customHeight="1">
      <c r="A221" s="37"/>
      <c r="B221" s="38"/>
      <c r="C221" s="249" t="s">
        <v>73</v>
      </c>
      <c r="D221" s="249" t="s">
        <v>154</v>
      </c>
      <c r="E221" s="250" t="s">
        <v>397</v>
      </c>
      <c r="F221" s="251" t="s">
        <v>398</v>
      </c>
      <c r="G221" s="252" t="s">
        <v>157</v>
      </c>
      <c r="H221" s="253">
        <v>2</v>
      </c>
      <c r="I221" s="254"/>
      <c r="J221" s="255">
        <f>ROUND(I221*H221,2)</f>
        <v>0</v>
      </c>
      <c r="K221" s="256"/>
      <c r="L221" s="43"/>
      <c r="M221" s="257" t="s">
        <v>1</v>
      </c>
      <c r="N221" s="258" t="s">
        <v>38</v>
      </c>
      <c r="O221" s="90"/>
      <c r="P221" s="259">
        <f>O221*H221</f>
        <v>0</v>
      </c>
      <c r="Q221" s="259">
        <v>0</v>
      </c>
      <c r="R221" s="259">
        <f>Q221*H221</f>
        <v>0</v>
      </c>
      <c r="S221" s="259">
        <v>0</v>
      </c>
      <c r="T221" s="26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1" t="s">
        <v>93</v>
      </c>
      <c r="AT221" s="261" t="s">
        <v>154</v>
      </c>
      <c r="AU221" s="261" t="s">
        <v>78</v>
      </c>
      <c r="AY221" s="16" t="s">
        <v>153</v>
      </c>
      <c r="BE221" s="262">
        <f>IF(N221="základní",J221,0)</f>
        <v>0</v>
      </c>
      <c r="BF221" s="262">
        <f>IF(N221="snížená",J221,0)</f>
        <v>0</v>
      </c>
      <c r="BG221" s="262">
        <f>IF(N221="zákl. přenesená",J221,0)</f>
        <v>0</v>
      </c>
      <c r="BH221" s="262">
        <f>IF(N221="sníž. přenesená",J221,0)</f>
        <v>0</v>
      </c>
      <c r="BI221" s="262">
        <f>IF(N221="nulová",J221,0)</f>
        <v>0</v>
      </c>
      <c r="BJ221" s="16" t="s">
        <v>78</v>
      </c>
      <c r="BK221" s="262">
        <f>ROUND(I221*H221,2)</f>
        <v>0</v>
      </c>
      <c r="BL221" s="16" t="s">
        <v>93</v>
      </c>
      <c r="BM221" s="261" t="s">
        <v>399</v>
      </c>
    </row>
    <row r="222" s="2" customFormat="1" ht="36" customHeight="1">
      <c r="A222" s="37"/>
      <c r="B222" s="38"/>
      <c r="C222" s="249" t="s">
        <v>73</v>
      </c>
      <c r="D222" s="249" t="s">
        <v>154</v>
      </c>
      <c r="E222" s="250" t="s">
        <v>400</v>
      </c>
      <c r="F222" s="251" t="s">
        <v>401</v>
      </c>
      <c r="G222" s="252" t="s">
        <v>182</v>
      </c>
      <c r="H222" s="253">
        <v>4</v>
      </c>
      <c r="I222" s="254"/>
      <c r="J222" s="255">
        <f>ROUND(I222*H222,2)</f>
        <v>0</v>
      </c>
      <c r="K222" s="256"/>
      <c r="L222" s="43"/>
      <c r="M222" s="257" t="s">
        <v>1</v>
      </c>
      <c r="N222" s="258" t="s">
        <v>38</v>
      </c>
      <c r="O222" s="90"/>
      <c r="P222" s="259">
        <f>O222*H222</f>
        <v>0</v>
      </c>
      <c r="Q222" s="259">
        <v>0</v>
      </c>
      <c r="R222" s="259">
        <f>Q222*H222</f>
        <v>0</v>
      </c>
      <c r="S222" s="259">
        <v>0</v>
      </c>
      <c r="T222" s="26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1" t="s">
        <v>93</v>
      </c>
      <c r="AT222" s="261" t="s">
        <v>154</v>
      </c>
      <c r="AU222" s="261" t="s">
        <v>78</v>
      </c>
      <c r="AY222" s="16" t="s">
        <v>153</v>
      </c>
      <c r="BE222" s="262">
        <f>IF(N222="základní",J222,0)</f>
        <v>0</v>
      </c>
      <c r="BF222" s="262">
        <f>IF(N222="snížená",J222,0)</f>
        <v>0</v>
      </c>
      <c r="BG222" s="262">
        <f>IF(N222="zákl. přenesená",J222,0)</f>
        <v>0</v>
      </c>
      <c r="BH222" s="262">
        <f>IF(N222="sníž. přenesená",J222,0)</f>
        <v>0</v>
      </c>
      <c r="BI222" s="262">
        <f>IF(N222="nulová",J222,0)</f>
        <v>0</v>
      </c>
      <c r="BJ222" s="16" t="s">
        <v>78</v>
      </c>
      <c r="BK222" s="262">
        <f>ROUND(I222*H222,2)</f>
        <v>0</v>
      </c>
      <c r="BL222" s="16" t="s">
        <v>93</v>
      </c>
      <c r="BM222" s="261" t="s">
        <v>402</v>
      </c>
    </row>
    <row r="223" s="2" customFormat="1" ht="24" customHeight="1">
      <c r="A223" s="37"/>
      <c r="B223" s="38"/>
      <c r="C223" s="249" t="s">
        <v>73</v>
      </c>
      <c r="D223" s="249" t="s">
        <v>154</v>
      </c>
      <c r="E223" s="250" t="s">
        <v>316</v>
      </c>
      <c r="F223" s="251" t="s">
        <v>207</v>
      </c>
      <c r="G223" s="252" t="s">
        <v>166</v>
      </c>
      <c r="H223" s="253">
        <v>13</v>
      </c>
      <c r="I223" s="254"/>
      <c r="J223" s="255">
        <f>ROUND(I223*H223,2)</f>
        <v>0</v>
      </c>
      <c r="K223" s="256"/>
      <c r="L223" s="43"/>
      <c r="M223" s="257" t="s">
        <v>1</v>
      </c>
      <c r="N223" s="258" t="s">
        <v>38</v>
      </c>
      <c r="O223" s="90"/>
      <c r="P223" s="259">
        <f>O223*H223</f>
        <v>0</v>
      </c>
      <c r="Q223" s="259">
        <v>0</v>
      </c>
      <c r="R223" s="259">
        <f>Q223*H223</f>
        <v>0</v>
      </c>
      <c r="S223" s="259">
        <v>0</v>
      </c>
      <c r="T223" s="26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1" t="s">
        <v>93</v>
      </c>
      <c r="AT223" s="261" t="s">
        <v>154</v>
      </c>
      <c r="AU223" s="261" t="s">
        <v>78</v>
      </c>
      <c r="AY223" s="16" t="s">
        <v>153</v>
      </c>
      <c r="BE223" s="262">
        <f>IF(N223="základní",J223,0)</f>
        <v>0</v>
      </c>
      <c r="BF223" s="262">
        <f>IF(N223="snížená",J223,0)</f>
        <v>0</v>
      </c>
      <c r="BG223" s="262">
        <f>IF(N223="zákl. přenesená",J223,0)</f>
        <v>0</v>
      </c>
      <c r="BH223" s="262">
        <f>IF(N223="sníž. přenesená",J223,0)</f>
        <v>0</v>
      </c>
      <c r="BI223" s="262">
        <f>IF(N223="nulová",J223,0)</f>
        <v>0</v>
      </c>
      <c r="BJ223" s="16" t="s">
        <v>78</v>
      </c>
      <c r="BK223" s="262">
        <f>ROUND(I223*H223,2)</f>
        <v>0</v>
      </c>
      <c r="BL223" s="16" t="s">
        <v>93</v>
      </c>
      <c r="BM223" s="261" t="s">
        <v>403</v>
      </c>
    </row>
    <row r="224" s="11" customFormat="1" ht="25.92" customHeight="1">
      <c r="A224" s="11"/>
      <c r="B224" s="235"/>
      <c r="C224" s="236"/>
      <c r="D224" s="237" t="s">
        <v>72</v>
      </c>
      <c r="E224" s="238" t="s">
        <v>404</v>
      </c>
      <c r="F224" s="238" t="s">
        <v>405</v>
      </c>
      <c r="G224" s="236"/>
      <c r="H224" s="236"/>
      <c r="I224" s="239"/>
      <c r="J224" s="240">
        <f>BK224</f>
        <v>0</v>
      </c>
      <c r="K224" s="236"/>
      <c r="L224" s="241"/>
      <c r="M224" s="242"/>
      <c r="N224" s="243"/>
      <c r="O224" s="243"/>
      <c r="P224" s="244">
        <f>SUM(P225:P232)</f>
        <v>0</v>
      </c>
      <c r="Q224" s="243"/>
      <c r="R224" s="244">
        <f>SUM(R225:R232)</f>
        <v>0</v>
      </c>
      <c r="S224" s="243"/>
      <c r="T224" s="245">
        <f>SUM(T225:T232)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46" t="s">
        <v>78</v>
      </c>
      <c r="AT224" s="247" t="s">
        <v>72</v>
      </c>
      <c r="AU224" s="247" t="s">
        <v>73</v>
      </c>
      <c r="AY224" s="246" t="s">
        <v>153</v>
      </c>
      <c r="BK224" s="248">
        <f>SUM(BK225:BK232)</f>
        <v>0</v>
      </c>
    </row>
    <row r="225" s="2" customFormat="1" ht="72" customHeight="1">
      <c r="A225" s="37"/>
      <c r="B225" s="38"/>
      <c r="C225" s="249" t="s">
        <v>73</v>
      </c>
      <c r="D225" s="249" t="s">
        <v>154</v>
      </c>
      <c r="E225" s="250" t="s">
        <v>406</v>
      </c>
      <c r="F225" s="251" t="s">
        <v>407</v>
      </c>
      <c r="G225" s="252" t="s">
        <v>182</v>
      </c>
      <c r="H225" s="253">
        <v>2</v>
      </c>
      <c r="I225" s="254"/>
      <c r="J225" s="255">
        <f>ROUND(I225*H225,2)</f>
        <v>0</v>
      </c>
      <c r="K225" s="256"/>
      <c r="L225" s="43"/>
      <c r="M225" s="257" t="s">
        <v>1</v>
      </c>
      <c r="N225" s="258" t="s">
        <v>38</v>
      </c>
      <c r="O225" s="90"/>
      <c r="P225" s="259">
        <f>O225*H225</f>
        <v>0</v>
      </c>
      <c r="Q225" s="259">
        <v>0</v>
      </c>
      <c r="R225" s="259">
        <f>Q225*H225</f>
        <v>0</v>
      </c>
      <c r="S225" s="259">
        <v>0</v>
      </c>
      <c r="T225" s="26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1" t="s">
        <v>93</v>
      </c>
      <c r="AT225" s="261" t="s">
        <v>154</v>
      </c>
      <c r="AU225" s="261" t="s">
        <v>78</v>
      </c>
      <c r="AY225" s="16" t="s">
        <v>153</v>
      </c>
      <c r="BE225" s="262">
        <f>IF(N225="základní",J225,0)</f>
        <v>0</v>
      </c>
      <c r="BF225" s="262">
        <f>IF(N225="snížená",J225,0)</f>
        <v>0</v>
      </c>
      <c r="BG225" s="262">
        <f>IF(N225="zákl. přenesená",J225,0)</f>
        <v>0</v>
      </c>
      <c r="BH225" s="262">
        <f>IF(N225="sníž. přenesená",J225,0)</f>
        <v>0</v>
      </c>
      <c r="BI225" s="262">
        <f>IF(N225="nulová",J225,0)</f>
        <v>0</v>
      </c>
      <c r="BJ225" s="16" t="s">
        <v>78</v>
      </c>
      <c r="BK225" s="262">
        <f>ROUND(I225*H225,2)</f>
        <v>0</v>
      </c>
      <c r="BL225" s="16" t="s">
        <v>93</v>
      </c>
      <c r="BM225" s="261" t="s">
        <v>408</v>
      </c>
    </row>
    <row r="226" s="2" customFormat="1" ht="48" customHeight="1">
      <c r="A226" s="37"/>
      <c r="B226" s="38"/>
      <c r="C226" s="249" t="s">
        <v>73</v>
      </c>
      <c r="D226" s="249" t="s">
        <v>154</v>
      </c>
      <c r="E226" s="250" t="s">
        <v>409</v>
      </c>
      <c r="F226" s="251" t="s">
        <v>410</v>
      </c>
      <c r="G226" s="252" t="s">
        <v>182</v>
      </c>
      <c r="H226" s="253">
        <v>2</v>
      </c>
      <c r="I226" s="254"/>
      <c r="J226" s="255">
        <f>ROUND(I226*H226,2)</f>
        <v>0</v>
      </c>
      <c r="K226" s="256"/>
      <c r="L226" s="43"/>
      <c r="M226" s="257" t="s">
        <v>1</v>
      </c>
      <c r="N226" s="258" t="s">
        <v>38</v>
      </c>
      <c r="O226" s="90"/>
      <c r="P226" s="259">
        <f>O226*H226</f>
        <v>0</v>
      </c>
      <c r="Q226" s="259">
        <v>0</v>
      </c>
      <c r="R226" s="259">
        <f>Q226*H226</f>
        <v>0</v>
      </c>
      <c r="S226" s="259">
        <v>0</v>
      </c>
      <c r="T226" s="26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1" t="s">
        <v>93</v>
      </c>
      <c r="AT226" s="261" t="s">
        <v>154</v>
      </c>
      <c r="AU226" s="261" t="s">
        <v>78</v>
      </c>
      <c r="AY226" s="16" t="s">
        <v>153</v>
      </c>
      <c r="BE226" s="262">
        <f>IF(N226="základní",J226,0)</f>
        <v>0</v>
      </c>
      <c r="BF226" s="262">
        <f>IF(N226="snížená",J226,0)</f>
        <v>0</v>
      </c>
      <c r="BG226" s="262">
        <f>IF(N226="zákl. přenesená",J226,0)</f>
        <v>0</v>
      </c>
      <c r="BH226" s="262">
        <f>IF(N226="sníž. přenesená",J226,0)</f>
        <v>0</v>
      </c>
      <c r="BI226" s="262">
        <f>IF(N226="nulová",J226,0)</f>
        <v>0</v>
      </c>
      <c r="BJ226" s="16" t="s">
        <v>78</v>
      </c>
      <c r="BK226" s="262">
        <f>ROUND(I226*H226,2)</f>
        <v>0</v>
      </c>
      <c r="BL226" s="16" t="s">
        <v>93</v>
      </c>
      <c r="BM226" s="261" t="s">
        <v>411</v>
      </c>
    </row>
    <row r="227" s="2" customFormat="1" ht="24" customHeight="1">
      <c r="A227" s="37"/>
      <c r="B227" s="38"/>
      <c r="C227" s="249" t="s">
        <v>73</v>
      </c>
      <c r="D227" s="249" t="s">
        <v>154</v>
      </c>
      <c r="E227" s="250" t="s">
        <v>412</v>
      </c>
      <c r="F227" s="251" t="s">
        <v>336</v>
      </c>
      <c r="G227" s="252" t="s">
        <v>182</v>
      </c>
      <c r="H227" s="253">
        <v>2</v>
      </c>
      <c r="I227" s="254"/>
      <c r="J227" s="255">
        <f>ROUND(I227*H227,2)</f>
        <v>0</v>
      </c>
      <c r="K227" s="256"/>
      <c r="L227" s="43"/>
      <c r="M227" s="257" t="s">
        <v>1</v>
      </c>
      <c r="N227" s="258" t="s">
        <v>38</v>
      </c>
      <c r="O227" s="90"/>
      <c r="P227" s="259">
        <f>O227*H227</f>
        <v>0</v>
      </c>
      <c r="Q227" s="259">
        <v>0</v>
      </c>
      <c r="R227" s="259">
        <f>Q227*H227</f>
        <v>0</v>
      </c>
      <c r="S227" s="259">
        <v>0</v>
      </c>
      <c r="T227" s="26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1" t="s">
        <v>93</v>
      </c>
      <c r="AT227" s="261" t="s">
        <v>154</v>
      </c>
      <c r="AU227" s="261" t="s">
        <v>78</v>
      </c>
      <c r="AY227" s="16" t="s">
        <v>153</v>
      </c>
      <c r="BE227" s="262">
        <f>IF(N227="základní",J227,0)</f>
        <v>0</v>
      </c>
      <c r="BF227" s="262">
        <f>IF(N227="snížená",J227,0)</f>
        <v>0</v>
      </c>
      <c r="BG227" s="262">
        <f>IF(N227="zákl. přenesená",J227,0)</f>
        <v>0</v>
      </c>
      <c r="BH227" s="262">
        <f>IF(N227="sníž. přenesená",J227,0)</f>
        <v>0</v>
      </c>
      <c r="BI227" s="262">
        <f>IF(N227="nulová",J227,0)</f>
        <v>0</v>
      </c>
      <c r="BJ227" s="16" t="s">
        <v>78</v>
      </c>
      <c r="BK227" s="262">
        <f>ROUND(I227*H227,2)</f>
        <v>0</v>
      </c>
      <c r="BL227" s="16" t="s">
        <v>93</v>
      </c>
      <c r="BM227" s="261" t="s">
        <v>413</v>
      </c>
    </row>
    <row r="228" s="2" customFormat="1" ht="24" customHeight="1">
      <c r="A228" s="37"/>
      <c r="B228" s="38"/>
      <c r="C228" s="249" t="s">
        <v>73</v>
      </c>
      <c r="D228" s="249" t="s">
        <v>154</v>
      </c>
      <c r="E228" s="250" t="s">
        <v>391</v>
      </c>
      <c r="F228" s="251" t="s">
        <v>392</v>
      </c>
      <c r="G228" s="252" t="s">
        <v>182</v>
      </c>
      <c r="H228" s="253">
        <v>2</v>
      </c>
      <c r="I228" s="254"/>
      <c r="J228" s="255">
        <f>ROUND(I228*H228,2)</f>
        <v>0</v>
      </c>
      <c r="K228" s="256"/>
      <c r="L228" s="43"/>
      <c r="M228" s="257" t="s">
        <v>1</v>
      </c>
      <c r="N228" s="258" t="s">
        <v>38</v>
      </c>
      <c r="O228" s="90"/>
      <c r="P228" s="259">
        <f>O228*H228</f>
        <v>0</v>
      </c>
      <c r="Q228" s="259">
        <v>0</v>
      </c>
      <c r="R228" s="259">
        <f>Q228*H228</f>
        <v>0</v>
      </c>
      <c r="S228" s="259">
        <v>0</v>
      </c>
      <c r="T228" s="26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1" t="s">
        <v>93</v>
      </c>
      <c r="AT228" s="261" t="s">
        <v>154</v>
      </c>
      <c r="AU228" s="261" t="s">
        <v>78</v>
      </c>
      <c r="AY228" s="16" t="s">
        <v>153</v>
      </c>
      <c r="BE228" s="262">
        <f>IF(N228="základní",J228,0)</f>
        <v>0</v>
      </c>
      <c r="BF228" s="262">
        <f>IF(N228="snížená",J228,0)</f>
        <v>0</v>
      </c>
      <c r="BG228" s="262">
        <f>IF(N228="zákl. přenesená",J228,0)</f>
        <v>0</v>
      </c>
      <c r="BH228" s="262">
        <f>IF(N228="sníž. přenesená",J228,0)</f>
        <v>0</v>
      </c>
      <c r="BI228" s="262">
        <f>IF(N228="nulová",J228,0)</f>
        <v>0</v>
      </c>
      <c r="BJ228" s="16" t="s">
        <v>78</v>
      </c>
      <c r="BK228" s="262">
        <f>ROUND(I228*H228,2)</f>
        <v>0</v>
      </c>
      <c r="BL228" s="16" t="s">
        <v>93</v>
      </c>
      <c r="BM228" s="261" t="s">
        <v>414</v>
      </c>
    </row>
    <row r="229" s="2" customFormat="1" ht="48" customHeight="1">
      <c r="A229" s="37"/>
      <c r="B229" s="38"/>
      <c r="C229" s="249" t="s">
        <v>73</v>
      </c>
      <c r="D229" s="249" t="s">
        <v>154</v>
      </c>
      <c r="E229" s="250" t="s">
        <v>394</v>
      </c>
      <c r="F229" s="251" t="s">
        <v>395</v>
      </c>
      <c r="G229" s="252" t="s">
        <v>160</v>
      </c>
      <c r="H229" s="253">
        <v>20</v>
      </c>
      <c r="I229" s="254"/>
      <c r="J229" s="255">
        <f>ROUND(I229*H229,2)</f>
        <v>0</v>
      </c>
      <c r="K229" s="256"/>
      <c r="L229" s="43"/>
      <c r="M229" s="257" t="s">
        <v>1</v>
      </c>
      <c r="N229" s="258" t="s">
        <v>38</v>
      </c>
      <c r="O229" s="90"/>
      <c r="P229" s="259">
        <f>O229*H229</f>
        <v>0</v>
      </c>
      <c r="Q229" s="259">
        <v>0</v>
      </c>
      <c r="R229" s="259">
        <f>Q229*H229</f>
        <v>0</v>
      </c>
      <c r="S229" s="259">
        <v>0</v>
      </c>
      <c r="T229" s="26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1" t="s">
        <v>93</v>
      </c>
      <c r="AT229" s="261" t="s">
        <v>154</v>
      </c>
      <c r="AU229" s="261" t="s">
        <v>78</v>
      </c>
      <c r="AY229" s="16" t="s">
        <v>153</v>
      </c>
      <c r="BE229" s="262">
        <f>IF(N229="základní",J229,0)</f>
        <v>0</v>
      </c>
      <c r="BF229" s="262">
        <f>IF(N229="snížená",J229,0)</f>
        <v>0</v>
      </c>
      <c r="BG229" s="262">
        <f>IF(N229="zákl. přenesená",J229,0)</f>
        <v>0</v>
      </c>
      <c r="BH229" s="262">
        <f>IF(N229="sníž. přenesená",J229,0)</f>
        <v>0</v>
      </c>
      <c r="BI229" s="262">
        <f>IF(N229="nulová",J229,0)</f>
        <v>0</v>
      </c>
      <c r="BJ229" s="16" t="s">
        <v>78</v>
      </c>
      <c r="BK229" s="262">
        <f>ROUND(I229*H229,2)</f>
        <v>0</v>
      </c>
      <c r="BL229" s="16" t="s">
        <v>93</v>
      </c>
      <c r="BM229" s="261" t="s">
        <v>415</v>
      </c>
    </row>
    <row r="230" s="2" customFormat="1" ht="16.5" customHeight="1">
      <c r="A230" s="37"/>
      <c r="B230" s="38"/>
      <c r="C230" s="249" t="s">
        <v>73</v>
      </c>
      <c r="D230" s="249" t="s">
        <v>154</v>
      </c>
      <c r="E230" s="250" t="s">
        <v>397</v>
      </c>
      <c r="F230" s="251" t="s">
        <v>398</v>
      </c>
      <c r="G230" s="252" t="s">
        <v>157</v>
      </c>
      <c r="H230" s="253">
        <v>2</v>
      </c>
      <c r="I230" s="254"/>
      <c r="J230" s="255">
        <f>ROUND(I230*H230,2)</f>
        <v>0</v>
      </c>
      <c r="K230" s="256"/>
      <c r="L230" s="43"/>
      <c r="M230" s="257" t="s">
        <v>1</v>
      </c>
      <c r="N230" s="258" t="s">
        <v>38</v>
      </c>
      <c r="O230" s="90"/>
      <c r="P230" s="259">
        <f>O230*H230</f>
        <v>0</v>
      </c>
      <c r="Q230" s="259">
        <v>0</v>
      </c>
      <c r="R230" s="259">
        <f>Q230*H230</f>
        <v>0</v>
      </c>
      <c r="S230" s="259">
        <v>0</v>
      </c>
      <c r="T230" s="26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1" t="s">
        <v>93</v>
      </c>
      <c r="AT230" s="261" t="s">
        <v>154</v>
      </c>
      <c r="AU230" s="261" t="s">
        <v>78</v>
      </c>
      <c r="AY230" s="16" t="s">
        <v>153</v>
      </c>
      <c r="BE230" s="262">
        <f>IF(N230="základní",J230,0)</f>
        <v>0</v>
      </c>
      <c r="BF230" s="262">
        <f>IF(N230="snížená",J230,0)</f>
        <v>0</v>
      </c>
      <c r="BG230" s="262">
        <f>IF(N230="zákl. přenesená",J230,0)</f>
        <v>0</v>
      </c>
      <c r="BH230" s="262">
        <f>IF(N230="sníž. přenesená",J230,0)</f>
        <v>0</v>
      </c>
      <c r="BI230" s="262">
        <f>IF(N230="nulová",J230,0)</f>
        <v>0</v>
      </c>
      <c r="BJ230" s="16" t="s">
        <v>78</v>
      </c>
      <c r="BK230" s="262">
        <f>ROUND(I230*H230,2)</f>
        <v>0</v>
      </c>
      <c r="BL230" s="16" t="s">
        <v>93</v>
      </c>
      <c r="BM230" s="261" t="s">
        <v>416</v>
      </c>
    </row>
    <row r="231" s="2" customFormat="1" ht="36" customHeight="1">
      <c r="A231" s="37"/>
      <c r="B231" s="38"/>
      <c r="C231" s="249" t="s">
        <v>73</v>
      </c>
      <c r="D231" s="249" t="s">
        <v>154</v>
      </c>
      <c r="E231" s="250" t="s">
        <v>400</v>
      </c>
      <c r="F231" s="251" t="s">
        <v>401</v>
      </c>
      <c r="G231" s="252" t="s">
        <v>182</v>
      </c>
      <c r="H231" s="253">
        <v>4</v>
      </c>
      <c r="I231" s="254"/>
      <c r="J231" s="255">
        <f>ROUND(I231*H231,2)</f>
        <v>0</v>
      </c>
      <c r="K231" s="256"/>
      <c r="L231" s="43"/>
      <c r="M231" s="257" t="s">
        <v>1</v>
      </c>
      <c r="N231" s="258" t="s">
        <v>38</v>
      </c>
      <c r="O231" s="90"/>
      <c r="P231" s="259">
        <f>O231*H231</f>
        <v>0</v>
      </c>
      <c r="Q231" s="259">
        <v>0</v>
      </c>
      <c r="R231" s="259">
        <f>Q231*H231</f>
        <v>0</v>
      </c>
      <c r="S231" s="259">
        <v>0</v>
      </c>
      <c r="T231" s="26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1" t="s">
        <v>93</v>
      </c>
      <c r="AT231" s="261" t="s">
        <v>154</v>
      </c>
      <c r="AU231" s="261" t="s">
        <v>78</v>
      </c>
      <c r="AY231" s="16" t="s">
        <v>153</v>
      </c>
      <c r="BE231" s="262">
        <f>IF(N231="základní",J231,0)</f>
        <v>0</v>
      </c>
      <c r="BF231" s="262">
        <f>IF(N231="snížená",J231,0)</f>
        <v>0</v>
      </c>
      <c r="BG231" s="262">
        <f>IF(N231="zákl. přenesená",J231,0)</f>
        <v>0</v>
      </c>
      <c r="BH231" s="262">
        <f>IF(N231="sníž. přenesená",J231,0)</f>
        <v>0</v>
      </c>
      <c r="BI231" s="262">
        <f>IF(N231="nulová",J231,0)</f>
        <v>0</v>
      </c>
      <c r="BJ231" s="16" t="s">
        <v>78</v>
      </c>
      <c r="BK231" s="262">
        <f>ROUND(I231*H231,2)</f>
        <v>0</v>
      </c>
      <c r="BL231" s="16" t="s">
        <v>93</v>
      </c>
      <c r="BM231" s="261" t="s">
        <v>417</v>
      </c>
    </row>
    <row r="232" s="2" customFormat="1" ht="24" customHeight="1">
      <c r="A232" s="37"/>
      <c r="B232" s="38"/>
      <c r="C232" s="249" t="s">
        <v>73</v>
      </c>
      <c r="D232" s="249" t="s">
        <v>154</v>
      </c>
      <c r="E232" s="250" t="s">
        <v>316</v>
      </c>
      <c r="F232" s="251" t="s">
        <v>207</v>
      </c>
      <c r="G232" s="252" t="s">
        <v>166</v>
      </c>
      <c r="H232" s="253">
        <v>13</v>
      </c>
      <c r="I232" s="254"/>
      <c r="J232" s="255">
        <f>ROUND(I232*H232,2)</f>
        <v>0</v>
      </c>
      <c r="K232" s="256"/>
      <c r="L232" s="43"/>
      <c r="M232" s="257" t="s">
        <v>1</v>
      </c>
      <c r="N232" s="258" t="s">
        <v>38</v>
      </c>
      <c r="O232" s="90"/>
      <c r="P232" s="259">
        <f>O232*H232</f>
        <v>0</v>
      </c>
      <c r="Q232" s="259">
        <v>0</v>
      </c>
      <c r="R232" s="259">
        <f>Q232*H232</f>
        <v>0</v>
      </c>
      <c r="S232" s="259">
        <v>0</v>
      </c>
      <c r="T232" s="26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1" t="s">
        <v>93</v>
      </c>
      <c r="AT232" s="261" t="s">
        <v>154</v>
      </c>
      <c r="AU232" s="261" t="s">
        <v>78</v>
      </c>
      <c r="AY232" s="16" t="s">
        <v>153</v>
      </c>
      <c r="BE232" s="262">
        <f>IF(N232="základní",J232,0)</f>
        <v>0</v>
      </c>
      <c r="BF232" s="262">
        <f>IF(N232="snížená",J232,0)</f>
        <v>0</v>
      </c>
      <c r="BG232" s="262">
        <f>IF(N232="zákl. přenesená",J232,0)</f>
        <v>0</v>
      </c>
      <c r="BH232" s="262">
        <f>IF(N232="sníž. přenesená",J232,0)</f>
        <v>0</v>
      </c>
      <c r="BI232" s="262">
        <f>IF(N232="nulová",J232,0)</f>
        <v>0</v>
      </c>
      <c r="BJ232" s="16" t="s">
        <v>78</v>
      </c>
      <c r="BK232" s="262">
        <f>ROUND(I232*H232,2)</f>
        <v>0</v>
      </c>
      <c r="BL232" s="16" t="s">
        <v>93</v>
      </c>
      <c r="BM232" s="261" t="s">
        <v>418</v>
      </c>
    </row>
    <row r="233" s="11" customFormat="1" ht="25.92" customHeight="1">
      <c r="A233" s="11"/>
      <c r="B233" s="235"/>
      <c r="C233" s="236"/>
      <c r="D233" s="237" t="s">
        <v>72</v>
      </c>
      <c r="E233" s="238" t="s">
        <v>419</v>
      </c>
      <c r="F233" s="238" t="s">
        <v>420</v>
      </c>
      <c r="G233" s="236"/>
      <c r="H233" s="236"/>
      <c r="I233" s="239"/>
      <c r="J233" s="240">
        <f>BK233</f>
        <v>0</v>
      </c>
      <c r="K233" s="236"/>
      <c r="L233" s="241"/>
      <c r="M233" s="242"/>
      <c r="N233" s="243"/>
      <c r="O233" s="243"/>
      <c r="P233" s="244">
        <f>SUM(P234:P242)</f>
        <v>0</v>
      </c>
      <c r="Q233" s="243"/>
      <c r="R233" s="244">
        <f>SUM(R234:R242)</f>
        <v>0</v>
      </c>
      <c r="S233" s="243"/>
      <c r="T233" s="245">
        <f>SUM(T234:T242)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46" t="s">
        <v>78</v>
      </c>
      <c r="AT233" s="247" t="s">
        <v>72</v>
      </c>
      <c r="AU233" s="247" t="s">
        <v>73</v>
      </c>
      <c r="AY233" s="246" t="s">
        <v>153</v>
      </c>
      <c r="BK233" s="248">
        <f>SUM(BK234:BK242)</f>
        <v>0</v>
      </c>
    </row>
    <row r="234" s="2" customFormat="1" ht="72" customHeight="1">
      <c r="A234" s="37"/>
      <c r="B234" s="38"/>
      <c r="C234" s="249" t="s">
        <v>73</v>
      </c>
      <c r="D234" s="249" t="s">
        <v>154</v>
      </c>
      <c r="E234" s="250" t="s">
        <v>421</v>
      </c>
      <c r="F234" s="251" t="s">
        <v>380</v>
      </c>
      <c r="G234" s="252" t="s">
        <v>182</v>
      </c>
      <c r="H234" s="253">
        <v>2</v>
      </c>
      <c r="I234" s="254"/>
      <c r="J234" s="255">
        <f>ROUND(I234*H234,2)</f>
        <v>0</v>
      </c>
      <c r="K234" s="256"/>
      <c r="L234" s="43"/>
      <c r="M234" s="257" t="s">
        <v>1</v>
      </c>
      <c r="N234" s="258" t="s">
        <v>38</v>
      </c>
      <c r="O234" s="90"/>
      <c r="P234" s="259">
        <f>O234*H234</f>
        <v>0</v>
      </c>
      <c r="Q234" s="259">
        <v>0</v>
      </c>
      <c r="R234" s="259">
        <f>Q234*H234</f>
        <v>0</v>
      </c>
      <c r="S234" s="259">
        <v>0</v>
      </c>
      <c r="T234" s="26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1" t="s">
        <v>93</v>
      </c>
      <c r="AT234" s="261" t="s">
        <v>154</v>
      </c>
      <c r="AU234" s="261" t="s">
        <v>78</v>
      </c>
      <c r="AY234" s="16" t="s">
        <v>153</v>
      </c>
      <c r="BE234" s="262">
        <f>IF(N234="základní",J234,0)</f>
        <v>0</v>
      </c>
      <c r="BF234" s="262">
        <f>IF(N234="snížená",J234,0)</f>
        <v>0</v>
      </c>
      <c r="BG234" s="262">
        <f>IF(N234="zákl. přenesená",J234,0)</f>
        <v>0</v>
      </c>
      <c r="BH234" s="262">
        <f>IF(N234="sníž. přenesená",J234,0)</f>
        <v>0</v>
      </c>
      <c r="BI234" s="262">
        <f>IF(N234="nulová",J234,0)</f>
        <v>0</v>
      </c>
      <c r="BJ234" s="16" t="s">
        <v>78</v>
      </c>
      <c r="BK234" s="262">
        <f>ROUND(I234*H234,2)</f>
        <v>0</v>
      </c>
      <c r="BL234" s="16" t="s">
        <v>93</v>
      </c>
      <c r="BM234" s="261" t="s">
        <v>422</v>
      </c>
    </row>
    <row r="235" s="2" customFormat="1" ht="48" customHeight="1">
      <c r="A235" s="37"/>
      <c r="B235" s="38"/>
      <c r="C235" s="249" t="s">
        <v>73</v>
      </c>
      <c r="D235" s="249" t="s">
        <v>154</v>
      </c>
      <c r="E235" s="250" t="s">
        <v>423</v>
      </c>
      <c r="F235" s="251" t="s">
        <v>424</v>
      </c>
      <c r="G235" s="252" t="s">
        <v>182</v>
      </c>
      <c r="H235" s="253">
        <v>2</v>
      </c>
      <c r="I235" s="254"/>
      <c r="J235" s="255">
        <f>ROUND(I235*H235,2)</f>
        <v>0</v>
      </c>
      <c r="K235" s="256"/>
      <c r="L235" s="43"/>
      <c r="M235" s="257" t="s">
        <v>1</v>
      </c>
      <c r="N235" s="258" t="s">
        <v>38</v>
      </c>
      <c r="O235" s="90"/>
      <c r="P235" s="259">
        <f>O235*H235</f>
        <v>0</v>
      </c>
      <c r="Q235" s="259">
        <v>0</v>
      </c>
      <c r="R235" s="259">
        <f>Q235*H235</f>
        <v>0</v>
      </c>
      <c r="S235" s="259">
        <v>0</v>
      </c>
      <c r="T235" s="26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61" t="s">
        <v>93</v>
      </c>
      <c r="AT235" s="261" t="s">
        <v>154</v>
      </c>
      <c r="AU235" s="261" t="s">
        <v>78</v>
      </c>
      <c r="AY235" s="16" t="s">
        <v>153</v>
      </c>
      <c r="BE235" s="262">
        <f>IF(N235="základní",J235,0)</f>
        <v>0</v>
      </c>
      <c r="BF235" s="262">
        <f>IF(N235="snížená",J235,0)</f>
        <v>0</v>
      </c>
      <c r="BG235" s="262">
        <f>IF(N235="zákl. přenesená",J235,0)</f>
        <v>0</v>
      </c>
      <c r="BH235" s="262">
        <f>IF(N235="sníž. přenesená",J235,0)</f>
        <v>0</v>
      </c>
      <c r="BI235" s="262">
        <f>IF(N235="nulová",J235,0)</f>
        <v>0</v>
      </c>
      <c r="BJ235" s="16" t="s">
        <v>78</v>
      </c>
      <c r="BK235" s="262">
        <f>ROUND(I235*H235,2)</f>
        <v>0</v>
      </c>
      <c r="BL235" s="16" t="s">
        <v>93</v>
      </c>
      <c r="BM235" s="261" t="s">
        <v>425</v>
      </c>
    </row>
    <row r="236" s="2" customFormat="1" ht="24" customHeight="1">
      <c r="A236" s="37"/>
      <c r="B236" s="38"/>
      <c r="C236" s="249" t="s">
        <v>73</v>
      </c>
      <c r="D236" s="249" t="s">
        <v>154</v>
      </c>
      <c r="E236" s="250" t="s">
        <v>335</v>
      </c>
      <c r="F236" s="251" t="s">
        <v>336</v>
      </c>
      <c r="G236" s="252" t="s">
        <v>182</v>
      </c>
      <c r="H236" s="253">
        <v>2</v>
      </c>
      <c r="I236" s="254"/>
      <c r="J236" s="255">
        <f>ROUND(I236*H236,2)</f>
        <v>0</v>
      </c>
      <c r="K236" s="256"/>
      <c r="L236" s="43"/>
      <c r="M236" s="257" t="s">
        <v>1</v>
      </c>
      <c r="N236" s="258" t="s">
        <v>38</v>
      </c>
      <c r="O236" s="90"/>
      <c r="P236" s="259">
        <f>O236*H236</f>
        <v>0</v>
      </c>
      <c r="Q236" s="259">
        <v>0</v>
      </c>
      <c r="R236" s="259">
        <f>Q236*H236</f>
        <v>0</v>
      </c>
      <c r="S236" s="259">
        <v>0</v>
      </c>
      <c r="T236" s="26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1" t="s">
        <v>93</v>
      </c>
      <c r="AT236" s="261" t="s">
        <v>154</v>
      </c>
      <c r="AU236" s="261" t="s">
        <v>78</v>
      </c>
      <c r="AY236" s="16" t="s">
        <v>153</v>
      </c>
      <c r="BE236" s="262">
        <f>IF(N236="základní",J236,0)</f>
        <v>0</v>
      </c>
      <c r="BF236" s="262">
        <f>IF(N236="snížená",J236,0)</f>
        <v>0</v>
      </c>
      <c r="BG236" s="262">
        <f>IF(N236="zákl. přenesená",J236,0)</f>
        <v>0</v>
      </c>
      <c r="BH236" s="262">
        <f>IF(N236="sníž. přenesená",J236,0)</f>
        <v>0</v>
      </c>
      <c r="BI236" s="262">
        <f>IF(N236="nulová",J236,0)</f>
        <v>0</v>
      </c>
      <c r="BJ236" s="16" t="s">
        <v>78</v>
      </c>
      <c r="BK236" s="262">
        <f>ROUND(I236*H236,2)</f>
        <v>0</v>
      </c>
      <c r="BL236" s="16" t="s">
        <v>93</v>
      </c>
      <c r="BM236" s="261" t="s">
        <v>426</v>
      </c>
    </row>
    <row r="237" s="2" customFormat="1" ht="24" customHeight="1">
      <c r="A237" s="37"/>
      <c r="B237" s="38"/>
      <c r="C237" s="249" t="s">
        <v>73</v>
      </c>
      <c r="D237" s="249" t="s">
        <v>154</v>
      </c>
      <c r="E237" s="250" t="s">
        <v>427</v>
      </c>
      <c r="F237" s="251" t="s">
        <v>392</v>
      </c>
      <c r="G237" s="252" t="s">
        <v>182</v>
      </c>
      <c r="H237" s="253">
        <v>2</v>
      </c>
      <c r="I237" s="254"/>
      <c r="J237" s="255">
        <f>ROUND(I237*H237,2)</f>
        <v>0</v>
      </c>
      <c r="K237" s="256"/>
      <c r="L237" s="43"/>
      <c r="M237" s="257" t="s">
        <v>1</v>
      </c>
      <c r="N237" s="258" t="s">
        <v>38</v>
      </c>
      <c r="O237" s="90"/>
      <c r="P237" s="259">
        <f>O237*H237</f>
        <v>0</v>
      </c>
      <c r="Q237" s="259">
        <v>0</v>
      </c>
      <c r="R237" s="259">
        <f>Q237*H237</f>
        <v>0</v>
      </c>
      <c r="S237" s="259">
        <v>0</v>
      </c>
      <c r="T237" s="26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61" t="s">
        <v>93</v>
      </c>
      <c r="AT237" s="261" t="s">
        <v>154</v>
      </c>
      <c r="AU237" s="261" t="s">
        <v>78</v>
      </c>
      <c r="AY237" s="16" t="s">
        <v>153</v>
      </c>
      <c r="BE237" s="262">
        <f>IF(N237="základní",J237,0)</f>
        <v>0</v>
      </c>
      <c r="BF237" s="262">
        <f>IF(N237="snížená",J237,0)</f>
        <v>0</v>
      </c>
      <c r="BG237" s="262">
        <f>IF(N237="zákl. přenesená",J237,0)</f>
        <v>0</v>
      </c>
      <c r="BH237" s="262">
        <f>IF(N237="sníž. přenesená",J237,0)</f>
        <v>0</v>
      </c>
      <c r="BI237" s="262">
        <f>IF(N237="nulová",J237,0)</f>
        <v>0</v>
      </c>
      <c r="BJ237" s="16" t="s">
        <v>78</v>
      </c>
      <c r="BK237" s="262">
        <f>ROUND(I237*H237,2)</f>
        <v>0</v>
      </c>
      <c r="BL237" s="16" t="s">
        <v>93</v>
      </c>
      <c r="BM237" s="261" t="s">
        <v>428</v>
      </c>
    </row>
    <row r="238" s="2" customFormat="1" ht="48" customHeight="1">
      <c r="A238" s="37"/>
      <c r="B238" s="38"/>
      <c r="C238" s="249" t="s">
        <v>73</v>
      </c>
      <c r="D238" s="249" t="s">
        <v>154</v>
      </c>
      <c r="E238" s="250" t="s">
        <v>429</v>
      </c>
      <c r="F238" s="251" t="s">
        <v>395</v>
      </c>
      <c r="G238" s="252" t="s">
        <v>160</v>
      </c>
      <c r="H238" s="253">
        <v>26</v>
      </c>
      <c r="I238" s="254"/>
      <c r="J238" s="255">
        <f>ROUND(I238*H238,2)</f>
        <v>0</v>
      </c>
      <c r="K238" s="256"/>
      <c r="L238" s="43"/>
      <c r="M238" s="257" t="s">
        <v>1</v>
      </c>
      <c r="N238" s="258" t="s">
        <v>38</v>
      </c>
      <c r="O238" s="90"/>
      <c r="P238" s="259">
        <f>O238*H238</f>
        <v>0</v>
      </c>
      <c r="Q238" s="259">
        <v>0</v>
      </c>
      <c r="R238" s="259">
        <f>Q238*H238</f>
        <v>0</v>
      </c>
      <c r="S238" s="259">
        <v>0</v>
      </c>
      <c r="T238" s="26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1" t="s">
        <v>93</v>
      </c>
      <c r="AT238" s="261" t="s">
        <v>154</v>
      </c>
      <c r="AU238" s="261" t="s">
        <v>78</v>
      </c>
      <c r="AY238" s="16" t="s">
        <v>153</v>
      </c>
      <c r="BE238" s="262">
        <f>IF(N238="základní",J238,0)</f>
        <v>0</v>
      </c>
      <c r="BF238" s="262">
        <f>IF(N238="snížená",J238,0)</f>
        <v>0</v>
      </c>
      <c r="BG238" s="262">
        <f>IF(N238="zákl. přenesená",J238,0)</f>
        <v>0</v>
      </c>
      <c r="BH238" s="262">
        <f>IF(N238="sníž. přenesená",J238,0)</f>
        <v>0</v>
      </c>
      <c r="BI238" s="262">
        <f>IF(N238="nulová",J238,0)</f>
        <v>0</v>
      </c>
      <c r="BJ238" s="16" t="s">
        <v>78</v>
      </c>
      <c r="BK238" s="262">
        <f>ROUND(I238*H238,2)</f>
        <v>0</v>
      </c>
      <c r="BL238" s="16" t="s">
        <v>93</v>
      </c>
      <c r="BM238" s="261" t="s">
        <v>430</v>
      </c>
    </row>
    <row r="239" s="2" customFormat="1" ht="16.5" customHeight="1">
      <c r="A239" s="37"/>
      <c r="B239" s="38"/>
      <c r="C239" s="249" t="s">
        <v>73</v>
      </c>
      <c r="D239" s="249" t="s">
        <v>154</v>
      </c>
      <c r="E239" s="250" t="s">
        <v>431</v>
      </c>
      <c r="F239" s="251" t="s">
        <v>398</v>
      </c>
      <c r="G239" s="252" t="s">
        <v>157</v>
      </c>
      <c r="H239" s="253">
        <v>2</v>
      </c>
      <c r="I239" s="254"/>
      <c r="J239" s="255">
        <f>ROUND(I239*H239,2)</f>
        <v>0</v>
      </c>
      <c r="K239" s="256"/>
      <c r="L239" s="43"/>
      <c r="M239" s="257" t="s">
        <v>1</v>
      </c>
      <c r="N239" s="258" t="s">
        <v>38</v>
      </c>
      <c r="O239" s="90"/>
      <c r="P239" s="259">
        <f>O239*H239</f>
        <v>0</v>
      </c>
      <c r="Q239" s="259">
        <v>0</v>
      </c>
      <c r="R239" s="259">
        <f>Q239*H239</f>
        <v>0</v>
      </c>
      <c r="S239" s="259">
        <v>0</v>
      </c>
      <c r="T239" s="26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61" t="s">
        <v>93</v>
      </c>
      <c r="AT239" s="261" t="s">
        <v>154</v>
      </c>
      <c r="AU239" s="261" t="s">
        <v>78</v>
      </c>
      <c r="AY239" s="16" t="s">
        <v>153</v>
      </c>
      <c r="BE239" s="262">
        <f>IF(N239="základní",J239,0)</f>
        <v>0</v>
      </c>
      <c r="BF239" s="262">
        <f>IF(N239="snížená",J239,0)</f>
        <v>0</v>
      </c>
      <c r="BG239" s="262">
        <f>IF(N239="zákl. přenesená",J239,0)</f>
        <v>0</v>
      </c>
      <c r="BH239" s="262">
        <f>IF(N239="sníž. přenesená",J239,0)</f>
        <v>0</v>
      </c>
      <c r="BI239" s="262">
        <f>IF(N239="nulová",J239,0)</f>
        <v>0</v>
      </c>
      <c r="BJ239" s="16" t="s">
        <v>78</v>
      </c>
      <c r="BK239" s="262">
        <f>ROUND(I239*H239,2)</f>
        <v>0</v>
      </c>
      <c r="BL239" s="16" t="s">
        <v>93</v>
      </c>
      <c r="BM239" s="261" t="s">
        <v>432</v>
      </c>
    </row>
    <row r="240" s="2" customFormat="1" ht="36" customHeight="1">
      <c r="A240" s="37"/>
      <c r="B240" s="38"/>
      <c r="C240" s="249" t="s">
        <v>73</v>
      </c>
      <c r="D240" s="249" t="s">
        <v>154</v>
      </c>
      <c r="E240" s="250" t="s">
        <v>433</v>
      </c>
      <c r="F240" s="251" t="s">
        <v>401</v>
      </c>
      <c r="G240" s="252" t="s">
        <v>182</v>
      </c>
      <c r="H240" s="253">
        <v>4</v>
      </c>
      <c r="I240" s="254"/>
      <c r="J240" s="255">
        <f>ROUND(I240*H240,2)</f>
        <v>0</v>
      </c>
      <c r="K240" s="256"/>
      <c r="L240" s="43"/>
      <c r="M240" s="257" t="s">
        <v>1</v>
      </c>
      <c r="N240" s="258" t="s">
        <v>38</v>
      </c>
      <c r="O240" s="90"/>
      <c r="P240" s="259">
        <f>O240*H240</f>
        <v>0</v>
      </c>
      <c r="Q240" s="259">
        <v>0</v>
      </c>
      <c r="R240" s="259">
        <f>Q240*H240</f>
        <v>0</v>
      </c>
      <c r="S240" s="259">
        <v>0</v>
      </c>
      <c r="T240" s="26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1" t="s">
        <v>93</v>
      </c>
      <c r="AT240" s="261" t="s">
        <v>154</v>
      </c>
      <c r="AU240" s="261" t="s">
        <v>78</v>
      </c>
      <c r="AY240" s="16" t="s">
        <v>153</v>
      </c>
      <c r="BE240" s="262">
        <f>IF(N240="základní",J240,0)</f>
        <v>0</v>
      </c>
      <c r="BF240" s="262">
        <f>IF(N240="snížená",J240,0)</f>
        <v>0</v>
      </c>
      <c r="BG240" s="262">
        <f>IF(N240="zákl. přenesená",J240,0)</f>
        <v>0</v>
      </c>
      <c r="BH240" s="262">
        <f>IF(N240="sníž. přenesená",J240,0)</f>
        <v>0</v>
      </c>
      <c r="BI240" s="262">
        <f>IF(N240="nulová",J240,0)</f>
        <v>0</v>
      </c>
      <c r="BJ240" s="16" t="s">
        <v>78</v>
      </c>
      <c r="BK240" s="262">
        <f>ROUND(I240*H240,2)</f>
        <v>0</v>
      </c>
      <c r="BL240" s="16" t="s">
        <v>93</v>
      </c>
      <c r="BM240" s="261" t="s">
        <v>434</v>
      </c>
    </row>
    <row r="241" s="2" customFormat="1" ht="36" customHeight="1">
      <c r="A241" s="37"/>
      <c r="B241" s="38"/>
      <c r="C241" s="249" t="s">
        <v>73</v>
      </c>
      <c r="D241" s="249" t="s">
        <v>154</v>
      </c>
      <c r="E241" s="250" t="s">
        <v>372</v>
      </c>
      <c r="F241" s="251" t="s">
        <v>373</v>
      </c>
      <c r="G241" s="252" t="s">
        <v>160</v>
      </c>
      <c r="H241" s="253">
        <v>6</v>
      </c>
      <c r="I241" s="254"/>
      <c r="J241" s="255">
        <f>ROUND(I241*H241,2)</f>
        <v>0</v>
      </c>
      <c r="K241" s="256"/>
      <c r="L241" s="43"/>
      <c r="M241" s="257" t="s">
        <v>1</v>
      </c>
      <c r="N241" s="258" t="s">
        <v>38</v>
      </c>
      <c r="O241" s="90"/>
      <c r="P241" s="259">
        <f>O241*H241</f>
        <v>0</v>
      </c>
      <c r="Q241" s="259">
        <v>0</v>
      </c>
      <c r="R241" s="259">
        <f>Q241*H241</f>
        <v>0</v>
      </c>
      <c r="S241" s="259">
        <v>0</v>
      </c>
      <c r="T241" s="26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1" t="s">
        <v>93</v>
      </c>
      <c r="AT241" s="261" t="s">
        <v>154</v>
      </c>
      <c r="AU241" s="261" t="s">
        <v>78</v>
      </c>
      <c r="AY241" s="16" t="s">
        <v>153</v>
      </c>
      <c r="BE241" s="262">
        <f>IF(N241="základní",J241,0)</f>
        <v>0</v>
      </c>
      <c r="BF241" s="262">
        <f>IF(N241="snížená",J241,0)</f>
        <v>0</v>
      </c>
      <c r="BG241" s="262">
        <f>IF(N241="zákl. přenesená",J241,0)</f>
        <v>0</v>
      </c>
      <c r="BH241" s="262">
        <f>IF(N241="sníž. přenesená",J241,0)</f>
        <v>0</v>
      </c>
      <c r="BI241" s="262">
        <f>IF(N241="nulová",J241,0)</f>
        <v>0</v>
      </c>
      <c r="BJ241" s="16" t="s">
        <v>78</v>
      </c>
      <c r="BK241" s="262">
        <f>ROUND(I241*H241,2)</f>
        <v>0</v>
      </c>
      <c r="BL241" s="16" t="s">
        <v>93</v>
      </c>
      <c r="BM241" s="261" t="s">
        <v>435</v>
      </c>
    </row>
    <row r="242" s="2" customFormat="1" ht="24" customHeight="1">
      <c r="A242" s="37"/>
      <c r="B242" s="38"/>
      <c r="C242" s="249" t="s">
        <v>73</v>
      </c>
      <c r="D242" s="249" t="s">
        <v>154</v>
      </c>
      <c r="E242" s="250" t="s">
        <v>375</v>
      </c>
      <c r="F242" s="251" t="s">
        <v>207</v>
      </c>
      <c r="G242" s="252" t="s">
        <v>166</v>
      </c>
      <c r="H242" s="253">
        <v>13</v>
      </c>
      <c r="I242" s="254"/>
      <c r="J242" s="255">
        <f>ROUND(I242*H242,2)</f>
        <v>0</v>
      </c>
      <c r="K242" s="256"/>
      <c r="L242" s="43"/>
      <c r="M242" s="257" t="s">
        <v>1</v>
      </c>
      <c r="N242" s="258" t="s">
        <v>38</v>
      </c>
      <c r="O242" s="90"/>
      <c r="P242" s="259">
        <f>O242*H242</f>
        <v>0</v>
      </c>
      <c r="Q242" s="259">
        <v>0</v>
      </c>
      <c r="R242" s="259">
        <f>Q242*H242</f>
        <v>0</v>
      </c>
      <c r="S242" s="259">
        <v>0</v>
      </c>
      <c r="T242" s="26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1" t="s">
        <v>93</v>
      </c>
      <c r="AT242" s="261" t="s">
        <v>154</v>
      </c>
      <c r="AU242" s="261" t="s">
        <v>78</v>
      </c>
      <c r="AY242" s="16" t="s">
        <v>153</v>
      </c>
      <c r="BE242" s="262">
        <f>IF(N242="základní",J242,0)</f>
        <v>0</v>
      </c>
      <c r="BF242" s="262">
        <f>IF(N242="snížená",J242,0)</f>
        <v>0</v>
      </c>
      <c r="BG242" s="262">
        <f>IF(N242="zákl. přenesená",J242,0)</f>
        <v>0</v>
      </c>
      <c r="BH242" s="262">
        <f>IF(N242="sníž. přenesená",J242,0)</f>
        <v>0</v>
      </c>
      <c r="BI242" s="262">
        <f>IF(N242="nulová",J242,0)</f>
        <v>0</v>
      </c>
      <c r="BJ242" s="16" t="s">
        <v>78</v>
      </c>
      <c r="BK242" s="262">
        <f>ROUND(I242*H242,2)</f>
        <v>0</v>
      </c>
      <c r="BL242" s="16" t="s">
        <v>93</v>
      </c>
      <c r="BM242" s="261" t="s">
        <v>436</v>
      </c>
    </row>
    <row r="243" s="11" customFormat="1" ht="25.92" customHeight="1">
      <c r="A243" s="11"/>
      <c r="B243" s="235"/>
      <c r="C243" s="236"/>
      <c r="D243" s="237" t="s">
        <v>72</v>
      </c>
      <c r="E243" s="238" t="s">
        <v>437</v>
      </c>
      <c r="F243" s="238" t="s">
        <v>438</v>
      </c>
      <c r="G243" s="236"/>
      <c r="H243" s="236"/>
      <c r="I243" s="239"/>
      <c r="J243" s="240">
        <f>BK243</f>
        <v>0</v>
      </c>
      <c r="K243" s="236"/>
      <c r="L243" s="241"/>
      <c r="M243" s="242"/>
      <c r="N243" s="243"/>
      <c r="O243" s="243"/>
      <c r="P243" s="244">
        <f>SUM(P244:P245)</f>
        <v>0</v>
      </c>
      <c r="Q243" s="243"/>
      <c r="R243" s="244">
        <f>SUM(R244:R245)</f>
        <v>0</v>
      </c>
      <c r="S243" s="243"/>
      <c r="T243" s="245">
        <f>SUM(T244:T245)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46" t="s">
        <v>78</v>
      </c>
      <c r="AT243" s="247" t="s">
        <v>72</v>
      </c>
      <c r="AU243" s="247" t="s">
        <v>73</v>
      </c>
      <c r="AY243" s="246" t="s">
        <v>153</v>
      </c>
      <c r="BK243" s="248">
        <f>SUM(BK244:BK245)</f>
        <v>0</v>
      </c>
    </row>
    <row r="244" s="2" customFormat="1" ht="72" customHeight="1">
      <c r="A244" s="37"/>
      <c r="B244" s="38"/>
      <c r="C244" s="249" t="s">
        <v>73</v>
      </c>
      <c r="D244" s="249" t="s">
        <v>154</v>
      </c>
      <c r="E244" s="250" t="s">
        <v>439</v>
      </c>
      <c r="F244" s="251" t="s">
        <v>440</v>
      </c>
      <c r="G244" s="252" t="s">
        <v>182</v>
      </c>
      <c r="H244" s="253">
        <v>6</v>
      </c>
      <c r="I244" s="254"/>
      <c r="J244" s="255">
        <f>ROUND(I244*H244,2)</f>
        <v>0</v>
      </c>
      <c r="K244" s="256"/>
      <c r="L244" s="43"/>
      <c r="M244" s="257" t="s">
        <v>1</v>
      </c>
      <c r="N244" s="258" t="s">
        <v>38</v>
      </c>
      <c r="O244" s="90"/>
      <c r="P244" s="259">
        <f>O244*H244</f>
        <v>0</v>
      </c>
      <c r="Q244" s="259">
        <v>0</v>
      </c>
      <c r="R244" s="259">
        <f>Q244*H244</f>
        <v>0</v>
      </c>
      <c r="S244" s="259">
        <v>0</v>
      </c>
      <c r="T244" s="26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61" t="s">
        <v>93</v>
      </c>
      <c r="AT244" s="261" t="s">
        <v>154</v>
      </c>
      <c r="AU244" s="261" t="s">
        <v>78</v>
      </c>
      <c r="AY244" s="16" t="s">
        <v>153</v>
      </c>
      <c r="BE244" s="262">
        <f>IF(N244="základní",J244,0)</f>
        <v>0</v>
      </c>
      <c r="BF244" s="262">
        <f>IF(N244="snížená",J244,0)</f>
        <v>0</v>
      </c>
      <c r="BG244" s="262">
        <f>IF(N244="zákl. přenesená",J244,0)</f>
        <v>0</v>
      </c>
      <c r="BH244" s="262">
        <f>IF(N244="sníž. přenesená",J244,0)</f>
        <v>0</v>
      </c>
      <c r="BI244" s="262">
        <f>IF(N244="nulová",J244,0)</f>
        <v>0</v>
      </c>
      <c r="BJ244" s="16" t="s">
        <v>78</v>
      </c>
      <c r="BK244" s="262">
        <f>ROUND(I244*H244,2)</f>
        <v>0</v>
      </c>
      <c r="BL244" s="16" t="s">
        <v>93</v>
      </c>
      <c r="BM244" s="261" t="s">
        <v>441</v>
      </c>
    </row>
    <row r="245" s="2" customFormat="1" ht="16.5" customHeight="1">
      <c r="A245" s="37"/>
      <c r="B245" s="38"/>
      <c r="C245" s="249" t="s">
        <v>73</v>
      </c>
      <c r="D245" s="249" t="s">
        <v>154</v>
      </c>
      <c r="E245" s="250" t="s">
        <v>442</v>
      </c>
      <c r="F245" s="251" t="s">
        <v>443</v>
      </c>
      <c r="G245" s="252" t="s">
        <v>166</v>
      </c>
      <c r="H245" s="253">
        <v>6</v>
      </c>
      <c r="I245" s="254"/>
      <c r="J245" s="255">
        <f>ROUND(I245*H245,2)</f>
        <v>0</v>
      </c>
      <c r="K245" s="256"/>
      <c r="L245" s="43"/>
      <c r="M245" s="257" t="s">
        <v>1</v>
      </c>
      <c r="N245" s="258" t="s">
        <v>38</v>
      </c>
      <c r="O245" s="90"/>
      <c r="P245" s="259">
        <f>O245*H245</f>
        <v>0</v>
      </c>
      <c r="Q245" s="259">
        <v>0</v>
      </c>
      <c r="R245" s="259">
        <f>Q245*H245</f>
        <v>0</v>
      </c>
      <c r="S245" s="259">
        <v>0</v>
      </c>
      <c r="T245" s="26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1" t="s">
        <v>93</v>
      </c>
      <c r="AT245" s="261" t="s">
        <v>154</v>
      </c>
      <c r="AU245" s="261" t="s">
        <v>78</v>
      </c>
      <c r="AY245" s="16" t="s">
        <v>153</v>
      </c>
      <c r="BE245" s="262">
        <f>IF(N245="základní",J245,0)</f>
        <v>0</v>
      </c>
      <c r="BF245" s="262">
        <f>IF(N245="snížená",J245,0)</f>
        <v>0</v>
      </c>
      <c r="BG245" s="262">
        <f>IF(N245="zákl. přenesená",J245,0)</f>
        <v>0</v>
      </c>
      <c r="BH245" s="262">
        <f>IF(N245="sníž. přenesená",J245,0)</f>
        <v>0</v>
      </c>
      <c r="BI245" s="262">
        <f>IF(N245="nulová",J245,0)</f>
        <v>0</v>
      </c>
      <c r="BJ245" s="16" t="s">
        <v>78</v>
      </c>
      <c r="BK245" s="262">
        <f>ROUND(I245*H245,2)</f>
        <v>0</v>
      </c>
      <c r="BL245" s="16" t="s">
        <v>93</v>
      </c>
      <c r="BM245" s="261" t="s">
        <v>444</v>
      </c>
    </row>
    <row r="246" s="11" customFormat="1" ht="25.92" customHeight="1">
      <c r="A246" s="11"/>
      <c r="B246" s="235"/>
      <c r="C246" s="236"/>
      <c r="D246" s="237" t="s">
        <v>72</v>
      </c>
      <c r="E246" s="238" t="s">
        <v>445</v>
      </c>
      <c r="F246" s="238" t="s">
        <v>446</v>
      </c>
      <c r="G246" s="236"/>
      <c r="H246" s="236"/>
      <c r="I246" s="239"/>
      <c r="J246" s="240">
        <f>BK246</f>
        <v>0</v>
      </c>
      <c r="K246" s="236"/>
      <c r="L246" s="241"/>
      <c r="M246" s="242"/>
      <c r="N246" s="243"/>
      <c r="O246" s="243"/>
      <c r="P246" s="244">
        <f>SUM(P247:P261)</f>
        <v>0</v>
      </c>
      <c r="Q246" s="243"/>
      <c r="R246" s="244">
        <f>SUM(R247:R261)</f>
        <v>0</v>
      </c>
      <c r="S246" s="243"/>
      <c r="T246" s="245">
        <f>SUM(T247:T261)</f>
        <v>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R246" s="246" t="s">
        <v>78</v>
      </c>
      <c r="AT246" s="247" t="s">
        <v>72</v>
      </c>
      <c r="AU246" s="247" t="s">
        <v>73</v>
      </c>
      <c r="AY246" s="246" t="s">
        <v>153</v>
      </c>
      <c r="BK246" s="248">
        <f>SUM(BK247:BK261)</f>
        <v>0</v>
      </c>
    </row>
    <row r="247" s="2" customFormat="1" ht="60" customHeight="1">
      <c r="A247" s="37"/>
      <c r="B247" s="38"/>
      <c r="C247" s="249" t="s">
        <v>73</v>
      </c>
      <c r="D247" s="249" t="s">
        <v>154</v>
      </c>
      <c r="E247" s="250" t="s">
        <v>447</v>
      </c>
      <c r="F247" s="251" t="s">
        <v>448</v>
      </c>
      <c r="G247" s="252" t="s">
        <v>182</v>
      </c>
      <c r="H247" s="253">
        <v>1</v>
      </c>
      <c r="I247" s="254"/>
      <c r="J247" s="255">
        <f>ROUND(I247*H247,2)</f>
        <v>0</v>
      </c>
      <c r="K247" s="256"/>
      <c r="L247" s="43"/>
      <c r="M247" s="257" t="s">
        <v>1</v>
      </c>
      <c r="N247" s="258" t="s">
        <v>38</v>
      </c>
      <c r="O247" s="90"/>
      <c r="P247" s="259">
        <f>O247*H247</f>
        <v>0</v>
      </c>
      <c r="Q247" s="259">
        <v>0</v>
      </c>
      <c r="R247" s="259">
        <f>Q247*H247</f>
        <v>0</v>
      </c>
      <c r="S247" s="259">
        <v>0</v>
      </c>
      <c r="T247" s="26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61" t="s">
        <v>93</v>
      </c>
      <c r="AT247" s="261" t="s">
        <v>154</v>
      </c>
      <c r="AU247" s="261" t="s">
        <v>78</v>
      </c>
      <c r="AY247" s="16" t="s">
        <v>153</v>
      </c>
      <c r="BE247" s="262">
        <f>IF(N247="základní",J247,0)</f>
        <v>0</v>
      </c>
      <c r="BF247" s="262">
        <f>IF(N247="snížená",J247,0)</f>
        <v>0</v>
      </c>
      <c r="BG247" s="262">
        <f>IF(N247="zákl. přenesená",J247,0)</f>
        <v>0</v>
      </c>
      <c r="BH247" s="262">
        <f>IF(N247="sníž. přenesená",J247,0)</f>
        <v>0</v>
      </c>
      <c r="BI247" s="262">
        <f>IF(N247="nulová",J247,0)</f>
        <v>0</v>
      </c>
      <c r="BJ247" s="16" t="s">
        <v>78</v>
      </c>
      <c r="BK247" s="262">
        <f>ROUND(I247*H247,2)</f>
        <v>0</v>
      </c>
      <c r="BL247" s="16" t="s">
        <v>93</v>
      </c>
      <c r="BM247" s="261" t="s">
        <v>449</v>
      </c>
    </row>
    <row r="248" s="2" customFormat="1" ht="24" customHeight="1">
      <c r="A248" s="37"/>
      <c r="B248" s="38"/>
      <c r="C248" s="249" t="s">
        <v>73</v>
      </c>
      <c r="D248" s="249" t="s">
        <v>154</v>
      </c>
      <c r="E248" s="250" t="s">
        <v>450</v>
      </c>
      <c r="F248" s="251" t="s">
        <v>451</v>
      </c>
      <c r="G248" s="252" t="s">
        <v>182</v>
      </c>
      <c r="H248" s="253">
        <v>2</v>
      </c>
      <c r="I248" s="254"/>
      <c r="J248" s="255">
        <f>ROUND(I248*H248,2)</f>
        <v>0</v>
      </c>
      <c r="K248" s="256"/>
      <c r="L248" s="43"/>
      <c r="M248" s="257" t="s">
        <v>1</v>
      </c>
      <c r="N248" s="258" t="s">
        <v>38</v>
      </c>
      <c r="O248" s="90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1" t="s">
        <v>93</v>
      </c>
      <c r="AT248" s="261" t="s">
        <v>154</v>
      </c>
      <c r="AU248" s="261" t="s">
        <v>78</v>
      </c>
      <c r="AY248" s="16" t="s">
        <v>153</v>
      </c>
      <c r="BE248" s="262">
        <f>IF(N248="základní",J248,0)</f>
        <v>0</v>
      </c>
      <c r="BF248" s="262">
        <f>IF(N248="snížená",J248,0)</f>
        <v>0</v>
      </c>
      <c r="BG248" s="262">
        <f>IF(N248="zákl. přenesená",J248,0)</f>
        <v>0</v>
      </c>
      <c r="BH248" s="262">
        <f>IF(N248="sníž. přenesená",J248,0)</f>
        <v>0</v>
      </c>
      <c r="BI248" s="262">
        <f>IF(N248="nulová",J248,0)</f>
        <v>0</v>
      </c>
      <c r="BJ248" s="16" t="s">
        <v>78</v>
      </c>
      <c r="BK248" s="262">
        <f>ROUND(I248*H248,2)</f>
        <v>0</v>
      </c>
      <c r="BL248" s="16" t="s">
        <v>93</v>
      </c>
      <c r="BM248" s="261" t="s">
        <v>452</v>
      </c>
    </row>
    <row r="249" s="2" customFormat="1" ht="16.5" customHeight="1">
      <c r="A249" s="37"/>
      <c r="B249" s="38"/>
      <c r="C249" s="249" t="s">
        <v>73</v>
      </c>
      <c r="D249" s="249" t="s">
        <v>154</v>
      </c>
      <c r="E249" s="250" t="s">
        <v>453</v>
      </c>
      <c r="F249" s="251" t="s">
        <v>454</v>
      </c>
      <c r="G249" s="252" t="s">
        <v>182</v>
      </c>
      <c r="H249" s="253">
        <v>1</v>
      </c>
      <c r="I249" s="254"/>
      <c r="J249" s="255">
        <f>ROUND(I249*H249,2)</f>
        <v>0</v>
      </c>
      <c r="K249" s="256"/>
      <c r="L249" s="43"/>
      <c r="M249" s="257" t="s">
        <v>1</v>
      </c>
      <c r="N249" s="258" t="s">
        <v>38</v>
      </c>
      <c r="O249" s="90"/>
      <c r="P249" s="259">
        <f>O249*H249</f>
        <v>0</v>
      </c>
      <c r="Q249" s="259">
        <v>0</v>
      </c>
      <c r="R249" s="259">
        <f>Q249*H249</f>
        <v>0</v>
      </c>
      <c r="S249" s="259">
        <v>0</v>
      </c>
      <c r="T249" s="26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1" t="s">
        <v>93</v>
      </c>
      <c r="AT249" s="261" t="s">
        <v>154</v>
      </c>
      <c r="AU249" s="261" t="s">
        <v>78</v>
      </c>
      <c r="AY249" s="16" t="s">
        <v>153</v>
      </c>
      <c r="BE249" s="262">
        <f>IF(N249="základní",J249,0)</f>
        <v>0</v>
      </c>
      <c r="BF249" s="262">
        <f>IF(N249="snížená",J249,0)</f>
        <v>0</v>
      </c>
      <c r="BG249" s="262">
        <f>IF(N249="zákl. přenesená",J249,0)</f>
        <v>0</v>
      </c>
      <c r="BH249" s="262">
        <f>IF(N249="sníž. přenesená",J249,0)</f>
        <v>0</v>
      </c>
      <c r="BI249" s="262">
        <f>IF(N249="nulová",J249,0)</f>
        <v>0</v>
      </c>
      <c r="BJ249" s="16" t="s">
        <v>78</v>
      </c>
      <c r="BK249" s="262">
        <f>ROUND(I249*H249,2)</f>
        <v>0</v>
      </c>
      <c r="BL249" s="16" t="s">
        <v>93</v>
      </c>
      <c r="BM249" s="261" t="s">
        <v>455</v>
      </c>
    </row>
    <row r="250" s="2" customFormat="1" ht="24" customHeight="1">
      <c r="A250" s="37"/>
      <c r="B250" s="38"/>
      <c r="C250" s="249" t="s">
        <v>73</v>
      </c>
      <c r="D250" s="249" t="s">
        <v>154</v>
      </c>
      <c r="E250" s="250" t="s">
        <v>456</v>
      </c>
      <c r="F250" s="251" t="s">
        <v>457</v>
      </c>
      <c r="G250" s="252" t="s">
        <v>182</v>
      </c>
      <c r="H250" s="253">
        <v>1</v>
      </c>
      <c r="I250" s="254"/>
      <c r="J250" s="255">
        <f>ROUND(I250*H250,2)</f>
        <v>0</v>
      </c>
      <c r="K250" s="256"/>
      <c r="L250" s="43"/>
      <c r="M250" s="257" t="s">
        <v>1</v>
      </c>
      <c r="N250" s="258" t="s">
        <v>38</v>
      </c>
      <c r="O250" s="90"/>
      <c r="P250" s="259">
        <f>O250*H250</f>
        <v>0</v>
      </c>
      <c r="Q250" s="259">
        <v>0</v>
      </c>
      <c r="R250" s="259">
        <f>Q250*H250</f>
        <v>0</v>
      </c>
      <c r="S250" s="259">
        <v>0</v>
      </c>
      <c r="T250" s="26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1" t="s">
        <v>93</v>
      </c>
      <c r="AT250" s="261" t="s">
        <v>154</v>
      </c>
      <c r="AU250" s="261" t="s">
        <v>78</v>
      </c>
      <c r="AY250" s="16" t="s">
        <v>153</v>
      </c>
      <c r="BE250" s="262">
        <f>IF(N250="základní",J250,0)</f>
        <v>0</v>
      </c>
      <c r="BF250" s="262">
        <f>IF(N250="snížená",J250,0)</f>
        <v>0</v>
      </c>
      <c r="BG250" s="262">
        <f>IF(N250="zákl. přenesená",J250,0)</f>
        <v>0</v>
      </c>
      <c r="BH250" s="262">
        <f>IF(N250="sníž. přenesená",J250,0)</f>
        <v>0</v>
      </c>
      <c r="BI250" s="262">
        <f>IF(N250="nulová",J250,0)</f>
        <v>0</v>
      </c>
      <c r="BJ250" s="16" t="s">
        <v>78</v>
      </c>
      <c r="BK250" s="262">
        <f>ROUND(I250*H250,2)</f>
        <v>0</v>
      </c>
      <c r="BL250" s="16" t="s">
        <v>93</v>
      </c>
      <c r="BM250" s="261" t="s">
        <v>458</v>
      </c>
    </row>
    <row r="251" s="2" customFormat="1" ht="24" customHeight="1">
      <c r="A251" s="37"/>
      <c r="B251" s="38"/>
      <c r="C251" s="249" t="s">
        <v>73</v>
      </c>
      <c r="D251" s="249" t="s">
        <v>154</v>
      </c>
      <c r="E251" s="250" t="s">
        <v>256</v>
      </c>
      <c r="F251" s="251" t="s">
        <v>257</v>
      </c>
      <c r="G251" s="252" t="s">
        <v>182</v>
      </c>
      <c r="H251" s="253">
        <v>5</v>
      </c>
      <c r="I251" s="254"/>
      <c r="J251" s="255">
        <f>ROUND(I251*H251,2)</f>
        <v>0</v>
      </c>
      <c r="K251" s="256"/>
      <c r="L251" s="43"/>
      <c r="M251" s="257" t="s">
        <v>1</v>
      </c>
      <c r="N251" s="258" t="s">
        <v>38</v>
      </c>
      <c r="O251" s="90"/>
      <c r="P251" s="259">
        <f>O251*H251</f>
        <v>0</v>
      </c>
      <c r="Q251" s="259">
        <v>0</v>
      </c>
      <c r="R251" s="259">
        <f>Q251*H251</f>
        <v>0</v>
      </c>
      <c r="S251" s="259">
        <v>0</v>
      </c>
      <c r="T251" s="26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61" t="s">
        <v>93</v>
      </c>
      <c r="AT251" s="261" t="s">
        <v>154</v>
      </c>
      <c r="AU251" s="261" t="s">
        <v>78</v>
      </c>
      <c r="AY251" s="16" t="s">
        <v>153</v>
      </c>
      <c r="BE251" s="262">
        <f>IF(N251="základní",J251,0)</f>
        <v>0</v>
      </c>
      <c r="BF251" s="262">
        <f>IF(N251="snížená",J251,0)</f>
        <v>0</v>
      </c>
      <c r="BG251" s="262">
        <f>IF(N251="zákl. přenesená",J251,0)</f>
        <v>0</v>
      </c>
      <c r="BH251" s="262">
        <f>IF(N251="sníž. přenesená",J251,0)</f>
        <v>0</v>
      </c>
      <c r="BI251" s="262">
        <f>IF(N251="nulová",J251,0)</f>
        <v>0</v>
      </c>
      <c r="BJ251" s="16" t="s">
        <v>78</v>
      </c>
      <c r="BK251" s="262">
        <f>ROUND(I251*H251,2)</f>
        <v>0</v>
      </c>
      <c r="BL251" s="16" t="s">
        <v>93</v>
      </c>
      <c r="BM251" s="261" t="s">
        <v>459</v>
      </c>
    </row>
    <row r="252" s="2" customFormat="1" ht="24" customHeight="1">
      <c r="A252" s="37"/>
      <c r="B252" s="38"/>
      <c r="C252" s="249" t="s">
        <v>73</v>
      </c>
      <c r="D252" s="249" t="s">
        <v>154</v>
      </c>
      <c r="E252" s="250" t="s">
        <v>253</v>
      </c>
      <c r="F252" s="251" t="s">
        <v>254</v>
      </c>
      <c r="G252" s="252" t="s">
        <v>182</v>
      </c>
      <c r="H252" s="253">
        <v>4</v>
      </c>
      <c r="I252" s="254"/>
      <c r="J252" s="255">
        <f>ROUND(I252*H252,2)</f>
        <v>0</v>
      </c>
      <c r="K252" s="256"/>
      <c r="L252" s="43"/>
      <c r="M252" s="257" t="s">
        <v>1</v>
      </c>
      <c r="N252" s="258" t="s">
        <v>38</v>
      </c>
      <c r="O252" s="90"/>
      <c r="P252" s="259">
        <f>O252*H252</f>
        <v>0</v>
      </c>
      <c r="Q252" s="259">
        <v>0</v>
      </c>
      <c r="R252" s="259">
        <f>Q252*H252</f>
        <v>0</v>
      </c>
      <c r="S252" s="259">
        <v>0</v>
      </c>
      <c r="T252" s="26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61" t="s">
        <v>93</v>
      </c>
      <c r="AT252" s="261" t="s">
        <v>154</v>
      </c>
      <c r="AU252" s="261" t="s">
        <v>78</v>
      </c>
      <c r="AY252" s="16" t="s">
        <v>153</v>
      </c>
      <c r="BE252" s="262">
        <f>IF(N252="základní",J252,0)</f>
        <v>0</v>
      </c>
      <c r="BF252" s="262">
        <f>IF(N252="snížená",J252,0)</f>
        <v>0</v>
      </c>
      <c r="BG252" s="262">
        <f>IF(N252="zákl. přenesená",J252,0)</f>
        <v>0</v>
      </c>
      <c r="BH252" s="262">
        <f>IF(N252="sníž. přenesená",J252,0)</f>
        <v>0</v>
      </c>
      <c r="BI252" s="262">
        <f>IF(N252="nulová",J252,0)</f>
        <v>0</v>
      </c>
      <c r="BJ252" s="16" t="s">
        <v>78</v>
      </c>
      <c r="BK252" s="262">
        <f>ROUND(I252*H252,2)</f>
        <v>0</v>
      </c>
      <c r="BL252" s="16" t="s">
        <v>93</v>
      </c>
      <c r="BM252" s="261" t="s">
        <v>460</v>
      </c>
    </row>
    <row r="253" s="2" customFormat="1" ht="24" customHeight="1">
      <c r="A253" s="37"/>
      <c r="B253" s="38"/>
      <c r="C253" s="249" t="s">
        <v>73</v>
      </c>
      <c r="D253" s="249" t="s">
        <v>154</v>
      </c>
      <c r="E253" s="250" t="s">
        <v>461</v>
      </c>
      <c r="F253" s="251" t="s">
        <v>462</v>
      </c>
      <c r="G253" s="252" t="s">
        <v>182</v>
      </c>
      <c r="H253" s="253">
        <v>4</v>
      </c>
      <c r="I253" s="254"/>
      <c r="J253" s="255">
        <f>ROUND(I253*H253,2)</f>
        <v>0</v>
      </c>
      <c r="K253" s="256"/>
      <c r="L253" s="43"/>
      <c r="M253" s="257" t="s">
        <v>1</v>
      </c>
      <c r="N253" s="258" t="s">
        <v>38</v>
      </c>
      <c r="O253" s="90"/>
      <c r="P253" s="259">
        <f>O253*H253</f>
        <v>0</v>
      </c>
      <c r="Q253" s="259">
        <v>0</v>
      </c>
      <c r="R253" s="259">
        <f>Q253*H253</f>
        <v>0</v>
      </c>
      <c r="S253" s="259">
        <v>0</v>
      </c>
      <c r="T253" s="26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1" t="s">
        <v>93</v>
      </c>
      <c r="AT253" s="261" t="s">
        <v>154</v>
      </c>
      <c r="AU253" s="261" t="s">
        <v>78</v>
      </c>
      <c r="AY253" s="16" t="s">
        <v>153</v>
      </c>
      <c r="BE253" s="262">
        <f>IF(N253="základní",J253,0)</f>
        <v>0</v>
      </c>
      <c r="BF253" s="262">
        <f>IF(N253="snížená",J253,0)</f>
        <v>0</v>
      </c>
      <c r="BG253" s="262">
        <f>IF(N253="zákl. přenesená",J253,0)</f>
        <v>0</v>
      </c>
      <c r="BH253" s="262">
        <f>IF(N253="sníž. přenesená",J253,0)</f>
        <v>0</v>
      </c>
      <c r="BI253" s="262">
        <f>IF(N253="nulová",J253,0)</f>
        <v>0</v>
      </c>
      <c r="BJ253" s="16" t="s">
        <v>78</v>
      </c>
      <c r="BK253" s="262">
        <f>ROUND(I253*H253,2)</f>
        <v>0</v>
      </c>
      <c r="BL253" s="16" t="s">
        <v>93</v>
      </c>
      <c r="BM253" s="261" t="s">
        <v>463</v>
      </c>
    </row>
    <row r="254" s="2" customFormat="1" ht="16.5" customHeight="1">
      <c r="A254" s="37"/>
      <c r="B254" s="38"/>
      <c r="C254" s="249" t="s">
        <v>73</v>
      </c>
      <c r="D254" s="249" t="s">
        <v>154</v>
      </c>
      <c r="E254" s="250" t="s">
        <v>464</v>
      </c>
      <c r="F254" s="251" t="s">
        <v>465</v>
      </c>
      <c r="G254" s="252" t="s">
        <v>160</v>
      </c>
      <c r="H254" s="253">
        <v>10</v>
      </c>
      <c r="I254" s="254"/>
      <c r="J254" s="255">
        <f>ROUND(I254*H254,2)</f>
        <v>0</v>
      </c>
      <c r="K254" s="256"/>
      <c r="L254" s="43"/>
      <c r="M254" s="257" t="s">
        <v>1</v>
      </c>
      <c r="N254" s="258" t="s">
        <v>38</v>
      </c>
      <c r="O254" s="90"/>
      <c r="P254" s="259">
        <f>O254*H254</f>
        <v>0</v>
      </c>
      <c r="Q254" s="259">
        <v>0</v>
      </c>
      <c r="R254" s="259">
        <f>Q254*H254</f>
        <v>0</v>
      </c>
      <c r="S254" s="259">
        <v>0</v>
      </c>
      <c r="T254" s="26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61" t="s">
        <v>93</v>
      </c>
      <c r="AT254" s="261" t="s">
        <v>154</v>
      </c>
      <c r="AU254" s="261" t="s">
        <v>78</v>
      </c>
      <c r="AY254" s="16" t="s">
        <v>153</v>
      </c>
      <c r="BE254" s="262">
        <f>IF(N254="základní",J254,0)</f>
        <v>0</v>
      </c>
      <c r="BF254" s="262">
        <f>IF(N254="snížená",J254,0)</f>
        <v>0</v>
      </c>
      <c r="BG254" s="262">
        <f>IF(N254="zákl. přenesená",J254,0)</f>
        <v>0</v>
      </c>
      <c r="BH254" s="262">
        <f>IF(N254="sníž. přenesená",J254,0)</f>
        <v>0</v>
      </c>
      <c r="BI254" s="262">
        <f>IF(N254="nulová",J254,0)</f>
        <v>0</v>
      </c>
      <c r="BJ254" s="16" t="s">
        <v>78</v>
      </c>
      <c r="BK254" s="262">
        <f>ROUND(I254*H254,2)</f>
        <v>0</v>
      </c>
      <c r="BL254" s="16" t="s">
        <v>93</v>
      </c>
      <c r="BM254" s="261" t="s">
        <v>466</v>
      </c>
    </row>
    <row r="255" s="2" customFormat="1" ht="16.5" customHeight="1">
      <c r="A255" s="37"/>
      <c r="B255" s="38"/>
      <c r="C255" s="249" t="s">
        <v>73</v>
      </c>
      <c r="D255" s="249" t="s">
        <v>154</v>
      </c>
      <c r="E255" s="250" t="s">
        <v>467</v>
      </c>
      <c r="F255" s="251" t="s">
        <v>285</v>
      </c>
      <c r="G255" s="252" t="s">
        <v>160</v>
      </c>
      <c r="H255" s="253">
        <v>25</v>
      </c>
      <c r="I255" s="254"/>
      <c r="J255" s="255">
        <f>ROUND(I255*H255,2)</f>
        <v>0</v>
      </c>
      <c r="K255" s="256"/>
      <c r="L255" s="43"/>
      <c r="M255" s="257" t="s">
        <v>1</v>
      </c>
      <c r="N255" s="258" t="s">
        <v>38</v>
      </c>
      <c r="O255" s="90"/>
      <c r="P255" s="259">
        <f>O255*H255</f>
        <v>0</v>
      </c>
      <c r="Q255" s="259">
        <v>0</v>
      </c>
      <c r="R255" s="259">
        <f>Q255*H255</f>
        <v>0</v>
      </c>
      <c r="S255" s="259">
        <v>0</v>
      </c>
      <c r="T255" s="26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61" t="s">
        <v>93</v>
      </c>
      <c r="AT255" s="261" t="s">
        <v>154</v>
      </c>
      <c r="AU255" s="261" t="s">
        <v>78</v>
      </c>
      <c r="AY255" s="16" t="s">
        <v>153</v>
      </c>
      <c r="BE255" s="262">
        <f>IF(N255="základní",J255,0)</f>
        <v>0</v>
      </c>
      <c r="BF255" s="262">
        <f>IF(N255="snížená",J255,0)</f>
        <v>0</v>
      </c>
      <c r="BG255" s="262">
        <f>IF(N255="zákl. přenesená",J255,0)</f>
        <v>0</v>
      </c>
      <c r="BH255" s="262">
        <f>IF(N255="sníž. přenesená",J255,0)</f>
        <v>0</v>
      </c>
      <c r="BI255" s="262">
        <f>IF(N255="nulová",J255,0)</f>
        <v>0</v>
      </c>
      <c r="BJ255" s="16" t="s">
        <v>78</v>
      </c>
      <c r="BK255" s="262">
        <f>ROUND(I255*H255,2)</f>
        <v>0</v>
      </c>
      <c r="BL255" s="16" t="s">
        <v>93</v>
      </c>
      <c r="BM255" s="261" t="s">
        <v>468</v>
      </c>
    </row>
    <row r="256" s="2" customFormat="1" ht="16.5" customHeight="1">
      <c r="A256" s="37"/>
      <c r="B256" s="38"/>
      <c r="C256" s="249" t="s">
        <v>73</v>
      </c>
      <c r="D256" s="249" t="s">
        <v>154</v>
      </c>
      <c r="E256" s="250" t="s">
        <v>469</v>
      </c>
      <c r="F256" s="251" t="s">
        <v>470</v>
      </c>
      <c r="G256" s="252" t="s">
        <v>160</v>
      </c>
      <c r="H256" s="253">
        <v>15</v>
      </c>
      <c r="I256" s="254"/>
      <c r="J256" s="255">
        <f>ROUND(I256*H256,2)</f>
        <v>0</v>
      </c>
      <c r="K256" s="256"/>
      <c r="L256" s="43"/>
      <c r="M256" s="257" t="s">
        <v>1</v>
      </c>
      <c r="N256" s="258" t="s">
        <v>38</v>
      </c>
      <c r="O256" s="90"/>
      <c r="P256" s="259">
        <f>O256*H256</f>
        <v>0</v>
      </c>
      <c r="Q256" s="259">
        <v>0</v>
      </c>
      <c r="R256" s="259">
        <f>Q256*H256</f>
        <v>0</v>
      </c>
      <c r="S256" s="259">
        <v>0</v>
      </c>
      <c r="T256" s="26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61" t="s">
        <v>93</v>
      </c>
      <c r="AT256" s="261" t="s">
        <v>154</v>
      </c>
      <c r="AU256" s="261" t="s">
        <v>78</v>
      </c>
      <c r="AY256" s="16" t="s">
        <v>153</v>
      </c>
      <c r="BE256" s="262">
        <f>IF(N256="základní",J256,0)</f>
        <v>0</v>
      </c>
      <c r="BF256" s="262">
        <f>IF(N256="snížená",J256,0)</f>
        <v>0</v>
      </c>
      <c r="BG256" s="262">
        <f>IF(N256="zákl. přenesená",J256,0)</f>
        <v>0</v>
      </c>
      <c r="BH256" s="262">
        <f>IF(N256="sníž. přenesená",J256,0)</f>
        <v>0</v>
      </c>
      <c r="BI256" s="262">
        <f>IF(N256="nulová",J256,0)</f>
        <v>0</v>
      </c>
      <c r="BJ256" s="16" t="s">
        <v>78</v>
      </c>
      <c r="BK256" s="262">
        <f>ROUND(I256*H256,2)</f>
        <v>0</v>
      </c>
      <c r="BL256" s="16" t="s">
        <v>93</v>
      </c>
      <c r="BM256" s="261" t="s">
        <v>471</v>
      </c>
    </row>
    <row r="257" s="2" customFormat="1" ht="24" customHeight="1">
      <c r="A257" s="37"/>
      <c r="B257" s="38"/>
      <c r="C257" s="249" t="s">
        <v>73</v>
      </c>
      <c r="D257" s="249" t="s">
        <v>154</v>
      </c>
      <c r="E257" s="250" t="s">
        <v>472</v>
      </c>
      <c r="F257" s="251" t="s">
        <v>303</v>
      </c>
      <c r="G257" s="252" t="s">
        <v>160</v>
      </c>
      <c r="H257" s="253">
        <v>12</v>
      </c>
      <c r="I257" s="254"/>
      <c r="J257" s="255">
        <f>ROUND(I257*H257,2)</f>
        <v>0</v>
      </c>
      <c r="K257" s="256"/>
      <c r="L257" s="43"/>
      <c r="M257" s="257" t="s">
        <v>1</v>
      </c>
      <c r="N257" s="258" t="s">
        <v>38</v>
      </c>
      <c r="O257" s="90"/>
      <c r="P257" s="259">
        <f>O257*H257</f>
        <v>0</v>
      </c>
      <c r="Q257" s="259">
        <v>0</v>
      </c>
      <c r="R257" s="259">
        <f>Q257*H257</f>
        <v>0</v>
      </c>
      <c r="S257" s="259">
        <v>0</v>
      </c>
      <c r="T257" s="260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61" t="s">
        <v>93</v>
      </c>
      <c r="AT257" s="261" t="s">
        <v>154</v>
      </c>
      <c r="AU257" s="261" t="s">
        <v>78</v>
      </c>
      <c r="AY257" s="16" t="s">
        <v>153</v>
      </c>
      <c r="BE257" s="262">
        <f>IF(N257="základní",J257,0)</f>
        <v>0</v>
      </c>
      <c r="BF257" s="262">
        <f>IF(N257="snížená",J257,0)</f>
        <v>0</v>
      </c>
      <c r="BG257" s="262">
        <f>IF(N257="zákl. přenesená",J257,0)</f>
        <v>0</v>
      </c>
      <c r="BH257" s="262">
        <f>IF(N257="sníž. přenesená",J257,0)</f>
        <v>0</v>
      </c>
      <c r="BI257" s="262">
        <f>IF(N257="nulová",J257,0)</f>
        <v>0</v>
      </c>
      <c r="BJ257" s="16" t="s">
        <v>78</v>
      </c>
      <c r="BK257" s="262">
        <f>ROUND(I257*H257,2)</f>
        <v>0</v>
      </c>
      <c r="BL257" s="16" t="s">
        <v>93</v>
      </c>
      <c r="BM257" s="261" t="s">
        <v>473</v>
      </c>
    </row>
    <row r="258" s="2" customFormat="1" ht="24" customHeight="1">
      <c r="A258" s="37"/>
      <c r="B258" s="38"/>
      <c r="C258" s="249" t="s">
        <v>73</v>
      </c>
      <c r="D258" s="249" t="s">
        <v>154</v>
      </c>
      <c r="E258" s="250" t="s">
        <v>474</v>
      </c>
      <c r="F258" s="251" t="s">
        <v>306</v>
      </c>
      <c r="G258" s="252" t="s">
        <v>160</v>
      </c>
      <c r="H258" s="253">
        <v>15</v>
      </c>
      <c r="I258" s="254"/>
      <c r="J258" s="255">
        <f>ROUND(I258*H258,2)</f>
        <v>0</v>
      </c>
      <c r="K258" s="256"/>
      <c r="L258" s="43"/>
      <c r="M258" s="257" t="s">
        <v>1</v>
      </c>
      <c r="N258" s="258" t="s">
        <v>38</v>
      </c>
      <c r="O258" s="90"/>
      <c r="P258" s="259">
        <f>O258*H258</f>
        <v>0</v>
      </c>
      <c r="Q258" s="259">
        <v>0</v>
      </c>
      <c r="R258" s="259">
        <f>Q258*H258</f>
        <v>0</v>
      </c>
      <c r="S258" s="259">
        <v>0</v>
      </c>
      <c r="T258" s="26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1" t="s">
        <v>93</v>
      </c>
      <c r="AT258" s="261" t="s">
        <v>154</v>
      </c>
      <c r="AU258" s="261" t="s">
        <v>78</v>
      </c>
      <c r="AY258" s="16" t="s">
        <v>153</v>
      </c>
      <c r="BE258" s="262">
        <f>IF(N258="základní",J258,0)</f>
        <v>0</v>
      </c>
      <c r="BF258" s="262">
        <f>IF(N258="snížená",J258,0)</f>
        <v>0</v>
      </c>
      <c r="BG258" s="262">
        <f>IF(N258="zákl. přenesená",J258,0)</f>
        <v>0</v>
      </c>
      <c r="BH258" s="262">
        <f>IF(N258="sníž. přenesená",J258,0)</f>
        <v>0</v>
      </c>
      <c r="BI258" s="262">
        <f>IF(N258="nulová",J258,0)</f>
        <v>0</v>
      </c>
      <c r="BJ258" s="16" t="s">
        <v>78</v>
      </c>
      <c r="BK258" s="262">
        <f>ROUND(I258*H258,2)</f>
        <v>0</v>
      </c>
      <c r="BL258" s="16" t="s">
        <v>93</v>
      </c>
      <c r="BM258" s="261" t="s">
        <v>475</v>
      </c>
    </row>
    <row r="259" s="2" customFormat="1" ht="36" customHeight="1">
      <c r="A259" s="37"/>
      <c r="B259" s="38"/>
      <c r="C259" s="249" t="s">
        <v>73</v>
      </c>
      <c r="D259" s="249" t="s">
        <v>154</v>
      </c>
      <c r="E259" s="250" t="s">
        <v>476</v>
      </c>
      <c r="F259" s="251" t="s">
        <v>312</v>
      </c>
      <c r="G259" s="252" t="s">
        <v>192</v>
      </c>
      <c r="H259" s="253">
        <v>17.600000000000001</v>
      </c>
      <c r="I259" s="254"/>
      <c r="J259" s="255">
        <f>ROUND(I259*H259,2)</f>
        <v>0</v>
      </c>
      <c r="K259" s="256"/>
      <c r="L259" s="43"/>
      <c r="M259" s="257" t="s">
        <v>1</v>
      </c>
      <c r="N259" s="258" t="s">
        <v>38</v>
      </c>
      <c r="O259" s="90"/>
      <c r="P259" s="259">
        <f>O259*H259</f>
        <v>0</v>
      </c>
      <c r="Q259" s="259">
        <v>0</v>
      </c>
      <c r="R259" s="259">
        <f>Q259*H259</f>
        <v>0</v>
      </c>
      <c r="S259" s="259">
        <v>0</v>
      </c>
      <c r="T259" s="26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61" t="s">
        <v>93</v>
      </c>
      <c r="AT259" s="261" t="s">
        <v>154</v>
      </c>
      <c r="AU259" s="261" t="s">
        <v>78</v>
      </c>
      <c r="AY259" s="16" t="s">
        <v>153</v>
      </c>
      <c r="BE259" s="262">
        <f>IF(N259="základní",J259,0)</f>
        <v>0</v>
      </c>
      <c r="BF259" s="262">
        <f>IF(N259="snížená",J259,0)</f>
        <v>0</v>
      </c>
      <c r="BG259" s="262">
        <f>IF(N259="zákl. přenesená",J259,0)</f>
        <v>0</v>
      </c>
      <c r="BH259" s="262">
        <f>IF(N259="sníž. přenesená",J259,0)</f>
        <v>0</v>
      </c>
      <c r="BI259" s="262">
        <f>IF(N259="nulová",J259,0)</f>
        <v>0</v>
      </c>
      <c r="BJ259" s="16" t="s">
        <v>78</v>
      </c>
      <c r="BK259" s="262">
        <f>ROUND(I259*H259,2)</f>
        <v>0</v>
      </c>
      <c r="BL259" s="16" t="s">
        <v>93</v>
      </c>
      <c r="BM259" s="261" t="s">
        <v>477</v>
      </c>
    </row>
    <row r="260" s="2" customFormat="1" ht="36" customHeight="1">
      <c r="A260" s="37"/>
      <c r="B260" s="38"/>
      <c r="C260" s="249" t="s">
        <v>73</v>
      </c>
      <c r="D260" s="249" t="s">
        <v>154</v>
      </c>
      <c r="E260" s="250" t="s">
        <v>200</v>
      </c>
      <c r="F260" s="251" t="s">
        <v>201</v>
      </c>
      <c r="G260" s="252" t="s">
        <v>192</v>
      </c>
      <c r="H260" s="253">
        <v>1.5</v>
      </c>
      <c r="I260" s="254"/>
      <c r="J260" s="255">
        <f>ROUND(I260*H260,2)</f>
        <v>0</v>
      </c>
      <c r="K260" s="256"/>
      <c r="L260" s="43"/>
      <c r="M260" s="257" t="s">
        <v>1</v>
      </c>
      <c r="N260" s="258" t="s">
        <v>38</v>
      </c>
      <c r="O260" s="90"/>
      <c r="P260" s="259">
        <f>O260*H260</f>
        <v>0</v>
      </c>
      <c r="Q260" s="259">
        <v>0</v>
      </c>
      <c r="R260" s="259">
        <f>Q260*H260</f>
        <v>0</v>
      </c>
      <c r="S260" s="259">
        <v>0</v>
      </c>
      <c r="T260" s="26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61" t="s">
        <v>93</v>
      </c>
      <c r="AT260" s="261" t="s">
        <v>154</v>
      </c>
      <c r="AU260" s="261" t="s">
        <v>78</v>
      </c>
      <c r="AY260" s="16" t="s">
        <v>153</v>
      </c>
      <c r="BE260" s="262">
        <f>IF(N260="základní",J260,0)</f>
        <v>0</v>
      </c>
      <c r="BF260" s="262">
        <f>IF(N260="snížená",J260,0)</f>
        <v>0</v>
      </c>
      <c r="BG260" s="262">
        <f>IF(N260="zákl. přenesená",J260,0)</f>
        <v>0</v>
      </c>
      <c r="BH260" s="262">
        <f>IF(N260="sníž. přenesená",J260,0)</f>
        <v>0</v>
      </c>
      <c r="BI260" s="262">
        <f>IF(N260="nulová",J260,0)</f>
        <v>0</v>
      </c>
      <c r="BJ260" s="16" t="s">
        <v>78</v>
      </c>
      <c r="BK260" s="262">
        <f>ROUND(I260*H260,2)</f>
        <v>0</v>
      </c>
      <c r="BL260" s="16" t="s">
        <v>93</v>
      </c>
      <c r="BM260" s="261" t="s">
        <v>478</v>
      </c>
    </row>
    <row r="261" s="2" customFormat="1" ht="24" customHeight="1">
      <c r="A261" s="37"/>
      <c r="B261" s="38"/>
      <c r="C261" s="249" t="s">
        <v>73</v>
      </c>
      <c r="D261" s="249" t="s">
        <v>154</v>
      </c>
      <c r="E261" s="250" t="s">
        <v>375</v>
      </c>
      <c r="F261" s="251" t="s">
        <v>207</v>
      </c>
      <c r="G261" s="252" t="s">
        <v>166</v>
      </c>
      <c r="H261" s="253">
        <v>20</v>
      </c>
      <c r="I261" s="254"/>
      <c r="J261" s="255">
        <f>ROUND(I261*H261,2)</f>
        <v>0</v>
      </c>
      <c r="K261" s="256"/>
      <c r="L261" s="43"/>
      <c r="M261" s="257" t="s">
        <v>1</v>
      </c>
      <c r="N261" s="258" t="s">
        <v>38</v>
      </c>
      <c r="O261" s="90"/>
      <c r="P261" s="259">
        <f>O261*H261</f>
        <v>0</v>
      </c>
      <c r="Q261" s="259">
        <v>0</v>
      </c>
      <c r="R261" s="259">
        <f>Q261*H261</f>
        <v>0</v>
      </c>
      <c r="S261" s="259">
        <v>0</v>
      </c>
      <c r="T261" s="26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61" t="s">
        <v>93</v>
      </c>
      <c r="AT261" s="261" t="s">
        <v>154</v>
      </c>
      <c r="AU261" s="261" t="s">
        <v>78</v>
      </c>
      <c r="AY261" s="16" t="s">
        <v>153</v>
      </c>
      <c r="BE261" s="262">
        <f>IF(N261="základní",J261,0)</f>
        <v>0</v>
      </c>
      <c r="BF261" s="262">
        <f>IF(N261="snížená",J261,0)</f>
        <v>0</v>
      </c>
      <c r="BG261" s="262">
        <f>IF(N261="zákl. přenesená",J261,0)</f>
        <v>0</v>
      </c>
      <c r="BH261" s="262">
        <f>IF(N261="sníž. přenesená",J261,0)</f>
        <v>0</v>
      </c>
      <c r="BI261" s="262">
        <f>IF(N261="nulová",J261,0)</f>
        <v>0</v>
      </c>
      <c r="BJ261" s="16" t="s">
        <v>78</v>
      </c>
      <c r="BK261" s="262">
        <f>ROUND(I261*H261,2)</f>
        <v>0</v>
      </c>
      <c r="BL261" s="16" t="s">
        <v>93</v>
      </c>
      <c r="BM261" s="261" t="s">
        <v>479</v>
      </c>
    </row>
    <row r="262" s="11" customFormat="1" ht="25.92" customHeight="1">
      <c r="A262" s="11"/>
      <c r="B262" s="235"/>
      <c r="C262" s="236"/>
      <c r="D262" s="237" t="s">
        <v>72</v>
      </c>
      <c r="E262" s="238" t="s">
        <v>480</v>
      </c>
      <c r="F262" s="238" t="s">
        <v>481</v>
      </c>
      <c r="G262" s="236"/>
      <c r="H262" s="236"/>
      <c r="I262" s="239"/>
      <c r="J262" s="240">
        <f>BK262</f>
        <v>0</v>
      </c>
      <c r="K262" s="236"/>
      <c r="L262" s="241"/>
      <c r="M262" s="242"/>
      <c r="N262" s="243"/>
      <c r="O262" s="243"/>
      <c r="P262" s="244">
        <f>SUM(P263:P272)</f>
        <v>0</v>
      </c>
      <c r="Q262" s="243"/>
      <c r="R262" s="244">
        <f>SUM(R263:R272)</f>
        <v>0</v>
      </c>
      <c r="S262" s="243"/>
      <c r="T262" s="245">
        <f>SUM(T263:T272)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246" t="s">
        <v>78</v>
      </c>
      <c r="AT262" s="247" t="s">
        <v>72</v>
      </c>
      <c r="AU262" s="247" t="s">
        <v>73</v>
      </c>
      <c r="AY262" s="246" t="s">
        <v>153</v>
      </c>
      <c r="BK262" s="248">
        <f>SUM(BK263:BK272)</f>
        <v>0</v>
      </c>
    </row>
    <row r="263" s="2" customFormat="1" ht="60" customHeight="1">
      <c r="A263" s="37"/>
      <c r="B263" s="38"/>
      <c r="C263" s="249" t="s">
        <v>73</v>
      </c>
      <c r="D263" s="249" t="s">
        <v>154</v>
      </c>
      <c r="E263" s="250" t="s">
        <v>482</v>
      </c>
      <c r="F263" s="251" t="s">
        <v>483</v>
      </c>
      <c r="G263" s="252" t="s">
        <v>182</v>
      </c>
      <c r="H263" s="253">
        <v>1</v>
      </c>
      <c r="I263" s="254"/>
      <c r="J263" s="255">
        <f>ROUND(I263*H263,2)</f>
        <v>0</v>
      </c>
      <c r="K263" s="256"/>
      <c r="L263" s="43"/>
      <c r="M263" s="257" t="s">
        <v>1</v>
      </c>
      <c r="N263" s="258" t="s">
        <v>38</v>
      </c>
      <c r="O263" s="90"/>
      <c r="P263" s="259">
        <f>O263*H263</f>
        <v>0</v>
      </c>
      <c r="Q263" s="259">
        <v>0</v>
      </c>
      <c r="R263" s="259">
        <f>Q263*H263</f>
        <v>0</v>
      </c>
      <c r="S263" s="259">
        <v>0</v>
      </c>
      <c r="T263" s="26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61" t="s">
        <v>93</v>
      </c>
      <c r="AT263" s="261" t="s">
        <v>154</v>
      </c>
      <c r="AU263" s="261" t="s">
        <v>78</v>
      </c>
      <c r="AY263" s="16" t="s">
        <v>153</v>
      </c>
      <c r="BE263" s="262">
        <f>IF(N263="základní",J263,0)</f>
        <v>0</v>
      </c>
      <c r="BF263" s="262">
        <f>IF(N263="snížená",J263,0)</f>
        <v>0</v>
      </c>
      <c r="BG263" s="262">
        <f>IF(N263="zákl. přenesená",J263,0)</f>
        <v>0</v>
      </c>
      <c r="BH263" s="262">
        <f>IF(N263="sníž. přenesená",J263,0)</f>
        <v>0</v>
      </c>
      <c r="BI263" s="262">
        <f>IF(N263="nulová",J263,0)</f>
        <v>0</v>
      </c>
      <c r="BJ263" s="16" t="s">
        <v>78</v>
      </c>
      <c r="BK263" s="262">
        <f>ROUND(I263*H263,2)</f>
        <v>0</v>
      </c>
      <c r="BL263" s="16" t="s">
        <v>93</v>
      </c>
      <c r="BM263" s="261" t="s">
        <v>484</v>
      </c>
    </row>
    <row r="264" s="2" customFormat="1" ht="16.5" customHeight="1">
      <c r="A264" s="37"/>
      <c r="B264" s="38"/>
      <c r="C264" s="249" t="s">
        <v>73</v>
      </c>
      <c r="D264" s="249" t="s">
        <v>154</v>
      </c>
      <c r="E264" s="250" t="s">
        <v>485</v>
      </c>
      <c r="F264" s="251" t="s">
        <v>486</v>
      </c>
      <c r="G264" s="252" t="s">
        <v>182</v>
      </c>
      <c r="H264" s="253">
        <v>1</v>
      </c>
      <c r="I264" s="254"/>
      <c r="J264" s="255">
        <f>ROUND(I264*H264,2)</f>
        <v>0</v>
      </c>
      <c r="K264" s="256"/>
      <c r="L264" s="43"/>
      <c r="M264" s="257" t="s">
        <v>1</v>
      </c>
      <c r="N264" s="258" t="s">
        <v>38</v>
      </c>
      <c r="O264" s="90"/>
      <c r="P264" s="259">
        <f>O264*H264</f>
        <v>0</v>
      </c>
      <c r="Q264" s="259">
        <v>0</v>
      </c>
      <c r="R264" s="259">
        <f>Q264*H264</f>
        <v>0</v>
      </c>
      <c r="S264" s="259">
        <v>0</v>
      </c>
      <c r="T264" s="26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61" t="s">
        <v>93</v>
      </c>
      <c r="AT264" s="261" t="s">
        <v>154</v>
      </c>
      <c r="AU264" s="261" t="s">
        <v>78</v>
      </c>
      <c r="AY264" s="16" t="s">
        <v>153</v>
      </c>
      <c r="BE264" s="262">
        <f>IF(N264="základní",J264,0)</f>
        <v>0</v>
      </c>
      <c r="BF264" s="262">
        <f>IF(N264="snížená",J264,0)</f>
        <v>0</v>
      </c>
      <c r="BG264" s="262">
        <f>IF(N264="zákl. přenesená",J264,0)</f>
        <v>0</v>
      </c>
      <c r="BH264" s="262">
        <f>IF(N264="sníž. přenesená",J264,0)</f>
        <v>0</v>
      </c>
      <c r="BI264" s="262">
        <f>IF(N264="nulová",J264,0)</f>
        <v>0</v>
      </c>
      <c r="BJ264" s="16" t="s">
        <v>78</v>
      </c>
      <c r="BK264" s="262">
        <f>ROUND(I264*H264,2)</f>
        <v>0</v>
      </c>
      <c r="BL264" s="16" t="s">
        <v>93</v>
      </c>
      <c r="BM264" s="261" t="s">
        <v>487</v>
      </c>
    </row>
    <row r="265" s="2" customFormat="1" ht="24" customHeight="1">
      <c r="A265" s="37"/>
      <c r="B265" s="38"/>
      <c r="C265" s="249" t="s">
        <v>73</v>
      </c>
      <c r="D265" s="249" t="s">
        <v>154</v>
      </c>
      <c r="E265" s="250" t="s">
        <v>488</v>
      </c>
      <c r="F265" s="251" t="s">
        <v>489</v>
      </c>
      <c r="G265" s="252" t="s">
        <v>182</v>
      </c>
      <c r="H265" s="253">
        <v>1</v>
      </c>
      <c r="I265" s="254"/>
      <c r="J265" s="255">
        <f>ROUND(I265*H265,2)</f>
        <v>0</v>
      </c>
      <c r="K265" s="256"/>
      <c r="L265" s="43"/>
      <c r="M265" s="257" t="s">
        <v>1</v>
      </c>
      <c r="N265" s="258" t="s">
        <v>38</v>
      </c>
      <c r="O265" s="90"/>
      <c r="P265" s="259">
        <f>O265*H265</f>
        <v>0</v>
      </c>
      <c r="Q265" s="259">
        <v>0</v>
      </c>
      <c r="R265" s="259">
        <f>Q265*H265</f>
        <v>0</v>
      </c>
      <c r="S265" s="259">
        <v>0</v>
      </c>
      <c r="T265" s="260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61" t="s">
        <v>93</v>
      </c>
      <c r="AT265" s="261" t="s">
        <v>154</v>
      </c>
      <c r="AU265" s="261" t="s">
        <v>78</v>
      </c>
      <c r="AY265" s="16" t="s">
        <v>153</v>
      </c>
      <c r="BE265" s="262">
        <f>IF(N265="základní",J265,0)</f>
        <v>0</v>
      </c>
      <c r="BF265" s="262">
        <f>IF(N265="snížená",J265,0)</f>
        <v>0</v>
      </c>
      <c r="BG265" s="262">
        <f>IF(N265="zákl. přenesená",J265,0)</f>
        <v>0</v>
      </c>
      <c r="BH265" s="262">
        <f>IF(N265="sníž. přenesená",J265,0)</f>
        <v>0</v>
      </c>
      <c r="BI265" s="262">
        <f>IF(N265="nulová",J265,0)</f>
        <v>0</v>
      </c>
      <c r="BJ265" s="16" t="s">
        <v>78</v>
      </c>
      <c r="BK265" s="262">
        <f>ROUND(I265*H265,2)</f>
        <v>0</v>
      </c>
      <c r="BL265" s="16" t="s">
        <v>93</v>
      </c>
      <c r="BM265" s="261" t="s">
        <v>490</v>
      </c>
    </row>
    <row r="266" s="2" customFormat="1" ht="24" customHeight="1">
      <c r="A266" s="37"/>
      <c r="B266" s="38"/>
      <c r="C266" s="249" t="s">
        <v>73</v>
      </c>
      <c r="D266" s="249" t="s">
        <v>154</v>
      </c>
      <c r="E266" s="250" t="s">
        <v>256</v>
      </c>
      <c r="F266" s="251" t="s">
        <v>257</v>
      </c>
      <c r="G266" s="252" t="s">
        <v>182</v>
      </c>
      <c r="H266" s="253">
        <v>3</v>
      </c>
      <c r="I266" s="254"/>
      <c r="J266" s="255">
        <f>ROUND(I266*H266,2)</f>
        <v>0</v>
      </c>
      <c r="K266" s="256"/>
      <c r="L266" s="43"/>
      <c r="M266" s="257" t="s">
        <v>1</v>
      </c>
      <c r="N266" s="258" t="s">
        <v>38</v>
      </c>
      <c r="O266" s="90"/>
      <c r="P266" s="259">
        <f>O266*H266</f>
        <v>0</v>
      </c>
      <c r="Q266" s="259">
        <v>0</v>
      </c>
      <c r="R266" s="259">
        <f>Q266*H266</f>
        <v>0</v>
      </c>
      <c r="S266" s="259">
        <v>0</v>
      </c>
      <c r="T266" s="26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1" t="s">
        <v>93</v>
      </c>
      <c r="AT266" s="261" t="s">
        <v>154</v>
      </c>
      <c r="AU266" s="261" t="s">
        <v>78</v>
      </c>
      <c r="AY266" s="16" t="s">
        <v>153</v>
      </c>
      <c r="BE266" s="262">
        <f>IF(N266="základní",J266,0)</f>
        <v>0</v>
      </c>
      <c r="BF266" s="262">
        <f>IF(N266="snížená",J266,0)</f>
        <v>0</v>
      </c>
      <c r="BG266" s="262">
        <f>IF(N266="zákl. přenesená",J266,0)</f>
        <v>0</v>
      </c>
      <c r="BH266" s="262">
        <f>IF(N266="sníž. přenesená",J266,0)</f>
        <v>0</v>
      </c>
      <c r="BI266" s="262">
        <f>IF(N266="nulová",J266,0)</f>
        <v>0</v>
      </c>
      <c r="BJ266" s="16" t="s">
        <v>78</v>
      </c>
      <c r="BK266" s="262">
        <f>ROUND(I266*H266,2)</f>
        <v>0</v>
      </c>
      <c r="BL266" s="16" t="s">
        <v>93</v>
      </c>
      <c r="BM266" s="261" t="s">
        <v>491</v>
      </c>
    </row>
    <row r="267" s="2" customFormat="1" ht="24" customHeight="1">
      <c r="A267" s="37"/>
      <c r="B267" s="38"/>
      <c r="C267" s="249" t="s">
        <v>73</v>
      </c>
      <c r="D267" s="249" t="s">
        <v>154</v>
      </c>
      <c r="E267" s="250" t="s">
        <v>461</v>
      </c>
      <c r="F267" s="251" t="s">
        <v>462</v>
      </c>
      <c r="G267" s="252" t="s">
        <v>182</v>
      </c>
      <c r="H267" s="253">
        <v>10</v>
      </c>
      <c r="I267" s="254"/>
      <c r="J267" s="255">
        <f>ROUND(I267*H267,2)</f>
        <v>0</v>
      </c>
      <c r="K267" s="256"/>
      <c r="L267" s="43"/>
      <c r="M267" s="257" t="s">
        <v>1</v>
      </c>
      <c r="N267" s="258" t="s">
        <v>38</v>
      </c>
      <c r="O267" s="90"/>
      <c r="P267" s="259">
        <f>O267*H267</f>
        <v>0</v>
      </c>
      <c r="Q267" s="259">
        <v>0</v>
      </c>
      <c r="R267" s="259">
        <f>Q267*H267</f>
        <v>0</v>
      </c>
      <c r="S267" s="259">
        <v>0</v>
      </c>
      <c r="T267" s="26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61" t="s">
        <v>93</v>
      </c>
      <c r="AT267" s="261" t="s">
        <v>154</v>
      </c>
      <c r="AU267" s="261" t="s">
        <v>78</v>
      </c>
      <c r="AY267" s="16" t="s">
        <v>153</v>
      </c>
      <c r="BE267" s="262">
        <f>IF(N267="základní",J267,0)</f>
        <v>0</v>
      </c>
      <c r="BF267" s="262">
        <f>IF(N267="snížená",J267,0)</f>
        <v>0</v>
      </c>
      <c r="BG267" s="262">
        <f>IF(N267="zákl. přenesená",J267,0)</f>
        <v>0</v>
      </c>
      <c r="BH267" s="262">
        <f>IF(N267="sníž. přenesená",J267,0)</f>
        <v>0</v>
      </c>
      <c r="BI267" s="262">
        <f>IF(N267="nulová",J267,0)</f>
        <v>0</v>
      </c>
      <c r="BJ267" s="16" t="s">
        <v>78</v>
      </c>
      <c r="BK267" s="262">
        <f>ROUND(I267*H267,2)</f>
        <v>0</v>
      </c>
      <c r="BL267" s="16" t="s">
        <v>93</v>
      </c>
      <c r="BM267" s="261" t="s">
        <v>492</v>
      </c>
    </row>
    <row r="268" s="2" customFormat="1" ht="16.5" customHeight="1">
      <c r="A268" s="37"/>
      <c r="B268" s="38"/>
      <c r="C268" s="249" t="s">
        <v>73</v>
      </c>
      <c r="D268" s="249" t="s">
        <v>154</v>
      </c>
      <c r="E268" s="250" t="s">
        <v>493</v>
      </c>
      <c r="F268" s="251" t="s">
        <v>494</v>
      </c>
      <c r="G268" s="252" t="s">
        <v>160</v>
      </c>
      <c r="H268" s="253">
        <v>10</v>
      </c>
      <c r="I268" s="254"/>
      <c r="J268" s="255">
        <f>ROUND(I268*H268,2)</f>
        <v>0</v>
      </c>
      <c r="K268" s="256"/>
      <c r="L268" s="43"/>
      <c r="M268" s="257" t="s">
        <v>1</v>
      </c>
      <c r="N268" s="258" t="s">
        <v>38</v>
      </c>
      <c r="O268" s="90"/>
      <c r="P268" s="259">
        <f>O268*H268</f>
        <v>0</v>
      </c>
      <c r="Q268" s="259">
        <v>0</v>
      </c>
      <c r="R268" s="259">
        <f>Q268*H268</f>
        <v>0</v>
      </c>
      <c r="S268" s="259">
        <v>0</v>
      </c>
      <c r="T268" s="260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61" t="s">
        <v>93</v>
      </c>
      <c r="AT268" s="261" t="s">
        <v>154</v>
      </c>
      <c r="AU268" s="261" t="s">
        <v>78</v>
      </c>
      <c r="AY268" s="16" t="s">
        <v>153</v>
      </c>
      <c r="BE268" s="262">
        <f>IF(N268="základní",J268,0)</f>
        <v>0</v>
      </c>
      <c r="BF268" s="262">
        <f>IF(N268="snížená",J268,0)</f>
        <v>0</v>
      </c>
      <c r="BG268" s="262">
        <f>IF(N268="zákl. přenesená",J268,0)</f>
        <v>0</v>
      </c>
      <c r="BH268" s="262">
        <f>IF(N268="sníž. přenesená",J268,0)</f>
        <v>0</v>
      </c>
      <c r="BI268" s="262">
        <f>IF(N268="nulová",J268,0)</f>
        <v>0</v>
      </c>
      <c r="BJ268" s="16" t="s">
        <v>78</v>
      </c>
      <c r="BK268" s="262">
        <f>ROUND(I268*H268,2)</f>
        <v>0</v>
      </c>
      <c r="BL268" s="16" t="s">
        <v>93</v>
      </c>
      <c r="BM268" s="261" t="s">
        <v>495</v>
      </c>
    </row>
    <row r="269" s="2" customFormat="1" ht="24" customHeight="1">
      <c r="A269" s="37"/>
      <c r="B269" s="38"/>
      <c r="C269" s="249" t="s">
        <v>73</v>
      </c>
      <c r="D269" s="249" t="s">
        <v>154</v>
      </c>
      <c r="E269" s="250" t="s">
        <v>474</v>
      </c>
      <c r="F269" s="251" t="s">
        <v>306</v>
      </c>
      <c r="G269" s="252" t="s">
        <v>160</v>
      </c>
      <c r="H269" s="253">
        <v>6</v>
      </c>
      <c r="I269" s="254"/>
      <c r="J269" s="255">
        <f>ROUND(I269*H269,2)</f>
        <v>0</v>
      </c>
      <c r="K269" s="256"/>
      <c r="L269" s="43"/>
      <c r="M269" s="257" t="s">
        <v>1</v>
      </c>
      <c r="N269" s="258" t="s">
        <v>38</v>
      </c>
      <c r="O269" s="90"/>
      <c r="P269" s="259">
        <f>O269*H269</f>
        <v>0</v>
      </c>
      <c r="Q269" s="259">
        <v>0</v>
      </c>
      <c r="R269" s="259">
        <f>Q269*H269</f>
        <v>0</v>
      </c>
      <c r="S269" s="259">
        <v>0</v>
      </c>
      <c r="T269" s="26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61" t="s">
        <v>93</v>
      </c>
      <c r="AT269" s="261" t="s">
        <v>154</v>
      </c>
      <c r="AU269" s="261" t="s">
        <v>78</v>
      </c>
      <c r="AY269" s="16" t="s">
        <v>153</v>
      </c>
      <c r="BE269" s="262">
        <f>IF(N269="základní",J269,0)</f>
        <v>0</v>
      </c>
      <c r="BF269" s="262">
        <f>IF(N269="snížená",J269,0)</f>
        <v>0</v>
      </c>
      <c r="BG269" s="262">
        <f>IF(N269="zákl. přenesená",J269,0)</f>
        <v>0</v>
      </c>
      <c r="BH269" s="262">
        <f>IF(N269="sníž. přenesená",J269,0)</f>
        <v>0</v>
      </c>
      <c r="BI269" s="262">
        <f>IF(N269="nulová",J269,0)</f>
        <v>0</v>
      </c>
      <c r="BJ269" s="16" t="s">
        <v>78</v>
      </c>
      <c r="BK269" s="262">
        <f>ROUND(I269*H269,2)</f>
        <v>0</v>
      </c>
      <c r="BL269" s="16" t="s">
        <v>93</v>
      </c>
      <c r="BM269" s="261" t="s">
        <v>496</v>
      </c>
    </row>
    <row r="270" s="2" customFormat="1" ht="36" customHeight="1">
      <c r="A270" s="37"/>
      <c r="B270" s="38"/>
      <c r="C270" s="249" t="s">
        <v>73</v>
      </c>
      <c r="D270" s="249" t="s">
        <v>154</v>
      </c>
      <c r="E270" s="250" t="s">
        <v>476</v>
      </c>
      <c r="F270" s="251" t="s">
        <v>312</v>
      </c>
      <c r="G270" s="252" t="s">
        <v>192</v>
      </c>
      <c r="H270" s="253">
        <v>4.7999999999999998</v>
      </c>
      <c r="I270" s="254"/>
      <c r="J270" s="255">
        <f>ROUND(I270*H270,2)</f>
        <v>0</v>
      </c>
      <c r="K270" s="256"/>
      <c r="L270" s="43"/>
      <c r="M270" s="257" t="s">
        <v>1</v>
      </c>
      <c r="N270" s="258" t="s">
        <v>38</v>
      </c>
      <c r="O270" s="90"/>
      <c r="P270" s="259">
        <f>O270*H270</f>
        <v>0</v>
      </c>
      <c r="Q270" s="259">
        <v>0</v>
      </c>
      <c r="R270" s="259">
        <f>Q270*H270</f>
        <v>0</v>
      </c>
      <c r="S270" s="259">
        <v>0</v>
      </c>
      <c r="T270" s="26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61" t="s">
        <v>93</v>
      </c>
      <c r="AT270" s="261" t="s">
        <v>154</v>
      </c>
      <c r="AU270" s="261" t="s">
        <v>78</v>
      </c>
      <c r="AY270" s="16" t="s">
        <v>153</v>
      </c>
      <c r="BE270" s="262">
        <f>IF(N270="základní",J270,0)</f>
        <v>0</v>
      </c>
      <c r="BF270" s="262">
        <f>IF(N270="snížená",J270,0)</f>
        <v>0</v>
      </c>
      <c r="BG270" s="262">
        <f>IF(N270="zákl. přenesená",J270,0)</f>
        <v>0</v>
      </c>
      <c r="BH270" s="262">
        <f>IF(N270="sníž. přenesená",J270,0)</f>
        <v>0</v>
      </c>
      <c r="BI270" s="262">
        <f>IF(N270="nulová",J270,0)</f>
        <v>0</v>
      </c>
      <c r="BJ270" s="16" t="s">
        <v>78</v>
      </c>
      <c r="BK270" s="262">
        <f>ROUND(I270*H270,2)</f>
        <v>0</v>
      </c>
      <c r="BL270" s="16" t="s">
        <v>93</v>
      </c>
      <c r="BM270" s="261" t="s">
        <v>497</v>
      </c>
    </row>
    <row r="271" s="2" customFormat="1" ht="36" customHeight="1">
      <c r="A271" s="37"/>
      <c r="B271" s="38"/>
      <c r="C271" s="249" t="s">
        <v>73</v>
      </c>
      <c r="D271" s="249" t="s">
        <v>154</v>
      </c>
      <c r="E271" s="250" t="s">
        <v>200</v>
      </c>
      <c r="F271" s="251" t="s">
        <v>201</v>
      </c>
      <c r="G271" s="252" t="s">
        <v>192</v>
      </c>
      <c r="H271" s="253">
        <v>1</v>
      </c>
      <c r="I271" s="254"/>
      <c r="J271" s="255">
        <f>ROUND(I271*H271,2)</f>
        <v>0</v>
      </c>
      <c r="K271" s="256"/>
      <c r="L271" s="43"/>
      <c r="M271" s="257" t="s">
        <v>1</v>
      </c>
      <c r="N271" s="258" t="s">
        <v>38</v>
      </c>
      <c r="O271" s="90"/>
      <c r="P271" s="259">
        <f>O271*H271</f>
        <v>0</v>
      </c>
      <c r="Q271" s="259">
        <v>0</v>
      </c>
      <c r="R271" s="259">
        <f>Q271*H271</f>
        <v>0</v>
      </c>
      <c r="S271" s="259">
        <v>0</v>
      </c>
      <c r="T271" s="260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61" t="s">
        <v>93</v>
      </c>
      <c r="AT271" s="261" t="s">
        <v>154</v>
      </c>
      <c r="AU271" s="261" t="s">
        <v>78</v>
      </c>
      <c r="AY271" s="16" t="s">
        <v>153</v>
      </c>
      <c r="BE271" s="262">
        <f>IF(N271="základní",J271,0)</f>
        <v>0</v>
      </c>
      <c r="BF271" s="262">
        <f>IF(N271="snížená",J271,0)</f>
        <v>0</v>
      </c>
      <c r="BG271" s="262">
        <f>IF(N271="zákl. přenesená",J271,0)</f>
        <v>0</v>
      </c>
      <c r="BH271" s="262">
        <f>IF(N271="sníž. přenesená",J271,0)</f>
        <v>0</v>
      </c>
      <c r="BI271" s="262">
        <f>IF(N271="nulová",J271,0)</f>
        <v>0</v>
      </c>
      <c r="BJ271" s="16" t="s">
        <v>78</v>
      </c>
      <c r="BK271" s="262">
        <f>ROUND(I271*H271,2)</f>
        <v>0</v>
      </c>
      <c r="BL271" s="16" t="s">
        <v>93</v>
      </c>
      <c r="BM271" s="261" t="s">
        <v>498</v>
      </c>
    </row>
    <row r="272" s="2" customFormat="1" ht="24" customHeight="1">
      <c r="A272" s="37"/>
      <c r="B272" s="38"/>
      <c r="C272" s="249" t="s">
        <v>73</v>
      </c>
      <c r="D272" s="249" t="s">
        <v>154</v>
      </c>
      <c r="E272" s="250" t="s">
        <v>375</v>
      </c>
      <c r="F272" s="251" t="s">
        <v>207</v>
      </c>
      <c r="G272" s="252" t="s">
        <v>166</v>
      </c>
      <c r="H272" s="253">
        <v>8</v>
      </c>
      <c r="I272" s="254"/>
      <c r="J272" s="255">
        <f>ROUND(I272*H272,2)</f>
        <v>0</v>
      </c>
      <c r="K272" s="256"/>
      <c r="L272" s="43"/>
      <c r="M272" s="257" t="s">
        <v>1</v>
      </c>
      <c r="N272" s="258" t="s">
        <v>38</v>
      </c>
      <c r="O272" s="90"/>
      <c r="P272" s="259">
        <f>O272*H272</f>
        <v>0</v>
      </c>
      <c r="Q272" s="259">
        <v>0</v>
      </c>
      <c r="R272" s="259">
        <f>Q272*H272</f>
        <v>0</v>
      </c>
      <c r="S272" s="259">
        <v>0</v>
      </c>
      <c r="T272" s="26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61" t="s">
        <v>93</v>
      </c>
      <c r="AT272" s="261" t="s">
        <v>154</v>
      </c>
      <c r="AU272" s="261" t="s">
        <v>78</v>
      </c>
      <c r="AY272" s="16" t="s">
        <v>153</v>
      </c>
      <c r="BE272" s="262">
        <f>IF(N272="základní",J272,0)</f>
        <v>0</v>
      </c>
      <c r="BF272" s="262">
        <f>IF(N272="snížená",J272,0)</f>
        <v>0</v>
      </c>
      <c r="BG272" s="262">
        <f>IF(N272="zákl. přenesená",J272,0)</f>
        <v>0</v>
      </c>
      <c r="BH272" s="262">
        <f>IF(N272="sníž. přenesená",J272,0)</f>
        <v>0</v>
      </c>
      <c r="BI272" s="262">
        <f>IF(N272="nulová",J272,0)</f>
        <v>0</v>
      </c>
      <c r="BJ272" s="16" t="s">
        <v>78</v>
      </c>
      <c r="BK272" s="262">
        <f>ROUND(I272*H272,2)</f>
        <v>0</v>
      </c>
      <c r="BL272" s="16" t="s">
        <v>93</v>
      </c>
      <c r="BM272" s="261" t="s">
        <v>499</v>
      </c>
    </row>
    <row r="273" s="11" customFormat="1" ht="25.92" customHeight="1">
      <c r="A273" s="11"/>
      <c r="B273" s="235"/>
      <c r="C273" s="236"/>
      <c r="D273" s="237" t="s">
        <v>72</v>
      </c>
      <c r="E273" s="238" t="s">
        <v>500</v>
      </c>
      <c r="F273" s="238" t="s">
        <v>501</v>
      </c>
      <c r="G273" s="236"/>
      <c r="H273" s="236"/>
      <c r="I273" s="239"/>
      <c r="J273" s="240">
        <f>BK273</f>
        <v>0</v>
      </c>
      <c r="K273" s="236"/>
      <c r="L273" s="241"/>
      <c r="M273" s="242"/>
      <c r="N273" s="243"/>
      <c r="O273" s="243"/>
      <c r="P273" s="244">
        <f>SUM(P274:P286)</f>
        <v>0</v>
      </c>
      <c r="Q273" s="243"/>
      <c r="R273" s="244">
        <f>SUM(R274:R286)</f>
        <v>0</v>
      </c>
      <c r="S273" s="243"/>
      <c r="T273" s="245">
        <f>SUM(T274:T286)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46" t="s">
        <v>78</v>
      </c>
      <c r="AT273" s="247" t="s">
        <v>72</v>
      </c>
      <c r="AU273" s="247" t="s">
        <v>73</v>
      </c>
      <c r="AY273" s="246" t="s">
        <v>153</v>
      </c>
      <c r="BK273" s="248">
        <f>SUM(BK274:BK286)</f>
        <v>0</v>
      </c>
    </row>
    <row r="274" s="2" customFormat="1" ht="16.5" customHeight="1">
      <c r="A274" s="37"/>
      <c r="B274" s="38"/>
      <c r="C274" s="249" t="s">
        <v>73</v>
      </c>
      <c r="D274" s="249" t="s">
        <v>154</v>
      </c>
      <c r="E274" s="250" t="s">
        <v>502</v>
      </c>
      <c r="F274" s="251" t="s">
        <v>503</v>
      </c>
      <c r="G274" s="252" t="s">
        <v>157</v>
      </c>
      <c r="H274" s="253">
        <v>1</v>
      </c>
      <c r="I274" s="254"/>
      <c r="J274" s="255">
        <f>ROUND(I274*H274,2)</f>
        <v>0</v>
      </c>
      <c r="K274" s="256"/>
      <c r="L274" s="43"/>
      <c r="M274" s="257" t="s">
        <v>1</v>
      </c>
      <c r="N274" s="258" t="s">
        <v>38</v>
      </c>
      <c r="O274" s="90"/>
      <c r="P274" s="259">
        <f>O274*H274</f>
        <v>0</v>
      </c>
      <c r="Q274" s="259">
        <v>0</v>
      </c>
      <c r="R274" s="259">
        <f>Q274*H274</f>
        <v>0</v>
      </c>
      <c r="S274" s="259">
        <v>0</v>
      </c>
      <c r="T274" s="260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1" t="s">
        <v>93</v>
      </c>
      <c r="AT274" s="261" t="s">
        <v>154</v>
      </c>
      <c r="AU274" s="261" t="s">
        <v>78</v>
      </c>
      <c r="AY274" s="16" t="s">
        <v>153</v>
      </c>
      <c r="BE274" s="262">
        <f>IF(N274="základní",J274,0)</f>
        <v>0</v>
      </c>
      <c r="BF274" s="262">
        <f>IF(N274="snížená",J274,0)</f>
        <v>0</v>
      </c>
      <c r="BG274" s="262">
        <f>IF(N274="zákl. přenesená",J274,0)</f>
        <v>0</v>
      </c>
      <c r="BH274" s="262">
        <f>IF(N274="sníž. přenesená",J274,0)</f>
        <v>0</v>
      </c>
      <c r="BI274" s="262">
        <f>IF(N274="nulová",J274,0)</f>
        <v>0</v>
      </c>
      <c r="BJ274" s="16" t="s">
        <v>78</v>
      </c>
      <c r="BK274" s="262">
        <f>ROUND(I274*H274,2)</f>
        <v>0</v>
      </c>
      <c r="BL274" s="16" t="s">
        <v>93</v>
      </c>
      <c r="BM274" s="261" t="s">
        <v>504</v>
      </c>
    </row>
    <row r="275" s="2" customFormat="1" ht="16.5" customHeight="1">
      <c r="A275" s="37"/>
      <c r="B275" s="38"/>
      <c r="C275" s="249" t="s">
        <v>73</v>
      </c>
      <c r="D275" s="249" t="s">
        <v>154</v>
      </c>
      <c r="E275" s="250" t="s">
        <v>505</v>
      </c>
      <c r="F275" s="251" t="s">
        <v>506</v>
      </c>
      <c r="G275" s="252" t="s">
        <v>157</v>
      </c>
      <c r="H275" s="253">
        <v>1</v>
      </c>
      <c r="I275" s="254"/>
      <c r="J275" s="255">
        <f>ROUND(I275*H275,2)</f>
        <v>0</v>
      </c>
      <c r="K275" s="256"/>
      <c r="L275" s="43"/>
      <c r="M275" s="257" t="s">
        <v>1</v>
      </c>
      <c r="N275" s="258" t="s">
        <v>38</v>
      </c>
      <c r="O275" s="90"/>
      <c r="P275" s="259">
        <f>O275*H275</f>
        <v>0</v>
      </c>
      <c r="Q275" s="259">
        <v>0</v>
      </c>
      <c r="R275" s="259">
        <f>Q275*H275</f>
        <v>0</v>
      </c>
      <c r="S275" s="259">
        <v>0</v>
      </c>
      <c r="T275" s="26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1" t="s">
        <v>93</v>
      </c>
      <c r="AT275" s="261" t="s">
        <v>154</v>
      </c>
      <c r="AU275" s="261" t="s">
        <v>78</v>
      </c>
      <c r="AY275" s="16" t="s">
        <v>153</v>
      </c>
      <c r="BE275" s="262">
        <f>IF(N275="základní",J275,0)</f>
        <v>0</v>
      </c>
      <c r="BF275" s="262">
        <f>IF(N275="snížená",J275,0)</f>
        <v>0</v>
      </c>
      <c r="BG275" s="262">
        <f>IF(N275="zákl. přenesená",J275,0)</f>
        <v>0</v>
      </c>
      <c r="BH275" s="262">
        <f>IF(N275="sníž. přenesená",J275,0)</f>
        <v>0</v>
      </c>
      <c r="BI275" s="262">
        <f>IF(N275="nulová",J275,0)</f>
        <v>0</v>
      </c>
      <c r="BJ275" s="16" t="s">
        <v>78</v>
      </c>
      <c r="BK275" s="262">
        <f>ROUND(I275*H275,2)</f>
        <v>0</v>
      </c>
      <c r="BL275" s="16" t="s">
        <v>93</v>
      </c>
      <c r="BM275" s="261" t="s">
        <v>507</v>
      </c>
    </row>
    <row r="276" s="2" customFormat="1" ht="16.5" customHeight="1">
      <c r="A276" s="37"/>
      <c r="B276" s="38"/>
      <c r="C276" s="249" t="s">
        <v>73</v>
      </c>
      <c r="D276" s="249" t="s">
        <v>154</v>
      </c>
      <c r="E276" s="250" t="s">
        <v>508</v>
      </c>
      <c r="F276" s="251" t="s">
        <v>509</v>
      </c>
      <c r="G276" s="252" t="s">
        <v>157</v>
      </c>
      <c r="H276" s="253">
        <v>1</v>
      </c>
      <c r="I276" s="254"/>
      <c r="J276" s="255">
        <f>ROUND(I276*H276,2)</f>
        <v>0</v>
      </c>
      <c r="K276" s="256"/>
      <c r="L276" s="43"/>
      <c r="M276" s="257" t="s">
        <v>1</v>
      </c>
      <c r="N276" s="258" t="s">
        <v>38</v>
      </c>
      <c r="O276" s="90"/>
      <c r="P276" s="259">
        <f>O276*H276</f>
        <v>0</v>
      </c>
      <c r="Q276" s="259">
        <v>0</v>
      </c>
      <c r="R276" s="259">
        <f>Q276*H276</f>
        <v>0</v>
      </c>
      <c r="S276" s="259">
        <v>0</v>
      </c>
      <c r="T276" s="26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61" t="s">
        <v>93</v>
      </c>
      <c r="AT276" s="261" t="s">
        <v>154</v>
      </c>
      <c r="AU276" s="261" t="s">
        <v>78</v>
      </c>
      <c r="AY276" s="16" t="s">
        <v>153</v>
      </c>
      <c r="BE276" s="262">
        <f>IF(N276="základní",J276,0)</f>
        <v>0</v>
      </c>
      <c r="BF276" s="262">
        <f>IF(N276="snížená",J276,0)</f>
        <v>0</v>
      </c>
      <c r="BG276" s="262">
        <f>IF(N276="zákl. přenesená",J276,0)</f>
        <v>0</v>
      </c>
      <c r="BH276" s="262">
        <f>IF(N276="sníž. přenesená",J276,0)</f>
        <v>0</v>
      </c>
      <c r="BI276" s="262">
        <f>IF(N276="nulová",J276,0)</f>
        <v>0</v>
      </c>
      <c r="BJ276" s="16" t="s">
        <v>78</v>
      </c>
      <c r="BK276" s="262">
        <f>ROUND(I276*H276,2)</f>
        <v>0</v>
      </c>
      <c r="BL276" s="16" t="s">
        <v>93</v>
      </c>
      <c r="BM276" s="261" t="s">
        <v>510</v>
      </c>
    </row>
    <row r="277" s="2" customFormat="1" ht="16.5" customHeight="1">
      <c r="A277" s="37"/>
      <c r="B277" s="38"/>
      <c r="C277" s="249" t="s">
        <v>73</v>
      </c>
      <c r="D277" s="249" t="s">
        <v>154</v>
      </c>
      <c r="E277" s="250" t="s">
        <v>511</v>
      </c>
      <c r="F277" s="251" t="s">
        <v>512</v>
      </c>
      <c r="G277" s="252" t="s">
        <v>157</v>
      </c>
      <c r="H277" s="253">
        <v>1</v>
      </c>
      <c r="I277" s="254"/>
      <c r="J277" s="255">
        <f>ROUND(I277*H277,2)</f>
        <v>0</v>
      </c>
      <c r="K277" s="256"/>
      <c r="L277" s="43"/>
      <c r="M277" s="257" t="s">
        <v>1</v>
      </c>
      <c r="N277" s="258" t="s">
        <v>38</v>
      </c>
      <c r="O277" s="90"/>
      <c r="P277" s="259">
        <f>O277*H277</f>
        <v>0</v>
      </c>
      <c r="Q277" s="259">
        <v>0</v>
      </c>
      <c r="R277" s="259">
        <f>Q277*H277</f>
        <v>0</v>
      </c>
      <c r="S277" s="259">
        <v>0</v>
      </c>
      <c r="T277" s="26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1" t="s">
        <v>93</v>
      </c>
      <c r="AT277" s="261" t="s">
        <v>154</v>
      </c>
      <c r="AU277" s="261" t="s">
        <v>78</v>
      </c>
      <c r="AY277" s="16" t="s">
        <v>153</v>
      </c>
      <c r="BE277" s="262">
        <f>IF(N277="základní",J277,0)</f>
        <v>0</v>
      </c>
      <c r="BF277" s="262">
        <f>IF(N277="snížená",J277,0)</f>
        <v>0</v>
      </c>
      <c r="BG277" s="262">
        <f>IF(N277="zákl. přenesená",J277,0)</f>
        <v>0</v>
      </c>
      <c r="BH277" s="262">
        <f>IF(N277="sníž. přenesená",J277,0)</f>
        <v>0</v>
      </c>
      <c r="BI277" s="262">
        <f>IF(N277="nulová",J277,0)</f>
        <v>0</v>
      </c>
      <c r="BJ277" s="16" t="s">
        <v>78</v>
      </c>
      <c r="BK277" s="262">
        <f>ROUND(I277*H277,2)</f>
        <v>0</v>
      </c>
      <c r="BL277" s="16" t="s">
        <v>93</v>
      </c>
      <c r="BM277" s="261" t="s">
        <v>513</v>
      </c>
    </row>
    <row r="278" s="2" customFormat="1" ht="16.5" customHeight="1">
      <c r="A278" s="37"/>
      <c r="B278" s="38"/>
      <c r="C278" s="249" t="s">
        <v>73</v>
      </c>
      <c r="D278" s="249" t="s">
        <v>154</v>
      </c>
      <c r="E278" s="250" t="s">
        <v>514</v>
      </c>
      <c r="F278" s="251" t="s">
        <v>515</v>
      </c>
      <c r="G278" s="252" t="s">
        <v>157</v>
      </c>
      <c r="H278" s="253">
        <v>1</v>
      </c>
      <c r="I278" s="254"/>
      <c r="J278" s="255">
        <f>ROUND(I278*H278,2)</f>
        <v>0</v>
      </c>
      <c r="K278" s="256"/>
      <c r="L278" s="43"/>
      <c r="M278" s="257" t="s">
        <v>1</v>
      </c>
      <c r="N278" s="258" t="s">
        <v>38</v>
      </c>
      <c r="O278" s="90"/>
      <c r="P278" s="259">
        <f>O278*H278</f>
        <v>0</v>
      </c>
      <c r="Q278" s="259">
        <v>0</v>
      </c>
      <c r="R278" s="259">
        <f>Q278*H278</f>
        <v>0</v>
      </c>
      <c r="S278" s="259">
        <v>0</v>
      </c>
      <c r="T278" s="26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61" t="s">
        <v>93</v>
      </c>
      <c r="AT278" s="261" t="s">
        <v>154</v>
      </c>
      <c r="AU278" s="261" t="s">
        <v>78</v>
      </c>
      <c r="AY278" s="16" t="s">
        <v>153</v>
      </c>
      <c r="BE278" s="262">
        <f>IF(N278="základní",J278,0)</f>
        <v>0</v>
      </c>
      <c r="BF278" s="262">
        <f>IF(N278="snížená",J278,0)</f>
        <v>0</v>
      </c>
      <c r="BG278" s="262">
        <f>IF(N278="zákl. přenesená",J278,0)</f>
        <v>0</v>
      </c>
      <c r="BH278" s="262">
        <f>IF(N278="sníž. přenesená",J278,0)</f>
        <v>0</v>
      </c>
      <c r="BI278" s="262">
        <f>IF(N278="nulová",J278,0)</f>
        <v>0</v>
      </c>
      <c r="BJ278" s="16" t="s">
        <v>78</v>
      </c>
      <c r="BK278" s="262">
        <f>ROUND(I278*H278,2)</f>
        <v>0</v>
      </c>
      <c r="BL278" s="16" t="s">
        <v>93</v>
      </c>
      <c r="BM278" s="261" t="s">
        <v>516</v>
      </c>
    </row>
    <row r="279" s="2" customFormat="1" ht="24" customHeight="1">
      <c r="A279" s="37"/>
      <c r="B279" s="38"/>
      <c r="C279" s="249" t="s">
        <v>73</v>
      </c>
      <c r="D279" s="249" t="s">
        <v>154</v>
      </c>
      <c r="E279" s="250" t="s">
        <v>517</v>
      </c>
      <c r="F279" s="251" t="s">
        <v>518</v>
      </c>
      <c r="G279" s="252" t="s">
        <v>157</v>
      </c>
      <c r="H279" s="253">
        <v>1</v>
      </c>
      <c r="I279" s="254"/>
      <c r="J279" s="255">
        <f>ROUND(I279*H279,2)</f>
        <v>0</v>
      </c>
      <c r="K279" s="256"/>
      <c r="L279" s="43"/>
      <c r="M279" s="257" t="s">
        <v>1</v>
      </c>
      <c r="N279" s="258" t="s">
        <v>38</v>
      </c>
      <c r="O279" s="90"/>
      <c r="P279" s="259">
        <f>O279*H279</f>
        <v>0</v>
      </c>
      <c r="Q279" s="259">
        <v>0</v>
      </c>
      <c r="R279" s="259">
        <f>Q279*H279</f>
        <v>0</v>
      </c>
      <c r="S279" s="259">
        <v>0</v>
      </c>
      <c r="T279" s="26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1" t="s">
        <v>93</v>
      </c>
      <c r="AT279" s="261" t="s">
        <v>154</v>
      </c>
      <c r="AU279" s="261" t="s">
        <v>78</v>
      </c>
      <c r="AY279" s="16" t="s">
        <v>153</v>
      </c>
      <c r="BE279" s="262">
        <f>IF(N279="základní",J279,0)</f>
        <v>0</v>
      </c>
      <c r="BF279" s="262">
        <f>IF(N279="snížená",J279,0)</f>
        <v>0</v>
      </c>
      <c r="BG279" s="262">
        <f>IF(N279="zákl. přenesená",J279,0)</f>
        <v>0</v>
      </c>
      <c r="BH279" s="262">
        <f>IF(N279="sníž. přenesená",J279,0)</f>
        <v>0</v>
      </c>
      <c r="BI279" s="262">
        <f>IF(N279="nulová",J279,0)</f>
        <v>0</v>
      </c>
      <c r="BJ279" s="16" t="s">
        <v>78</v>
      </c>
      <c r="BK279" s="262">
        <f>ROUND(I279*H279,2)</f>
        <v>0</v>
      </c>
      <c r="BL279" s="16" t="s">
        <v>93</v>
      </c>
      <c r="BM279" s="261" t="s">
        <v>519</v>
      </c>
    </row>
    <row r="280" s="2" customFormat="1" ht="16.5" customHeight="1">
      <c r="A280" s="37"/>
      <c r="B280" s="38"/>
      <c r="C280" s="249" t="s">
        <v>73</v>
      </c>
      <c r="D280" s="249" t="s">
        <v>154</v>
      </c>
      <c r="E280" s="250" t="s">
        <v>520</v>
      </c>
      <c r="F280" s="251" t="s">
        <v>521</v>
      </c>
      <c r="G280" s="252" t="s">
        <v>157</v>
      </c>
      <c r="H280" s="253">
        <v>1</v>
      </c>
      <c r="I280" s="254"/>
      <c r="J280" s="255">
        <f>ROUND(I280*H280,2)</f>
        <v>0</v>
      </c>
      <c r="K280" s="256"/>
      <c r="L280" s="43"/>
      <c r="M280" s="257" t="s">
        <v>1</v>
      </c>
      <c r="N280" s="258" t="s">
        <v>38</v>
      </c>
      <c r="O280" s="90"/>
      <c r="P280" s="259">
        <f>O280*H280</f>
        <v>0</v>
      </c>
      <c r="Q280" s="259">
        <v>0</v>
      </c>
      <c r="R280" s="259">
        <f>Q280*H280</f>
        <v>0</v>
      </c>
      <c r="S280" s="259">
        <v>0</v>
      </c>
      <c r="T280" s="260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1" t="s">
        <v>93</v>
      </c>
      <c r="AT280" s="261" t="s">
        <v>154</v>
      </c>
      <c r="AU280" s="261" t="s">
        <v>78</v>
      </c>
      <c r="AY280" s="16" t="s">
        <v>153</v>
      </c>
      <c r="BE280" s="262">
        <f>IF(N280="základní",J280,0)</f>
        <v>0</v>
      </c>
      <c r="BF280" s="262">
        <f>IF(N280="snížená",J280,0)</f>
        <v>0</v>
      </c>
      <c r="BG280" s="262">
        <f>IF(N280="zákl. přenesená",J280,0)</f>
        <v>0</v>
      </c>
      <c r="BH280" s="262">
        <f>IF(N280="sníž. přenesená",J280,0)</f>
        <v>0</v>
      </c>
      <c r="BI280" s="262">
        <f>IF(N280="nulová",J280,0)</f>
        <v>0</v>
      </c>
      <c r="BJ280" s="16" t="s">
        <v>78</v>
      </c>
      <c r="BK280" s="262">
        <f>ROUND(I280*H280,2)</f>
        <v>0</v>
      </c>
      <c r="BL280" s="16" t="s">
        <v>93</v>
      </c>
      <c r="BM280" s="261" t="s">
        <v>522</v>
      </c>
    </row>
    <row r="281" s="2" customFormat="1" ht="16.5" customHeight="1">
      <c r="A281" s="37"/>
      <c r="B281" s="38"/>
      <c r="C281" s="249" t="s">
        <v>73</v>
      </c>
      <c r="D281" s="249" t="s">
        <v>154</v>
      </c>
      <c r="E281" s="250" t="s">
        <v>523</v>
      </c>
      <c r="F281" s="251" t="s">
        <v>524</v>
      </c>
      <c r="G281" s="252" t="s">
        <v>157</v>
      </c>
      <c r="H281" s="253">
        <v>1</v>
      </c>
      <c r="I281" s="254"/>
      <c r="J281" s="255">
        <f>ROUND(I281*H281,2)</f>
        <v>0</v>
      </c>
      <c r="K281" s="256"/>
      <c r="L281" s="43"/>
      <c r="M281" s="257" t="s">
        <v>1</v>
      </c>
      <c r="N281" s="258" t="s">
        <v>38</v>
      </c>
      <c r="O281" s="90"/>
      <c r="P281" s="259">
        <f>O281*H281</f>
        <v>0</v>
      </c>
      <c r="Q281" s="259">
        <v>0</v>
      </c>
      <c r="R281" s="259">
        <f>Q281*H281</f>
        <v>0</v>
      </c>
      <c r="S281" s="259">
        <v>0</v>
      </c>
      <c r="T281" s="26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1" t="s">
        <v>93</v>
      </c>
      <c r="AT281" s="261" t="s">
        <v>154</v>
      </c>
      <c r="AU281" s="261" t="s">
        <v>78</v>
      </c>
      <c r="AY281" s="16" t="s">
        <v>153</v>
      </c>
      <c r="BE281" s="262">
        <f>IF(N281="základní",J281,0)</f>
        <v>0</v>
      </c>
      <c r="BF281" s="262">
        <f>IF(N281="snížená",J281,0)</f>
        <v>0</v>
      </c>
      <c r="BG281" s="262">
        <f>IF(N281="zákl. přenesená",J281,0)</f>
        <v>0</v>
      </c>
      <c r="BH281" s="262">
        <f>IF(N281="sníž. přenesená",J281,0)</f>
        <v>0</v>
      </c>
      <c r="BI281" s="262">
        <f>IF(N281="nulová",J281,0)</f>
        <v>0</v>
      </c>
      <c r="BJ281" s="16" t="s">
        <v>78</v>
      </c>
      <c r="BK281" s="262">
        <f>ROUND(I281*H281,2)</f>
        <v>0</v>
      </c>
      <c r="BL281" s="16" t="s">
        <v>93</v>
      </c>
      <c r="BM281" s="261" t="s">
        <v>525</v>
      </c>
    </row>
    <row r="282" s="2" customFormat="1" ht="16.5" customHeight="1">
      <c r="A282" s="37"/>
      <c r="B282" s="38"/>
      <c r="C282" s="249" t="s">
        <v>73</v>
      </c>
      <c r="D282" s="249" t="s">
        <v>154</v>
      </c>
      <c r="E282" s="250" t="s">
        <v>526</v>
      </c>
      <c r="F282" s="251" t="s">
        <v>527</v>
      </c>
      <c r="G282" s="252" t="s">
        <v>157</v>
      </c>
      <c r="H282" s="253">
        <v>1</v>
      </c>
      <c r="I282" s="254"/>
      <c r="J282" s="255">
        <f>ROUND(I282*H282,2)</f>
        <v>0</v>
      </c>
      <c r="K282" s="256"/>
      <c r="L282" s="43"/>
      <c r="M282" s="257" t="s">
        <v>1</v>
      </c>
      <c r="N282" s="258" t="s">
        <v>38</v>
      </c>
      <c r="O282" s="90"/>
      <c r="P282" s="259">
        <f>O282*H282</f>
        <v>0</v>
      </c>
      <c r="Q282" s="259">
        <v>0</v>
      </c>
      <c r="R282" s="259">
        <f>Q282*H282</f>
        <v>0</v>
      </c>
      <c r="S282" s="259">
        <v>0</v>
      </c>
      <c r="T282" s="26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61" t="s">
        <v>93</v>
      </c>
      <c r="AT282" s="261" t="s">
        <v>154</v>
      </c>
      <c r="AU282" s="261" t="s">
        <v>78</v>
      </c>
      <c r="AY282" s="16" t="s">
        <v>153</v>
      </c>
      <c r="BE282" s="262">
        <f>IF(N282="základní",J282,0)</f>
        <v>0</v>
      </c>
      <c r="BF282" s="262">
        <f>IF(N282="snížená",J282,0)</f>
        <v>0</v>
      </c>
      <c r="BG282" s="262">
        <f>IF(N282="zákl. přenesená",J282,0)</f>
        <v>0</v>
      </c>
      <c r="BH282" s="262">
        <f>IF(N282="sníž. přenesená",J282,0)</f>
        <v>0</v>
      </c>
      <c r="BI282" s="262">
        <f>IF(N282="nulová",J282,0)</f>
        <v>0</v>
      </c>
      <c r="BJ282" s="16" t="s">
        <v>78</v>
      </c>
      <c r="BK282" s="262">
        <f>ROUND(I282*H282,2)</f>
        <v>0</v>
      </c>
      <c r="BL282" s="16" t="s">
        <v>93</v>
      </c>
      <c r="BM282" s="261" t="s">
        <v>528</v>
      </c>
    </row>
    <row r="283" s="2" customFormat="1" ht="16.5" customHeight="1">
      <c r="A283" s="37"/>
      <c r="B283" s="38"/>
      <c r="C283" s="249" t="s">
        <v>73</v>
      </c>
      <c r="D283" s="249" t="s">
        <v>154</v>
      </c>
      <c r="E283" s="250" t="s">
        <v>529</v>
      </c>
      <c r="F283" s="251" t="s">
        <v>530</v>
      </c>
      <c r="G283" s="252" t="s">
        <v>157</v>
      </c>
      <c r="H283" s="253">
        <v>1</v>
      </c>
      <c r="I283" s="254"/>
      <c r="J283" s="255">
        <f>ROUND(I283*H283,2)</f>
        <v>0</v>
      </c>
      <c r="K283" s="256"/>
      <c r="L283" s="43"/>
      <c r="M283" s="257" t="s">
        <v>1</v>
      </c>
      <c r="N283" s="258" t="s">
        <v>38</v>
      </c>
      <c r="O283" s="90"/>
      <c r="P283" s="259">
        <f>O283*H283</f>
        <v>0</v>
      </c>
      <c r="Q283" s="259">
        <v>0</v>
      </c>
      <c r="R283" s="259">
        <f>Q283*H283</f>
        <v>0</v>
      </c>
      <c r="S283" s="259">
        <v>0</v>
      </c>
      <c r="T283" s="260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61" t="s">
        <v>93</v>
      </c>
      <c r="AT283" s="261" t="s">
        <v>154</v>
      </c>
      <c r="AU283" s="261" t="s">
        <v>78</v>
      </c>
      <c r="AY283" s="16" t="s">
        <v>153</v>
      </c>
      <c r="BE283" s="262">
        <f>IF(N283="základní",J283,0)</f>
        <v>0</v>
      </c>
      <c r="BF283" s="262">
        <f>IF(N283="snížená",J283,0)</f>
        <v>0</v>
      </c>
      <c r="BG283" s="262">
        <f>IF(N283="zákl. přenesená",J283,0)</f>
        <v>0</v>
      </c>
      <c r="BH283" s="262">
        <f>IF(N283="sníž. přenesená",J283,0)</f>
        <v>0</v>
      </c>
      <c r="BI283" s="262">
        <f>IF(N283="nulová",J283,0)</f>
        <v>0</v>
      </c>
      <c r="BJ283" s="16" t="s">
        <v>78</v>
      </c>
      <c r="BK283" s="262">
        <f>ROUND(I283*H283,2)</f>
        <v>0</v>
      </c>
      <c r="BL283" s="16" t="s">
        <v>93</v>
      </c>
      <c r="BM283" s="261" t="s">
        <v>531</v>
      </c>
    </row>
    <row r="284" s="2" customFormat="1" ht="16.5" customHeight="1">
      <c r="A284" s="37"/>
      <c r="B284" s="38"/>
      <c r="C284" s="249" t="s">
        <v>73</v>
      </c>
      <c r="D284" s="249" t="s">
        <v>154</v>
      </c>
      <c r="E284" s="250" t="s">
        <v>532</v>
      </c>
      <c r="F284" s="251" t="s">
        <v>533</v>
      </c>
      <c r="G284" s="252" t="s">
        <v>157</v>
      </c>
      <c r="H284" s="253">
        <v>1</v>
      </c>
      <c r="I284" s="254"/>
      <c r="J284" s="255">
        <f>ROUND(I284*H284,2)</f>
        <v>0</v>
      </c>
      <c r="K284" s="256"/>
      <c r="L284" s="43"/>
      <c r="M284" s="257" t="s">
        <v>1</v>
      </c>
      <c r="N284" s="258" t="s">
        <v>38</v>
      </c>
      <c r="O284" s="90"/>
      <c r="P284" s="259">
        <f>O284*H284</f>
        <v>0</v>
      </c>
      <c r="Q284" s="259">
        <v>0</v>
      </c>
      <c r="R284" s="259">
        <f>Q284*H284</f>
        <v>0</v>
      </c>
      <c r="S284" s="259">
        <v>0</v>
      </c>
      <c r="T284" s="26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61" t="s">
        <v>93</v>
      </c>
      <c r="AT284" s="261" t="s">
        <v>154</v>
      </c>
      <c r="AU284" s="261" t="s">
        <v>78</v>
      </c>
      <c r="AY284" s="16" t="s">
        <v>153</v>
      </c>
      <c r="BE284" s="262">
        <f>IF(N284="základní",J284,0)</f>
        <v>0</v>
      </c>
      <c r="BF284" s="262">
        <f>IF(N284="snížená",J284,0)</f>
        <v>0</v>
      </c>
      <c r="BG284" s="262">
        <f>IF(N284="zákl. přenesená",J284,0)</f>
        <v>0</v>
      </c>
      <c r="BH284" s="262">
        <f>IF(N284="sníž. přenesená",J284,0)</f>
        <v>0</v>
      </c>
      <c r="BI284" s="262">
        <f>IF(N284="nulová",J284,0)</f>
        <v>0</v>
      </c>
      <c r="BJ284" s="16" t="s">
        <v>78</v>
      </c>
      <c r="BK284" s="262">
        <f>ROUND(I284*H284,2)</f>
        <v>0</v>
      </c>
      <c r="BL284" s="16" t="s">
        <v>93</v>
      </c>
      <c r="BM284" s="261" t="s">
        <v>534</v>
      </c>
    </row>
    <row r="285" s="2" customFormat="1" ht="16.5" customHeight="1">
      <c r="A285" s="37"/>
      <c r="B285" s="38"/>
      <c r="C285" s="249" t="s">
        <v>73</v>
      </c>
      <c r="D285" s="249" t="s">
        <v>154</v>
      </c>
      <c r="E285" s="250" t="s">
        <v>535</v>
      </c>
      <c r="F285" s="251" t="s">
        <v>536</v>
      </c>
      <c r="G285" s="252" t="s">
        <v>157</v>
      </c>
      <c r="H285" s="253">
        <v>1</v>
      </c>
      <c r="I285" s="254"/>
      <c r="J285" s="255">
        <f>ROUND(I285*H285,2)</f>
        <v>0</v>
      </c>
      <c r="K285" s="256"/>
      <c r="L285" s="43"/>
      <c r="M285" s="257" t="s">
        <v>1</v>
      </c>
      <c r="N285" s="258" t="s">
        <v>38</v>
      </c>
      <c r="O285" s="90"/>
      <c r="P285" s="259">
        <f>O285*H285</f>
        <v>0</v>
      </c>
      <c r="Q285" s="259">
        <v>0</v>
      </c>
      <c r="R285" s="259">
        <f>Q285*H285</f>
        <v>0</v>
      </c>
      <c r="S285" s="259">
        <v>0</v>
      </c>
      <c r="T285" s="260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1" t="s">
        <v>93</v>
      </c>
      <c r="AT285" s="261" t="s">
        <v>154</v>
      </c>
      <c r="AU285" s="261" t="s">
        <v>78</v>
      </c>
      <c r="AY285" s="16" t="s">
        <v>153</v>
      </c>
      <c r="BE285" s="262">
        <f>IF(N285="základní",J285,0)</f>
        <v>0</v>
      </c>
      <c r="BF285" s="262">
        <f>IF(N285="snížená",J285,0)</f>
        <v>0</v>
      </c>
      <c r="BG285" s="262">
        <f>IF(N285="zákl. přenesená",J285,0)</f>
        <v>0</v>
      </c>
      <c r="BH285" s="262">
        <f>IF(N285="sníž. přenesená",J285,0)</f>
        <v>0</v>
      </c>
      <c r="BI285" s="262">
        <f>IF(N285="nulová",J285,0)</f>
        <v>0</v>
      </c>
      <c r="BJ285" s="16" t="s">
        <v>78</v>
      </c>
      <c r="BK285" s="262">
        <f>ROUND(I285*H285,2)</f>
        <v>0</v>
      </c>
      <c r="BL285" s="16" t="s">
        <v>93</v>
      </c>
      <c r="BM285" s="261" t="s">
        <v>537</v>
      </c>
    </row>
    <row r="286" s="2" customFormat="1" ht="36" customHeight="1">
      <c r="A286" s="37"/>
      <c r="B286" s="38"/>
      <c r="C286" s="249" t="s">
        <v>73</v>
      </c>
      <c r="D286" s="249" t="s">
        <v>154</v>
      </c>
      <c r="E286" s="250" t="s">
        <v>538</v>
      </c>
      <c r="F286" s="251" t="s">
        <v>539</v>
      </c>
      <c r="G286" s="252" t="s">
        <v>1</v>
      </c>
      <c r="H286" s="253">
        <v>0</v>
      </c>
      <c r="I286" s="254"/>
      <c r="J286" s="255">
        <f>ROUND(I286*H286,2)</f>
        <v>0</v>
      </c>
      <c r="K286" s="256"/>
      <c r="L286" s="43"/>
      <c r="M286" s="263" t="s">
        <v>1</v>
      </c>
      <c r="N286" s="264" t="s">
        <v>38</v>
      </c>
      <c r="O286" s="265"/>
      <c r="P286" s="266">
        <f>O286*H286</f>
        <v>0</v>
      </c>
      <c r="Q286" s="266">
        <v>0</v>
      </c>
      <c r="R286" s="266">
        <f>Q286*H286</f>
        <v>0</v>
      </c>
      <c r="S286" s="266">
        <v>0</v>
      </c>
      <c r="T286" s="26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61" t="s">
        <v>93</v>
      </c>
      <c r="AT286" s="261" t="s">
        <v>154</v>
      </c>
      <c r="AU286" s="261" t="s">
        <v>78</v>
      </c>
      <c r="AY286" s="16" t="s">
        <v>153</v>
      </c>
      <c r="BE286" s="262">
        <f>IF(N286="základní",J286,0)</f>
        <v>0</v>
      </c>
      <c r="BF286" s="262">
        <f>IF(N286="snížená",J286,0)</f>
        <v>0</v>
      </c>
      <c r="BG286" s="262">
        <f>IF(N286="zákl. přenesená",J286,0)</f>
        <v>0</v>
      </c>
      <c r="BH286" s="262">
        <f>IF(N286="sníž. přenesená",J286,0)</f>
        <v>0</v>
      </c>
      <c r="BI286" s="262">
        <f>IF(N286="nulová",J286,0)</f>
        <v>0</v>
      </c>
      <c r="BJ286" s="16" t="s">
        <v>78</v>
      </c>
      <c r="BK286" s="262">
        <f>ROUND(I286*H286,2)</f>
        <v>0</v>
      </c>
      <c r="BL286" s="16" t="s">
        <v>93</v>
      </c>
      <c r="BM286" s="261" t="s">
        <v>540</v>
      </c>
    </row>
    <row r="287" s="2" customFormat="1" ht="6.96" customHeight="1">
      <c r="A287" s="37"/>
      <c r="B287" s="65"/>
      <c r="C287" s="66"/>
      <c r="D287" s="66"/>
      <c r="E287" s="66"/>
      <c r="F287" s="66"/>
      <c r="G287" s="66"/>
      <c r="H287" s="66"/>
      <c r="I287" s="193"/>
      <c r="J287" s="66"/>
      <c r="K287" s="66"/>
      <c r="L287" s="43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</sheetData>
  <sheetProtection sheet="1" autoFilter="0" formatColumns="0" formatRows="0" objects="1" scenarios="1" spinCount="100000" saltValue="jfyhF8snWk0vZSk5qSXkFAnErb9sJd8Wdu9ZsIZGJndsFuACmaoBIItXnk8504MQQxHMNV/A3O6EOC7ThWOU8Q==" hashValue="Gttlr9TIHv3pIUjbIWHGeo1lvTaaNSQuHy2Mtm0yFes8/fJ7GdLNz2B7HKhQ4rRQtRvR8Kb3/CIArWetClCNsw==" algorithmName="SHA-512" password="CC35"/>
  <autoFilter ref="C135:K286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541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543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J108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ROUND((SUM(BE108:BE115) + SUM(BE137:BE242)),  2)</f>
        <v>0</v>
      </c>
      <c r="G37" s="37"/>
      <c r="H37" s="37"/>
      <c r="I37" s="172">
        <v>0.20999999999999999</v>
      </c>
      <c r="J37" s="171">
        <f>ROUND(((SUM(BE108:BE115) + SUM(BE137:BE242))*I37),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ROUND((SUM(BF108:BF115) + SUM(BF137:BF242)),  2)</f>
        <v>0</v>
      </c>
      <c r="G38" s="37"/>
      <c r="H38" s="37"/>
      <c r="I38" s="172">
        <v>0.14999999999999999</v>
      </c>
      <c r="J38" s="171">
        <f>ROUND(((SUM(BF108:BF115) + SUM(BF137:BF242))*I38),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ROUND((SUM(BG108:BG115) + SUM(BG137:BG242)),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ROUND((SUM(BH108:BH115) + SUM(BH137:BH242)),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ROUND((SUM(BI108:BI115) + SUM(BI137:BI242)),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541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1 - ELE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544</v>
      </c>
      <c r="E99" s="206"/>
      <c r="F99" s="206"/>
      <c r="G99" s="206"/>
      <c r="H99" s="206"/>
      <c r="I99" s="207"/>
      <c r="J99" s="208">
        <f>J138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545</v>
      </c>
      <c r="E100" s="206"/>
      <c r="F100" s="206"/>
      <c r="G100" s="206"/>
      <c r="H100" s="206"/>
      <c r="I100" s="207"/>
      <c r="J100" s="208">
        <f>J168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546</v>
      </c>
      <c r="E101" s="206"/>
      <c r="F101" s="206"/>
      <c r="G101" s="206"/>
      <c r="H101" s="206"/>
      <c r="I101" s="207"/>
      <c r="J101" s="208">
        <f>J189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545</v>
      </c>
      <c r="E102" s="206"/>
      <c r="F102" s="206"/>
      <c r="G102" s="206"/>
      <c r="H102" s="206"/>
      <c r="I102" s="207"/>
      <c r="J102" s="208">
        <f>J220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547</v>
      </c>
      <c r="E103" s="206"/>
      <c r="F103" s="206"/>
      <c r="G103" s="206"/>
      <c r="H103" s="206"/>
      <c r="I103" s="207"/>
      <c r="J103" s="208">
        <f>J235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548</v>
      </c>
      <c r="E104" s="206"/>
      <c r="F104" s="206"/>
      <c r="G104" s="206"/>
      <c r="H104" s="206"/>
      <c r="I104" s="207"/>
      <c r="J104" s="208">
        <f>J237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549</v>
      </c>
      <c r="E105" s="206"/>
      <c r="F105" s="206"/>
      <c r="G105" s="206"/>
      <c r="H105" s="206"/>
      <c r="I105" s="207"/>
      <c r="J105" s="208">
        <f>J239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202" t="s">
        <v>128</v>
      </c>
      <c r="D108" s="39"/>
      <c r="E108" s="39"/>
      <c r="F108" s="39"/>
      <c r="G108" s="39"/>
      <c r="H108" s="39"/>
      <c r="I108" s="153"/>
      <c r="J108" s="210">
        <f>ROUND(J109 + J110 + J111 + J112 + J113 + J114,2)</f>
        <v>0</v>
      </c>
      <c r="K108" s="39"/>
      <c r="L108" s="62"/>
      <c r="N108" s="211" t="s">
        <v>37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212" t="s">
        <v>129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131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132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133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2" t="s">
        <v>134</v>
      </c>
      <c r="E113" s="213"/>
      <c r="F113" s="213"/>
      <c r="G113" s="39"/>
      <c r="H113" s="39"/>
      <c r="I113" s="153"/>
      <c r="J113" s="214"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130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 ht="18" customHeight="1">
      <c r="A114" s="37"/>
      <c r="B114" s="38"/>
      <c r="C114" s="39"/>
      <c r="D114" s="213" t="s">
        <v>135</v>
      </c>
      <c r="E114" s="39"/>
      <c r="F114" s="39"/>
      <c r="G114" s="39"/>
      <c r="H114" s="39"/>
      <c r="I114" s="153"/>
      <c r="J114" s="214">
        <f>ROUND(J32*T114,2)</f>
        <v>0</v>
      </c>
      <c r="K114" s="39"/>
      <c r="L114" s="215"/>
      <c r="M114" s="216"/>
      <c r="N114" s="217" t="s">
        <v>38</v>
      </c>
      <c r="O114" s="216"/>
      <c r="P114" s="216"/>
      <c r="Q114" s="216"/>
      <c r="R114" s="216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8" t="s">
        <v>136</v>
      </c>
      <c r="AZ114" s="216"/>
      <c r="BA114" s="216"/>
      <c r="BB114" s="216"/>
      <c r="BC114" s="216"/>
      <c r="BD114" s="216"/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18" t="s">
        <v>78</v>
      </c>
      <c r="BK114" s="216"/>
      <c r="BL114" s="216"/>
      <c r="BM114" s="216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220" t="s">
        <v>137</v>
      </c>
      <c r="D116" s="199"/>
      <c r="E116" s="199"/>
      <c r="F116" s="199"/>
      <c r="G116" s="199"/>
      <c r="H116" s="199"/>
      <c r="I116" s="200"/>
      <c r="J116" s="221">
        <f>ROUND(J98+J108,2)</f>
        <v>0</v>
      </c>
      <c r="K116" s="19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193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196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138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15</v>
      </c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97" t="str">
        <f>E7</f>
        <v>Nemocnice Havířov-magnetická rezonance</v>
      </c>
      <c r="F125" s="31"/>
      <c r="G125" s="31"/>
      <c r="H125" s="31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109</v>
      </c>
      <c r="D126" s="21"/>
      <c r="E126" s="21"/>
      <c r="F126" s="21"/>
      <c r="G126" s="21"/>
      <c r="H126" s="21"/>
      <c r="I126" s="145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97" t="s">
        <v>541</v>
      </c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542</v>
      </c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1 - ELE</v>
      </c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3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19</v>
      </c>
      <c r="D131" s="39"/>
      <c r="E131" s="39"/>
      <c r="F131" s="26" t="str">
        <f>F14</f>
        <v>Havířov</v>
      </c>
      <c r="G131" s="39"/>
      <c r="H131" s="39"/>
      <c r="I131" s="155" t="s">
        <v>21</v>
      </c>
      <c r="J131" s="78" t="str">
        <f>IF(J14="","",J14)</f>
        <v>2. 3. 2020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153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23</v>
      </c>
      <c r="D133" s="39"/>
      <c r="E133" s="39"/>
      <c r="F133" s="26" t="str">
        <f>E17</f>
        <v xml:space="preserve"> </v>
      </c>
      <c r="G133" s="39"/>
      <c r="H133" s="39"/>
      <c r="I133" s="155" t="s">
        <v>29</v>
      </c>
      <c r="J133" s="35" t="str">
        <f>E23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IF(E20="","",E20)</f>
        <v>Vyplň údaj</v>
      </c>
      <c r="G134" s="39"/>
      <c r="H134" s="39"/>
      <c r="I134" s="155" t="s">
        <v>31</v>
      </c>
      <c r="J134" s="35" t="str">
        <f>E26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0" customFormat="1" ht="29.28" customHeight="1">
      <c r="A136" s="222"/>
      <c r="B136" s="223"/>
      <c r="C136" s="224" t="s">
        <v>139</v>
      </c>
      <c r="D136" s="225" t="s">
        <v>58</v>
      </c>
      <c r="E136" s="225" t="s">
        <v>54</v>
      </c>
      <c r="F136" s="225" t="s">
        <v>55</v>
      </c>
      <c r="G136" s="225" t="s">
        <v>140</v>
      </c>
      <c r="H136" s="225" t="s">
        <v>141</v>
      </c>
      <c r="I136" s="226" t="s">
        <v>142</v>
      </c>
      <c r="J136" s="227" t="s">
        <v>115</v>
      </c>
      <c r="K136" s="228" t="s">
        <v>143</v>
      </c>
      <c r="L136" s="229"/>
      <c r="M136" s="99" t="s">
        <v>1</v>
      </c>
      <c r="N136" s="100" t="s">
        <v>37</v>
      </c>
      <c r="O136" s="100" t="s">
        <v>144</v>
      </c>
      <c r="P136" s="100" t="s">
        <v>145</v>
      </c>
      <c r="Q136" s="100" t="s">
        <v>146</v>
      </c>
      <c r="R136" s="100" t="s">
        <v>147</v>
      </c>
      <c r="S136" s="100" t="s">
        <v>148</v>
      </c>
      <c r="T136" s="101" t="s">
        <v>149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  <row r="137" s="2" customFormat="1" ht="22.8" customHeight="1">
      <c r="A137" s="37"/>
      <c r="B137" s="38"/>
      <c r="C137" s="106" t="s">
        <v>150</v>
      </c>
      <c r="D137" s="39"/>
      <c r="E137" s="39"/>
      <c r="F137" s="39"/>
      <c r="G137" s="39"/>
      <c r="H137" s="39"/>
      <c r="I137" s="153"/>
      <c r="J137" s="230">
        <f>BK137</f>
        <v>0</v>
      </c>
      <c r="K137" s="39"/>
      <c r="L137" s="43"/>
      <c r="M137" s="102"/>
      <c r="N137" s="231"/>
      <c r="O137" s="103"/>
      <c r="P137" s="232">
        <f>P138+P168+P189+P220+P235+P237+P239</f>
        <v>0</v>
      </c>
      <c r="Q137" s="103"/>
      <c r="R137" s="232">
        <f>R138+R168+R189+R220+R235+R237+R239</f>
        <v>0</v>
      </c>
      <c r="S137" s="103"/>
      <c r="T137" s="233">
        <f>T138+T168+T189+T220+T235+T237+T239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117</v>
      </c>
      <c r="BK137" s="234">
        <f>BK138+BK168+BK189+BK220+BK235+BK237+BK239</f>
        <v>0</v>
      </c>
    </row>
    <row r="138" s="11" customFormat="1" ht="25.92" customHeight="1">
      <c r="A138" s="11"/>
      <c r="B138" s="235"/>
      <c r="C138" s="236"/>
      <c r="D138" s="237" t="s">
        <v>72</v>
      </c>
      <c r="E138" s="238" t="s">
        <v>151</v>
      </c>
      <c r="F138" s="238" t="s">
        <v>550</v>
      </c>
      <c r="G138" s="236"/>
      <c r="H138" s="236"/>
      <c r="I138" s="239"/>
      <c r="J138" s="240">
        <f>BK138</f>
        <v>0</v>
      </c>
      <c r="K138" s="236"/>
      <c r="L138" s="241"/>
      <c r="M138" s="242"/>
      <c r="N138" s="243"/>
      <c r="O138" s="243"/>
      <c r="P138" s="244">
        <f>SUM(P139:P167)</f>
        <v>0</v>
      </c>
      <c r="Q138" s="243"/>
      <c r="R138" s="244">
        <f>SUM(R139:R167)</f>
        <v>0</v>
      </c>
      <c r="S138" s="243"/>
      <c r="T138" s="245">
        <f>SUM(T139:T167)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6" t="s">
        <v>78</v>
      </c>
      <c r="AT138" s="247" t="s">
        <v>72</v>
      </c>
      <c r="AU138" s="247" t="s">
        <v>73</v>
      </c>
      <c r="AY138" s="246" t="s">
        <v>153</v>
      </c>
      <c r="BK138" s="248">
        <f>SUM(BK139:BK167)</f>
        <v>0</v>
      </c>
    </row>
    <row r="139" s="2" customFormat="1" ht="16.5" customHeight="1">
      <c r="A139" s="37"/>
      <c r="B139" s="38"/>
      <c r="C139" s="249" t="s">
        <v>73</v>
      </c>
      <c r="D139" s="249" t="s">
        <v>154</v>
      </c>
      <c r="E139" s="250" t="s">
        <v>551</v>
      </c>
      <c r="F139" s="251" t="s">
        <v>552</v>
      </c>
      <c r="G139" s="252" t="s">
        <v>182</v>
      </c>
      <c r="H139" s="253">
        <v>136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78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82</v>
      </c>
    </row>
    <row r="140" s="2" customFormat="1" ht="16.5" customHeight="1">
      <c r="A140" s="37"/>
      <c r="B140" s="38"/>
      <c r="C140" s="249" t="s">
        <v>73</v>
      </c>
      <c r="D140" s="249" t="s">
        <v>154</v>
      </c>
      <c r="E140" s="250" t="s">
        <v>553</v>
      </c>
      <c r="F140" s="251" t="s">
        <v>554</v>
      </c>
      <c r="G140" s="252" t="s">
        <v>182</v>
      </c>
      <c r="H140" s="253">
        <v>54</v>
      </c>
      <c r="I140" s="254"/>
      <c r="J140" s="255">
        <f>ROUND(I140*H140,2)</f>
        <v>0</v>
      </c>
      <c r="K140" s="256"/>
      <c r="L140" s="43"/>
      <c r="M140" s="257" t="s">
        <v>1</v>
      </c>
      <c r="N140" s="258" t="s">
        <v>38</v>
      </c>
      <c r="O140" s="90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1" t="s">
        <v>93</v>
      </c>
      <c r="AT140" s="261" t="s">
        <v>154</v>
      </c>
      <c r="AU140" s="261" t="s">
        <v>78</v>
      </c>
      <c r="AY140" s="16" t="s">
        <v>153</v>
      </c>
      <c r="BE140" s="262">
        <f>IF(N140="základní",J140,0)</f>
        <v>0</v>
      </c>
      <c r="BF140" s="262">
        <f>IF(N140="snížená",J140,0)</f>
        <v>0</v>
      </c>
      <c r="BG140" s="262">
        <f>IF(N140="zákl. přenesená",J140,0)</f>
        <v>0</v>
      </c>
      <c r="BH140" s="262">
        <f>IF(N140="sníž. přenesená",J140,0)</f>
        <v>0</v>
      </c>
      <c r="BI140" s="262">
        <f>IF(N140="nulová",J140,0)</f>
        <v>0</v>
      </c>
      <c r="BJ140" s="16" t="s">
        <v>78</v>
      </c>
      <c r="BK140" s="262">
        <f>ROUND(I140*H140,2)</f>
        <v>0</v>
      </c>
      <c r="BL140" s="16" t="s">
        <v>93</v>
      </c>
      <c r="BM140" s="261" t="s">
        <v>93</v>
      </c>
    </row>
    <row r="141" s="2" customFormat="1" ht="16.5" customHeight="1">
      <c r="A141" s="37"/>
      <c r="B141" s="38"/>
      <c r="C141" s="249" t="s">
        <v>73</v>
      </c>
      <c r="D141" s="249" t="s">
        <v>154</v>
      </c>
      <c r="E141" s="250" t="s">
        <v>555</v>
      </c>
      <c r="F141" s="251" t="s">
        <v>556</v>
      </c>
      <c r="G141" s="252" t="s">
        <v>182</v>
      </c>
      <c r="H141" s="253">
        <v>450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78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163</v>
      </c>
    </row>
    <row r="142" s="2" customFormat="1" ht="16.5" customHeight="1">
      <c r="A142" s="37"/>
      <c r="B142" s="38"/>
      <c r="C142" s="249" t="s">
        <v>73</v>
      </c>
      <c r="D142" s="249" t="s">
        <v>154</v>
      </c>
      <c r="E142" s="250" t="s">
        <v>557</v>
      </c>
      <c r="F142" s="251" t="s">
        <v>558</v>
      </c>
      <c r="G142" s="252" t="s">
        <v>182</v>
      </c>
      <c r="H142" s="253">
        <v>9</v>
      </c>
      <c r="I142" s="254"/>
      <c r="J142" s="255">
        <f>ROUND(I142*H142,2)</f>
        <v>0</v>
      </c>
      <c r="K142" s="256"/>
      <c r="L142" s="43"/>
      <c r="M142" s="257" t="s">
        <v>1</v>
      </c>
      <c r="N142" s="258" t="s">
        <v>38</v>
      </c>
      <c r="O142" s="90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1" t="s">
        <v>93</v>
      </c>
      <c r="AT142" s="261" t="s">
        <v>154</v>
      </c>
      <c r="AU142" s="261" t="s">
        <v>78</v>
      </c>
      <c r="AY142" s="16" t="s">
        <v>153</v>
      </c>
      <c r="BE142" s="262">
        <f>IF(N142="základní",J142,0)</f>
        <v>0</v>
      </c>
      <c r="BF142" s="262">
        <f>IF(N142="snížená",J142,0)</f>
        <v>0</v>
      </c>
      <c r="BG142" s="262">
        <f>IF(N142="zákl. přenesená",J142,0)</f>
        <v>0</v>
      </c>
      <c r="BH142" s="262">
        <f>IF(N142="sníž. přenesená",J142,0)</f>
        <v>0</v>
      </c>
      <c r="BI142" s="262">
        <f>IF(N142="nulová",J142,0)</f>
        <v>0</v>
      </c>
      <c r="BJ142" s="16" t="s">
        <v>78</v>
      </c>
      <c r="BK142" s="262">
        <f>ROUND(I142*H142,2)</f>
        <v>0</v>
      </c>
      <c r="BL142" s="16" t="s">
        <v>93</v>
      </c>
      <c r="BM142" s="261" t="s">
        <v>167</v>
      </c>
    </row>
    <row r="143" s="2" customFormat="1" ht="16.5" customHeight="1">
      <c r="A143" s="37"/>
      <c r="B143" s="38"/>
      <c r="C143" s="249" t="s">
        <v>73</v>
      </c>
      <c r="D143" s="249" t="s">
        <v>154</v>
      </c>
      <c r="E143" s="250" t="s">
        <v>559</v>
      </c>
      <c r="F143" s="251" t="s">
        <v>560</v>
      </c>
      <c r="G143" s="252" t="s">
        <v>182</v>
      </c>
      <c r="H143" s="253">
        <v>6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78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170</v>
      </c>
    </row>
    <row r="144" s="2" customFormat="1" ht="16.5" customHeight="1">
      <c r="A144" s="37"/>
      <c r="B144" s="38"/>
      <c r="C144" s="249" t="s">
        <v>73</v>
      </c>
      <c r="D144" s="249" t="s">
        <v>154</v>
      </c>
      <c r="E144" s="250" t="s">
        <v>561</v>
      </c>
      <c r="F144" s="251" t="s">
        <v>562</v>
      </c>
      <c r="G144" s="252" t="s">
        <v>182</v>
      </c>
      <c r="H144" s="253">
        <v>2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78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173</v>
      </c>
    </row>
    <row r="145" s="2" customFormat="1" ht="16.5" customHeight="1">
      <c r="A145" s="37"/>
      <c r="B145" s="38"/>
      <c r="C145" s="249" t="s">
        <v>73</v>
      </c>
      <c r="D145" s="249" t="s">
        <v>154</v>
      </c>
      <c r="E145" s="250" t="s">
        <v>563</v>
      </c>
      <c r="F145" s="251" t="s">
        <v>564</v>
      </c>
      <c r="G145" s="252" t="s">
        <v>182</v>
      </c>
      <c r="H145" s="253">
        <v>6</v>
      </c>
      <c r="I145" s="254"/>
      <c r="J145" s="255">
        <f>ROUND(I145*H145,2)</f>
        <v>0</v>
      </c>
      <c r="K145" s="256"/>
      <c r="L145" s="43"/>
      <c r="M145" s="257" t="s">
        <v>1</v>
      </c>
      <c r="N145" s="258" t="s">
        <v>38</v>
      </c>
      <c r="O145" s="90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1" t="s">
        <v>93</v>
      </c>
      <c r="AT145" s="261" t="s">
        <v>154</v>
      </c>
      <c r="AU145" s="261" t="s">
        <v>78</v>
      </c>
      <c r="AY145" s="16" t="s">
        <v>153</v>
      </c>
      <c r="BE145" s="262">
        <f>IF(N145="základní",J145,0)</f>
        <v>0</v>
      </c>
      <c r="BF145" s="262">
        <f>IF(N145="snížená",J145,0)</f>
        <v>0</v>
      </c>
      <c r="BG145" s="262">
        <f>IF(N145="zákl. přenesená",J145,0)</f>
        <v>0</v>
      </c>
      <c r="BH145" s="262">
        <f>IF(N145="sníž. přenesená",J145,0)</f>
        <v>0</v>
      </c>
      <c r="BI145" s="262">
        <f>IF(N145="nulová",J145,0)</f>
        <v>0</v>
      </c>
      <c r="BJ145" s="16" t="s">
        <v>78</v>
      </c>
      <c r="BK145" s="262">
        <f>ROUND(I145*H145,2)</f>
        <v>0</v>
      </c>
      <c r="BL145" s="16" t="s">
        <v>93</v>
      </c>
      <c r="BM145" s="261" t="s">
        <v>176</v>
      </c>
    </row>
    <row r="146" s="2" customFormat="1" ht="16.5" customHeight="1">
      <c r="A146" s="37"/>
      <c r="B146" s="38"/>
      <c r="C146" s="249" t="s">
        <v>73</v>
      </c>
      <c r="D146" s="249" t="s">
        <v>154</v>
      </c>
      <c r="E146" s="250" t="s">
        <v>565</v>
      </c>
      <c r="F146" s="251" t="s">
        <v>566</v>
      </c>
      <c r="G146" s="252" t="s">
        <v>182</v>
      </c>
      <c r="H146" s="253">
        <v>93</v>
      </c>
      <c r="I146" s="254"/>
      <c r="J146" s="255">
        <f>ROUND(I146*H146,2)</f>
        <v>0</v>
      </c>
      <c r="K146" s="256"/>
      <c r="L146" s="43"/>
      <c r="M146" s="257" t="s">
        <v>1</v>
      </c>
      <c r="N146" s="258" t="s">
        <v>38</v>
      </c>
      <c r="O146" s="90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1" t="s">
        <v>93</v>
      </c>
      <c r="AT146" s="261" t="s">
        <v>154</v>
      </c>
      <c r="AU146" s="261" t="s">
        <v>78</v>
      </c>
      <c r="AY146" s="16" t="s">
        <v>153</v>
      </c>
      <c r="BE146" s="262">
        <f>IF(N146="základní",J146,0)</f>
        <v>0</v>
      </c>
      <c r="BF146" s="262">
        <f>IF(N146="snížená",J146,0)</f>
        <v>0</v>
      </c>
      <c r="BG146" s="262">
        <f>IF(N146="zákl. přenesená",J146,0)</f>
        <v>0</v>
      </c>
      <c r="BH146" s="262">
        <f>IF(N146="sníž. přenesená",J146,0)</f>
        <v>0</v>
      </c>
      <c r="BI146" s="262">
        <f>IF(N146="nulová",J146,0)</f>
        <v>0</v>
      </c>
      <c r="BJ146" s="16" t="s">
        <v>78</v>
      </c>
      <c r="BK146" s="262">
        <f>ROUND(I146*H146,2)</f>
        <v>0</v>
      </c>
      <c r="BL146" s="16" t="s">
        <v>93</v>
      </c>
      <c r="BM146" s="261" t="s">
        <v>179</v>
      </c>
    </row>
    <row r="147" s="2" customFormat="1" ht="16.5" customHeight="1">
      <c r="A147" s="37"/>
      <c r="B147" s="38"/>
      <c r="C147" s="249" t="s">
        <v>73</v>
      </c>
      <c r="D147" s="249" t="s">
        <v>154</v>
      </c>
      <c r="E147" s="250" t="s">
        <v>567</v>
      </c>
      <c r="F147" s="251" t="s">
        <v>568</v>
      </c>
      <c r="G147" s="252" t="s">
        <v>182</v>
      </c>
      <c r="H147" s="253">
        <v>20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78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183</v>
      </c>
    </row>
    <row r="148" s="2" customFormat="1" ht="16.5" customHeight="1">
      <c r="A148" s="37"/>
      <c r="B148" s="38"/>
      <c r="C148" s="249" t="s">
        <v>73</v>
      </c>
      <c r="D148" s="249" t="s">
        <v>154</v>
      </c>
      <c r="E148" s="250" t="s">
        <v>569</v>
      </c>
      <c r="F148" s="251" t="s">
        <v>570</v>
      </c>
      <c r="G148" s="252" t="s">
        <v>182</v>
      </c>
      <c r="H148" s="253">
        <v>10</v>
      </c>
      <c r="I148" s="254"/>
      <c r="J148" s="255">
        <f>ROUND(I148*H148,2)</f>
        <v>0</v>
      </c>
      <c r="K148" s="256"/>
      <c r="L148" s="43"/>
      <c r="M148" s="257" t="s">
        <v>1</v>
      </c>
      <c r="N148" s="258" t="s">
        <v>38</v>
      </c>
      <c r="O148" s="90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1" t="s">
        <v>93</v>
      </c>
      <c r="AT148" s="261" t="s">
        <v>154</v>
      </c>
      <c r="AU148" s="261" t="s">
        <v>78</v>
      </c>
      <c r="AY148" s="16" t="s">
        <v>153</v>
      </c>
      <c r="BE148" s="262">
        <f>IF(N148="základní",J148,0)</f>
        <v>0</v>
      </c>
      <c r="BF148" s="262">
        <f>IF(N148="snížená",J148,0)</f>
        <v>0</v>
      </c>
      <c r="BG148" s="262">
        <f>IF(N148="zákl. přenesená",J148,0)</f>
        <v>0</v>
      </c>
      <c r="BH148" s="262">
        <f>IF(N148="sníž. přenesená",J148,0)</f>
        <v>0</v>
      </c>
      <c r="BI148" s="262">
        <f>IF(N148="nulová",J148,0)</f>
        <v>0</v>
      </c>
      <c r="BJ148" s="16" t="s">
        <v>78</v>
      </c>
      <c r="BK148" s="262">
        <f>ROUND(I148*H148,2)</f>
        <v>0</v>
      </c>
      <c r="BL148" s="16" t="s">
        <v>93</v>
      </c>
      <c r="BM148" s="261" t="s">
        <v>186</v>
      </c>
    </row>
    <row r="149" s="2" customFormat="1" ht="16.5" customHeight="1">
      <c r="A149" s="37"/>
      <c r="B149" s="38"/>
      <c r="C149" s="249" t="s">
        <v>73</v>
      </c>
      <c r="D149" s="249" t="s">
        <v>154</v>
      </c>
      <c r="E149" s="250" t="s">
        <v>571</v>
      </c>
      <c r="F149" s="251" t="s">
        <v>572</v>
      </c>
      <c r="G149" s="252" t="s">
        <v>573</v>
      </c>
      <c r="H149" s="253">
        <v>230</v>
      </c>
      <c r="I149" s="254"/>
      <c r="J149" s="255">
        <f>ROUND(I149*H149,2)</f>
        <v>0</v>
      </c>
      <c r="K149" s="256"/>
      <c r="L149" s="43"/>
      <c r="M149" s="257" t="s">
        <v>1</v>
      </c>
      <c r="N149" s="258" t="s">
        <v>38</v>
      </c>
      <c r="O149" s="90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93</v>
      </c>
      <c r="AT149" s="261" t="s">
        <v>154</v>
      </c>
      <c r="AU149" s="261" t="s">
        <v>78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189</v>
      </c>
    </row>
    <row r="150" s="2" customFormat="1" ht="16.5" customHeight="1">
      <c r="A150" s="37"/>
      <c r="B150" s="38"/>
      <c r="C150" s="249" t="s">
        <v>73</v>
      </c>
      <c r="D150" s="249" t="s">
        <v>154</v>
      </c>
      <c r="E150" s="250" t="s">
        <v>574</v>
      </c>
      <c r="F150" s="251" t="s">
        <v>575</v>
      </c>
      <c r="G150" s="252" t="s">
        <v>573</v>
      </c>
      <c r="H150" s="253">
        <v>768</v>
      </c>
      <c r="I150" s="254"/>
      <c r="J150" s="255">
        <f>ROUND(I150*H150,2)</f>
        <v>0</v>
      </c>
      <c r="K150" s="256"/>
      <c r="L150" s="43"/>
      <c r="M150" s="257" t="s">
        <v>1</v>
      </c>
      <c r="N150" s="258" t="s">
        <v>38</v>
      </c>
      <c r="O150" s="90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93</v>
      </c>
      <c r="AT150" s="261" t="s">
        <v>154</v>
      </c>
      <c r="AU150" s="261" t="s">
        <v>78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193</v>
      </c>
    </row>
    <row r="151" s="2" customFormat="1" ht="16.5" customHeight="1">
      <c r="A151" s="37"/>
      <c r="B151" s="38"/>
      <c r="C151" s="249" t="s">
        <v>73</v>
      </c>
      <c r="D151" s="249" t="s">
        <v>154</v>
      </c>
      <c r="E151" s="250" t="s">
        <v>576</v>
      </c>
      <c r="F151" s="251" t="s">
        <v>577</v>
      </c>
      <c r="G151" s="252" t="s">
        <v>573</v>
      </c>
      <c r="H151" s="253">
        <v>20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78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196</v>
      </c>
    </row>
    <row r="152" s="2" customFormat="1" ht="16.5" customHeight="1">
      <c r="A152" s="37"/>
      <c r="B152" s="38"/>
      <c r="C152" s="249" t="s">
        <v>73</v>
      </c>
      <c r="D152" s="249" t="s">
        <v>154</v>
      </c>
      <c r="E152" s="250" t="s">
        <v>578</v>
      </c>
      <c r="F152" s="251" t="s">
        <v>579</v>
      </c>
      <c r="G152" s="252" t="s">
        <v>573</v>
      </c>
      <c r="H152" s="253">
        <v>2064</v>
      </c>
      <c r="I152" s="254"/>
      <c r="J152" s="255">
        <f>ROUND(I152*H152,2)</f>
        <v>0</v>
      </c>
      <c r="K152" s="256"/>
      <c r="L152" s="43"/>
      <c r="M152" s="257" t="s">
        <v>1</v>
      </c>
      <c r="N152" s="258" t="s">
        <v>38</v>
      </c>
      <c r="O152" s="90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93</v>
      </c>
      <c r="AT152" s="261" t="s">
        <v>154</v>
      </c>
      <c r="AU152" s="261" t="s">
        <v>78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199</v>
      </c>
    </row>
    <row r="153" s="2" customFormat="1" ht="16.5" customHeight="1">
      <c r="A153" s="37"/>
      <c r="B153" s="38"/>
      <c r="C153" s="249" t="s">
        <v>73</v>
      </c>
      <c r="D153" s="249" t="s">
        <v>154</v>
      </c>
      <c r="E153" s="250" t="s">
        <v>580</v>
      </c>
      <c r="F153" s="251" t="s">
        <v>581</v>
      </c>
      <c r="G153" s="252" t="s">
        <v>573</v>
      </c>
      <c r="H153" s="253">
        <v>400</v>
      </c>
      <c r="I153" s="254"/>
      <c r="J153" s="255">
        <f>ROUND(I153*H153,2)</f>
        <v>0</v>
      </c>
      <c r="K153" s="256"/>
      <c r="L153" s="43"/>
      <c r="M153" s="257" t="s">
        <v>1</v>
      </c>
      <c r="N153" s="258" t="s">
        <v>38</v>
      </c>
      <c r="O153" s="90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1" t="s">
        <v>93</v>
      </c>
      <c r="AT153" s="261" t="s">
        <v>154</v>
      </c>
      <c r="AU153" s="261" t="s">
        <v>78</v>
      </c>
      <c r="AY153" s="16" t="s">
        <v>153</v>
      </c>
      <c r="BE153" s="262">
        <f>IF(N153="základní",J153,0)</f>
        <v>0</v>
      </c>
      <c r="BF153" s="262">
        <f>IF(N153="snížená",J153,0)</f>
        <v>0</v>
      </c>
      <c r="BG153" s="262">
        <f>IF(N153="zákl. přenesená",J153,0)</f>
        <v>0</v>
      </c>
      <c r="BH153" s="262">
        <f>IF(N153="sníž. přenesená",J153,0)</f>
        <v>0</v>
      </c>
      <c r="BI153" s="262">
        <f>IF(N153="nulová",J153,0)</f>
        <v>0</v>
      </c>
      <c r="BJ153" s="16" t="s">
        <v>78</v>
      </c>
      <c r="BK153" s="262">
        <f>ROUND(I153*H153,2)</f>
        <v>0</v>
      </c>
      <c r="BL153" s="16" t="s">
        <v>93</v>
      </c>
      <c r="BM153" s="261" t="s">
        <v>202</v>
      </c>
    </row>
    <row r="154" s="2" customFormat="1" ht="16.5" customHeight="1">
      <c r="A154" s="37"/>
      <c r="B154" s="38"/>
      <c r="C154" s="249" t="s">
        <v>73</v>
      </c>
      <c r="D154" s="249" t="s">
        <v>154</v>
      </c>
      <c r="E154" s="250" t="s">
        <v>582</v>
      </c>
      <c r="F154" s="251" t="s">
        <v>583</v>
      </c>
      <c r="G154" s="252" t="s">
        <v>573</v>
      </c>
      <c r="H154" s="253">
        <v>100</v>
      </c>
      <c r="I154" s="254"/>
      <c r="J154" s="255">
        <f>ROUND(I154*H154,2)</f>
        <v>0</v>
      </c>
      <c r="K154" s="256"/>
      <c r="L154" s="43"/>
      <c r="M154" s="257" t="s">
        <v>1</v>
      </c>
      <c r="N154" s="258" t="s">
        <v>38</v>
      </c>
      <c r="O154" s="90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1" t="s">
        <v>93</v>
      </c>
      <c r="AT154" s="261" t="s">
        <v>154</v>
      </c>
      <c r="AU154" s="261" t="s">
        <v>78</v>
      </c>
      <c r="AY154" s="16" t="s">
        <v>153</v>
      </c>
      <c r="BE154" s="262">
        <f>IF(N154="základní",J154,0)</f>
        <v>0</v>
      </c>
      <c r="BF154" s="262">
        <f>IF(N154="snížená",J154,0)</f>
        <v>0</v>
      </c>
      <c r="BG154" s="262">
        <f>IF(N154="zákl. přenesená",J154,0)</f>
        <v>0</v>
      </c>
      <c r="BH154" s="262">
        <f>IF(N154="sníž. přenesená",J154,0)</f>
        <v>0</v>
      </c>
      <c r="BI154" s="262">
        <f>IF(N154="nulová",J154,0)</f>
        <v>0</v>
      </c>
      <c r="BJ154" s="16" t="s">
        <v>78</v>
      </c>
      <c r="BK154" s="262">
        <f>ROUND(I154*H154,2)</f>
        <v>0</v>
      </c>
      <c r="BL154" s="16" t="s">
        <v>93</v>
      </c>
      <c r="BM154" s="261" t="s">
        <v>205</v>
      </c>
    </row>
    <row r="155" s="2" customFormat="1" ht="16.5" customHeight="1">
      <c r="A155" s="37"/>
      <c r="B155" s="38"/>
      <c r="C155" s="249" t="s">
        <v>73</v>
      </c>
      <c r="D155" s="249" t="s">
        <v>154</v>
      </c>
      <c r="E155" s="250" t="s">
        <v>584</v>
      </c>
      <c r="F155" s="251" t="s">
        <v>585</v>
      </c>
      <c r="G155" s="252" t="s">
        <v>573</v>
      </c>
      <c r="H155" s="253">
        <v>80</v>
      </c>
      <c r="I155" s="254"/>
      <c r="J155" s="255">
        <f>ROUND(I155*H155,2)</f>
        <v>0</v>
      </c>
      <c r="K155" s="256"/>
      <c r="L155" s="43"/>
      <c r="M155" s="257" t="s">
        <v>1</v>
      </c>
      <c r="N155" s="258" t="s">
        <v>38</v>
      </c>
      <c r="O155" s="90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93</v>
      </c>
      <c r="AT155" s="261" t="s">
        <v>154</v>
      </c>
      <c r="AU155" s="261" t="s">
        <v>78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208</v>
      </c>
    </row>
    <row r="156" s="2" customFormat="1" ht="16.5" customHeight="1">
      <c r="A156" s="37"/>
      <c r="B156" s="38"/>
      <c r="C156" s="249" t="s">
        <v>73</v>
      </c>
      <c r="D156" s="249" t="s">
        <v>154</v>
      </c>
      <c r="E156" s="250" t="s">
        <v>586</v>
      </c>
      <c r="F156" s="251" t="s">
        <v>587</v>
      </c>
      <c r="G156" s="252" t="s">
        <v>573</v>
      </c>
      <c r="H156" s="253">
        <v>60</v>
      </c>
      <c r="I156" s="254"/>
      <c r="J156" s="255">
        <f>ROUND(I156*H156,2)</f>
        <v>0</v>
      </c>
      <c r="K156" s="256"/>
      <c r="L156" s="43"/>
      <c r="M156" s="257" t="s">
        <v>1</v>
      </c>
      <c r="N156" s="258" t="s">
        <v>38</v>
      </c>
      <c r="O156" s="90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1" t="s">
        <v>93</v>
      </c>
      <c r="AT156" s="261" t="s">
        <v>154</v>
      </c>
      <c r="AU156" s="261" t="s">
        <v>78</v>
      </c>
      <c r="AY156" s="16" t="s">
        <v>153</v>
      </c>
      <c r="BE156" s="262">
        <f>IF(N156="základní",J156,0)</f>
        <v>0</v>
      </c>
      <c r="BF156" s="262">
        <f>IF(N156="snížená",J156,0)</f>
        <v>0</v>
      </c>
      <c r="BG156" s="262">
        <f>IF(N156="zákl. přenesená",J156,0)</f>
        <v>0</v>
      </c>
      <c r="BH156" s="262">
        <f>IF(N156="sníž. přenesená",J156,0)</f>
        <v>0</v>
      </c>
      <c r="BI156" s="262">
        <f>IF(N156="nulová",J156,0)</f>
        <v>0</v>
      </c>
      <c r="BJ156" s="16" t="s">
        <v>78</v>
      </c>
      <c r="BK156" s="262">
        <f>ROUND(I156*H156,2)</f>
        <v>0</v>
      </c>
      <c r="BL156" s="16" t="s">
        <v>93</v>
      </c>
      <c r="BM156" s="261" t="s">
        <v>213</v>
      </c>
    </row>
    <row r="157" s="2" customFormat="1" ht="16.5" customHeight="1">
      <c r="A157" s="37"/>
      <c r="B157" s="38"/>
      <c r="C157" s="249" t="s">
        <v>73</v>
      </c>
      <c r="D157" s="249" t="s">
        <v>154</v>
      </c>
      <c r="E157" s="250" t="s">
        <v>588</v>
      </c>
      <c r="F157" s="251" t="s">
        <v>589</v>
      </c>
      <c r="G157" s="252" t="s">
        <v>573</v>
      </c>
      <c r="H157" s="253">
        <v>400</v>
      </c>
      <c r="I157" s="254"/>
      <c r="J157" s="255">
        <f>ROUND(I157*H157,2)</f>
        <v>0</v>
      </c>
      <c r="K157" s="256"/>
      <c r="L157" s="43"/>
      <c r="M157" s="257" t="s">
        <v>1</v>
      </c>
      <c r="N157" s="258" t="s">
        <v>38</v>
      </c>
      <c r="O157" s="90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1" t="s">
        <v>93</v>
      </c>
      <c r="AT157" s="261" t="s">
        <v>154</v>
      </c>
      <c r="AU157" s="261" t="s">
        <v>78</v>
      </c>
      <c r="AY157" s="16" t="s">
        <v>153</v>
      </c>
      <c r="BE157" s="262">
        <f>IF(N157="základní",J157,0)</f>
        <v>0</v>
      </c>
      <c r="BF157" s="262">
        <f>IF(N157="snížená",J157,0)</f>
        <v>0</v>
      </c>
      <c r="BG157" s="262">
        <f>IF(N157="zákl. přenesená",J157,0)</f>
        <v>0</v>
      </c>
      <c r="BH157" s="262">
        <f>IF(N157="sníž. přenesená",J157,0)</f>
        <v>0</v>
      </c>
      <c r="BI157" s="262">
        <f>IF(N157="nulová",J157,0)</f>
        <v>0</v>
      </c>
      <c r="BJ157" s="16" t="s">
        <v>78</v>
      </c>
      <c r="BK157" s="262">
        <f>ROUND(I157*H157,2)</f>
        <v>0</v>
      </c>
      <c r="BL157" s="16" t="s">
        <v>93</v>
      </c>
      <c r="BM157" s="261" t="s">
        <v>216</v>
      </c>
    </row>
    <row r="158" s="2" customFormat="1" ht="16.5" customHeight="1">
      <c r="A158" s="37"/>
      <c r="B158" s="38"/>
      <c r="C158" s="249" t="s">
        <v>73</v>
      </c>
      <c r="D158" s="249" t="s">
        <v>154</v>
      </c>
      <c r="E158" s="250" t="s">
        <v>590</v>
      </c>
      <c r="F158" s="251" t="s">
        <v>591</v>
      </c>
      <c r="G158" s="252" t="s">
        <v>573</v>
      </c>
      <c r="H158" s="253">
        <v>80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78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219</v>
      </c>
    </row>
    <row r="159" s="2" customFormat="1" ht="16.5" customHeight="1">
      <c r="A159" s="37"/>
      <c r="B159" s="38"/>
      <c r="C159" s="249" t="s">
        <v>73</v>
      </c>
      <c r="D159" s="249" t="s">
        <v>154</v>
      </c>
      <c r="E159" s="250" t="s">
        <v>592</v>
      </c>
      <c r="F159" s="251" t="s">
        <v>593</v>
      </c>
      <c r="G159" s="252" t="s">
        <v>573</v>
      </c>
      <c r="H159" s="253">
        <v>10</v>
      </c>
      <c r="I159" s="254"/>
      <c r="J159" s="255">
        <f>ROUND(I159*H159,2)</f>
        <v>0</v>
      </c>
      <c r="K159" s="256"/>
      <c r="L159" s="43"/>
      <c r="M159" s="257" t="s">
        <v>1</v>
      </c>
      <c r="N159" s="258" t="s">
        <v>38</v>
      </c>
      <c r="O159" s="90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1" t="s">
        <v>93</v>
      </c>
      <c r="AT159" s="261" t="s">
        <v>154</v>
      </c>
      <c r="AU159" s="261" t="s">
        <v>78</v>
      </c>
      <c r="AY159" s="16" t="s">
        <v>153</v>
      </c>
      <c r="BE159" s="262">
        <f>IF(N159="základní",J159,0)</f>
        <v>0</v>
      </c>
      <c r="BF159" s="262">
        <f>IF(N159="snížená",J159,0)</f>
        <v>0</v>
      </c>
      <c r="BG159" s="262">
        <f>IF(N159="zákl. přenesená",J159,0)</f>
        <v>0</v>
      </c>
      <c r="BH159" s="262">
        <f>IF(N159="sníž. přenesená",J159,0)</f>
        <v>0</v>
      </c>
      <c r="BI159" s="262">
        <f>IF(N159="nulová",J159,0)</f>
        <v>0</v>
      </c>
      <c r="BJ159" s="16" t="s">
        <v>78</v>
      </c>
      <c r="BK159" s="262">
        <f>ROUND(I159*H159,2)</f>
        <v>0</v>
      </c>
      <c r="BL159" s="16" t="s">
        <v>93</v>
      </c>
      <c r="BM159" s="261" t="s">
        <v>222</v>
      </c>
    </row>
    <row r="160" s="2" customFormat="1" ht="16.5" customHeight="1">
      <c r="A160" s="37"/>
      <c r="B160" s="38"/>
      <c r="C160" s="249" t="s">
        <v>73</v>
      </c>
      <c r="D160" s="249" t="s">
        <v>154</v>
      </c>
      <c r="E160" s="250" t="s">
        <v>594</v>
      </c>
      <c r="F160" s="251" t="s">
        <v>595</v>
      </c>
      <c r="G160" s="252" t="s">
        <v>573</v>
      </c>
      <c r="H160" s="253">
        <v>60</v>
      </c>
      <c r="I160" s="254"/>
      <c r="J160" s="255">
        <f>ROUND(I160*H160,2)</f>
        <v>0</v>
      </c>
      <c r="K160" s="256"/>
      <c r="L160" s="43"/>
      <c r="M160" s="257" t="s">
        <v>1</v>
      </c>
      <c r="N160" s="258" t="s">
        <v>38</v>
      </c>
      <c r="O160" s="90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1" t="s">
        <v>93</v>
      </c>
      <c r="AT160" s="261" t="s">
        <v>154</v>
      </c>
      <c r="AU160" s="261" t="s">
        <v>78</v>
      </c>
      <c r="AY160" s="16" t="s">
        <v>153</v>
      </c>
      <c r="BE160" s="262">
        <f>IF(N160="základní",J160,0)</f>
        <v>0</v>
      </c>
      <c r="BF160" s="262">
        <f>IF(N160="snížená",J160,0)</f>
        <v>0</v>
      </c>
      <c r="BG160" s="262">
        <f>IF(N160="zákl. přenesená",J160,0)</f>
        <v>0</v>
      </c>
      <c r="BH160" s="262">
        <f>IF(N160="sníž. přenesená",J160,0)</f>
        <v>0</v>
      </c>
      <c r="BI160" s="262">
        <f>IF(N160="nulová",J160,0)</f>
        <v>0</v>
      </c>
      <c r="BJ160" s="16" t="s">
        <v>78</v>
      </c>
      <c r="BK160" s="262">
        <f>ROUND(I160*H160,2)</f>
        <v>0</v>
      </c>
      <c r="BL160" s="16" t="s">
        <v>93</v>
      </c>
      <c r="BM160" s="261" t="s">
        <v>225</v>
      </c>
    </row>
    <row r="161" s="2" customFormat="1" ht="16.5" customHeight="1">
      <c r="A161" s="37"/>
      <c r="B161" s="38"/>
      <c r="C161" s="249" t="s">
        <v>73</v>
      </c>
      <c r="D161" s="249" t="s">
        <v>154</v>
      </c>
      <c r="E161" s="250" t="s">
        <v>596</v>
      </c>
      <c r="F161" s="251" t="s">
        <v>597</v>
      </c>
      <c r="G161" s="252" t="s">
        <v>573</v>
      </c>
      <c r="H161" s="253">
        <v>100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93</v>
      </c>
      <c r="AT161" s="261" t="s">
        <v>154</v>
      </c>
      <c r="AU161" s="261" t="s">
        <v>78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228</v>
      </c>
    </row>
    <row r="162" s="2" customFormat="1" ht="16.5" customHeight="1">
      <c r="A162" s="37"/>
      <c r="B162" s="38"/>
      <c r="C162" s="249" t="s">
        <v>73</v>
      </c>
      <c r="D162" s="249" t="s">
        <v>154</v>
      </c>
      <c r="E162" s="250" t="s">
        <v>598</v>
      </c>
      <c r="F162" s="251" t="s">
        <v>599</v>
      </c>
      <c r="G162" s="252" t="s">
        <v>573</v>
      </c>
      <c r="H162" s="253">
        <v>54</v>
      </c>
      <c r="I162" s="254"/>
      <c r="J162" s="255">
        <f>ROUND(I162*H162,2)</f>
        <v>0</v>
      </c>
      <c r="K162" s="256"/>
      <c r="L162" s="43"/>
      <c r="M162" s="257" t="s">
        <v>1</v>
      </c>
      <c r="N162" s="258" t="s">
        <v>38</v>
      </c>
      <c r="O162" s="90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1" t="s">
        <v>93</v>
      </c>
      <c r="AT162" s="261" t="s">
        <v>154</v>
      </c>
      <c r="AU162" s="261" t="s">
        <v>78</v>
      </c>
      <c r="AY162" s="16" t="s">
        <v>153</v>
      </c>
      <c r="BE162" s="262">
        <f>IF(N162="základní",J162,0)</f>
        <v>0</v>
      </c>
      <c r="BF162" s="262">
        <f>IF(N162="snížená",J162,0)</f>
        <v>0</v>
      </c>
      <c r="BG162" s="262">
        <f>IF(N162="zákl. přenesená",J162,0)</f>
        <v>0</v>
      </c>
      <c r="BH162" s="262">
        <f>IF(N162="sníž. přenesená",J162,0)</f>
        <v>0</v>
      </c>
      <c r="BI162" s="262">
        <f>IF(N162="nulová",J162,0)</f>
        <v>0</v>
      </c>
      <c r="BJ162" s="16" t="s">
        <v>78</v>
      </c>
      <c r="BK162" s="262">
        <f>ROUND(I162*H162,2)</f>
        <v>0</v>
      </c>
      <c r="BL162" s="16" t="s">
        <v>93</v>
      </c>
      <c r="BM162" s="261" t="s">
        <v>231</v>
      </c>
    </row>
    <row r="163" s="2" customFormat="1" ht="24" customHeight="1">
      <c r="A163" s="37"/>
      <c r="B163" s="38"/>
      <c r="C163" s="249" t="s">
        <v>73</v>
      </c>
      <c r="D163" s="249" t="s">
        <v>154</v>
      </c>
      <c r="E163" s="250" t="s">
        <v>600</v>
      </c>
      <c r="F163" s="251" t="s">
        <v>601</v>
      </c>
      <c r="G163" s="252" t="s">
        <v>182</v>
      </c>
      <c r="H163" s="253">
        <v>12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93</v>
      </c>
      <c r="AT163" s="261" t="s">
        <v>154</v>
      </c>
      <c r="AU163" s="261" t="s">
        <v>78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234</v>
      </c>
    </row>
    <row r="164" s="2" customFormat="1" ht="24" customHeight="1">
      <c r="A164" s="37"/>
      <c r="B164" s="38"/>
      <c r="C164" s="249" t="s">
        <v>73</v>
      </c>
      <c r="D164" s="249" t="s">
        <v>154</v>
      </c>
      <c r="E164" s="250" t="s">
        <v>602</v>
      </c>
      <c r="F164" s="251" t="s">
        <v>603</v>
      </c>
      <c r="G164" s="252" t="s">
        <v>182</v>
      </c>
      <c r="H164" s="253">
        <v>2</v>
      </c>
      <c r="I164" s="254"/>
      <c r="J164" s="255">
        <f>ROUND(I164*H164,2)</f>
        <v>0</v>
      </c>
      <c r="K164" s="256"/>
      <c r="L164" s="43"/>
      <c r="M164" s="257" t="s">
        <v>1</v>
      </c>
      <c r="N164" s="258" t="s">
        <v>38</v>
      </c>
      <c r="O164" s="90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93</v>
      </c>
      <c r="AT164" s="261" t="s">
        <v>154</v>
      </c>
      <c r="AU164" s="261" t="s">
        <v>78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93</v>
      </c>
      <c r="BM164" s="261" t="s">
        <v>237</v>
      </c>
    </row>
    <row r="165" s="2" customFormat="1" ht="36" customHeight="1">
      <c r="A165" s="37"/>
      <c r="B165" s="38"/>
      <c r="C165" s="249" t="s">
        <v>73</v>
      </c>
      <c r="D165" s="249" t="s">
        <v>154</v>
      </c>
      <c r="E165" s="250" t="s">
        <v>604</v>
      </c>
      <c r="F165" s="251" t="s">
        <v>605</v>
      </c>
      <c r="G165" s="252" t="s">
        <v>182</v>
      </c>
      <c r="H165" s="253">
        <v>50</v>
      </c>
      <c r="I165" s="254"/>
      <c r="J165" s="255">
        <f>ROUND(I165*H165,2)</f>
        <v>0</v>
      </c>
      <c r="K165" s="256"/>
      <c r="L165" s="43"/>
      <c r="M165" s="257" t="s">
        <v>1</v>
      </c>
      <c r="N165" s="258" t="s">
        <v>38</v>
      </c>
      <c r="O165" s="90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93</v>
      </c>
      <c r="AT165" s="261" t="s">
        <v>154</v>
      </c>
      <c r="AU165" s="261" t="s">
        <v>78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93</v>
      </c>
      <c r="BM165" s="261" t="s">
        <v>240</v>
      </c>
    </row>
    <row r="166" s="2" customFormat="1" ht="16.5" customHeight="1">
      <c r="A166" s="37"/>
      <c r="B166" s="38"/>
      <c r="C166" s="249" t="s">
        <v>73</v>
      </c>
      <c r="D166" s="249" t="s">
        <v>154</v>
      </c>
      <c r="E166" s="250" t="s">
        <v>606</v>
      </c>
      <c r="F166" s="251" t="s">
        <v>607</v>
      </c>
      <c r="G166" s="252" t="s">
        <v>182</v>
      </c>
      <c r="H166" s="253">
        <v>9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93</v>
      </c>
      <c r="AT166" s="261" t="s">
        <v>154</v>
      </c>
      <c r="AU166" s="261" t="s">
        <v>78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93</v>
      </c>
      <c r="BM166" s="261" t="s">
        <v>243</v>
      </c>
    </row>
    <row r="167" s="2" customFormat="1" ht="16.5" customHeight="1">
      <c r="A167" s="37"/>
      <c r="B167" s="38"/>
      <c r="C167" s="249" t="s">
        <v>73</v>
      </c>
      <c r="D167" s="249" t="s">
        <v>154</v>
      </c>
      <c r="E167" s="250" t="s">
        <v>608</v>
      </c>
      <c r="F167" s="251" t="s">
        <v>609</v>
      </c>
      <c r="G167" s="252" t="s">
        <v>182</v>
      </c>
      <c r="H167" s="253">
        <v>12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93</v>
      </c>
      <c r="AT167" s="261" t="s">
        <v>154</v>
      </c>
      <c r="AU167" s="261" t="s">
        <v>78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93</v>
      </c>
      <c r="BM167" s="261" t="s">
        <v>246</v>
      </c>
    </row>
    <row r="168" s="11" customFormat="1" ht="25.92" customHeight="1">
      <c r="A168" s="11"/>
      <c r="B168" s="235"/>
      <c r="C168" s="236"/>
      <c r="D168" s="237" t="s">
        <v>72</v>
      </c>
      <c r="E168" s="238" t="s">
        <v>209</v>
      </c>
      <c r="F168" s="238" t="s">
        <v>610</v>
      </c>
      <c r="G168" s="236"/>
      <c r="H168" s="236"/>
      <c r="I168" s="239"/>
      <c r="J168" s="240">
        <f>BK168</f>
        <v>0</v>
      </c>
      <c r="K168" s="236"/>
      <c r="L168" s="241"/>
      <c r="M168" s="242"/>
      <c r="N168" s="243"/>
      <c r="O168" s="243"/>
      <c r="P168" s="244">
        <f>SUM(P169:P188)</f>
        <v>0</v>
      </c>
      <c r="Q168" s="243"/>
      <c r="R168" s="244">
        <f>SUM(R169:R188)</f>
        <v>0</v>
      </c>
      <c r="S168" s="243"/>
      <c r="T168" s="245">
        <f>SUM(T169:T188)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46" t="s">
        <v>78</v>
      </c>
      <c r="AT168" s="247" t="s">
        <v>72</v>
      </c>
      <c r="AU168" s="247" t="s">
        <v>73</v>
      </c>
      <c r="AY168" s="246" t="s">
        <v>153</v>
      </c>
      <c r="BK168" s="248">
        <f>SUM(BK169:BK188)</f>
        <v>0</v>
      </c>
    </row>
    <row r="169" s="2" customFormat="1" ht="16.5" customHeight="1">
      <c r="A169" s="37"/>
      <c r="B169" s="38"/>
      <c r="C169" s="249" t="s">
        <v>73</v>
      </c>
      <c r="D169" s="249" t="s">
        <v>154</v>
      </c>
      <c r="E169" s="250" t="s">
        <v>611</v>
      </c>
      <c r="F169" s="251" t="s">
        <v>552</v>
      </c>
      <c r="G169" s="252" t="s">
        <v>182</v>
      </c>
      <c r="H169" s="253">
        <v>22</v>
      </c>
      <c r="I169" s="254"/>
      <c r="J169" s="255">
        <f>ROUND(I169*H169,2)</f>
        <v>0</v>
      </c>
      <c r="K169" s="256"/>
      <c r="L169" s="43"/>
      <c r="M169" s="257" t="s">
        <v>1</v>
      </c>
      <c r="N169" s="258" t="s">
        <v>38</v>
      </c>
      <c r="O169" s="90"/>
      <c r="P169" s="259">
        <f>O169*H169</f>
        <v>0</v>
      </c>
      <c r="Q169" s="259">
        <v>0</v>
      </c>
      <c r="R169" s="259">
        <f>Q169*H169</f>
        <v>0</v>
      </c>
      <c r="S169" s="259">
        <v>0</v>
      </c>
      <c r="T169" s="26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1" t="s">
        <v>93</v>
      </c>
      <c r="AT169" s="261" t="s">
        <v>154</v>
      </c>
      <c r="AU169" s="261" t="s">
        <v>78</v>
      </c>
      <c r="AY169" s="16" t="s">
        <v>153</v>
      </c>
      <c r="BE169" s="262">
        <f>IF(N169="základní",J169,0)</f>
        <v>0</v>
      </c>
      <c r="BF169" s="262">
        <f>IF(N169="snížená",J169,0)</f>
        <v>0</v>
      </c>
      <c r="BG169" s="262">
        <f>IF(N169="zákl. přenesená",J169,0)</f>
        <v>0</v>
      </c>
      <c r="BH169" s="262">
        <f>IF(N169="sníž. přenesená",J169,0)</f>
        <v>0</v>
      </c>
      <c r="BI169" s="262">
        <f>IF(N169="nulová",J169,0)</f>
        <v>0</v>
      </c>
      <c r="BJ169" s="16" t="s">
        <v>78</v>
      </c>
      <c r="BK169" s="262">
        <f>ROUND(I169*H169,2)</f>
        <v>0</v>
      </c>
      <c r="BL169" s="16" t="s">
        <v>93</v>
      </c>
      <c r="BM169" s="261" t="s">
        <v>249</v>
      </c>
    </row>
    <row r="170" s="2" customFormat="1" ht="16.5" customHeight="1">
      <c r="A170" s="37"/>
      <c r="B170" s="38"/>
      <c r="C170" s="249" t="s">
        <v>73</v>
      </c>
      <c r="D170" s="249" t="s">
        <v>154</v>
      </c>
      <c r="E170" s="250" t="s">
        <v>612</v>
      </c>
      <c r="F170" s="251" t="s">
        <v>613</v>
      </c>
      <c r="G170" s="252" t="s">
        <v>182</v>
      </c>
      <c r="H170" s="253">
        <v>20</v>
      </c>
      <c r="I170" s="254"/>
      <c r="J170" s="255">
        <f>ROUND(I170*H170,2)</f>
        <v>0</v>
      </c>
      <c r="K170" s="256"/>
      <c r="L170" s="43"/>
      <c r="M170" s="257" t="s">
        <v>1</v>
      </c>
      <c r="N170" s="258" t="s">
        <v>38</v>
      </c>
      <c r="O170" s="90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1" t="s">
        <v>93</v>
      </c>
      <c r="AT170" s="261" t="s">
        <v>154</v>
      </c>
      <c r="AU170" s="261" t="s">
        <v>78</v>
      </c>
      <c r="AY170" s="16" t="s">
        <v>153</v>
      </c>
      <c r="BE170" s="262">
        <f>IF(N170="základní",J170,0)</f>
        <v>0</v>
      </c>
      <c r="BF170" s="262">
        <f>IF(N170="snížená",J170,0)</f>
        <v>0</v>
      </c>
      <c r="BG170" s="262">
        <f>IF(N170="zákl. přenesená",J170,0)</f>
        <v>0</v>
      </c>
      <c r="BH170" s="262">
        <f>IF(N170="sníž. přenesená",J170,0)</f>
        <v>0</v>
      </c>
      <c r="BI170" s="262">
        <f>IF(N170="nulová",J170,0)</f>
        <v>0</v>
      </c>
      <c r="BJ170" s="16" t="s">
        <v>78</v>
      </c>
      <c r="BK170" s="262">
        <f>ROUND(I170*H170,2)</f>
        <v>0</v>
      </c>
      <c r="BL170" s="16" t="s">
        <v>93</v>
      </c>
      <c r="BM170" s="261" t="s">
        <v>252</v>
      </c>
    </row>
    <row r="171" s="2" customFormat="1" ht="16.5" customHeight="1">
      <c r="A171" s="37"/>
      <c r="B171" s="38"/>
      <c r="C171" s="249" t="s">
        <v>73</v>
      </c>
      <c r="D171" s="249" t="s">
        <v>154</v>
      </c>
      <c r="E171" s="250" t="s">
        <v>614</v>
      </c>
      <c r="F171" s="251" t="s">
        <v>615</v>
      </c>
      <c r="G171" s="252" t="s">
        <v>182</v>
      </c>
      <c r="H171" s="253">
        <v>2</v>
      </c>
      <c r="I171" s="254"/>
      <c r="J171" s="255">
        <f>ROUND(I171*H171,2)</f>
        <v>0</v>
      </c>
      <c r="K171" s="256"/>
      <c r="L171" s="43"/>
      <c r="M171" s="257" t="s">
        <v>1</v>
      </c>
      <c r="N171" s="258" t="s">
        <v>38</v>
      </c>
      <c r="O171" s="90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1" t="s">
        <v>93</v>
      </c>
      <c r="AT171" s="261" t="s">
        <v>154</v>
      </c>
      <c r="AU171" s="261" t="s">
        <v>78</v>
      </c>
      <c r="AY171" s="16" t="s">
        <v>153</v>
      </c>
      <c r="BE171" s="262">
        <f>IF(N171="základní",J171,0)</f>
        <v>0</v>
      </c>
      <c r="BF171" s="262">
        <f>IF(N171="snížená",J171,0)</f>
        <v>0</v>
      </c>
      <c r="BG171" s="262">
        <f>IF(N171="zákl. přenesená",J171,0)</f>
        <v>0</v>
      </c>
      <c r="BH171" s="262">
        <f>IF(N171="sníž. přenesená",J171,0)</f>
        <v>0</v>
      </c>
      <c r="BI171" s="262">
        <f>IF(N171="nulová",J171,0)</f>
        <v>0</v>
      </c>
      <c r="BJ171" s="16" t="s">
        <v>78</v>
      </c>
      <c r="BK171" s="262">
        <f>ROUND(I171*H171,2)</f>
        <v>0</v>
      </c>
      <c r="BL171" s="16" t="s">
        <v>93</v>
      </c>
      <c r="BM171" s="261" t="s">
        <v>255</v>
      </c>
    </row>
    <row r="172" s="2" customFormat="1" ht="16.5" customHeight="1">
      <c r="A172" s="37"/>
      <c r="B172" s="38"/>
      <c r="C172" s="249" t="s">
        <v>73</v>
      </c>
      <c r="D172" s="249" t="s">
        <v>154</v>
      </c>
      <c r="E172" s="250" t="s">
        <v>616</v>
      </c>
      <c r="F172" s="251" t="s">
        <v>617</v>
      </c>
      <c r="G172" s="252" t="s">
        <v>573</v>
      </c>
      <c r="H172" s="253">
        <v>1520</v>
      </c>
      <c r="I172" s="254"/>
      <c r="J172" s="255">
        <f>ROUND(I172*H172,2)</f>
        <v>0</v>
      </c>
      <c r="K172" s="256"/>
      <c r="L172" s="43"/>
      <c r="M172" s="257" t="s">
        <v>1</v>
      </c>
      <c r="N172" s="258" t="s">
        <v>38</v>
      </c>
      <c r="O172" s="90"/>
      <c r="P172" s="259">
        <f>O172*H172</f>
        <v>0</v>
      </c>
      <c r="Q172" s="259">
        <v>0</v>
      </c>
      <c r="R172" s="259">
        <f>Q172*H172</f>
        <v>0</v>
      </c>
      <c r="S172" s="259">
        <v>0</v>
      </c>
      <c r="T172" s="26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1" t="s">
        <v>93</v>
      </c>
      <c r="AT172" s="261" t="s">
        <v>154</v>
      </c>
      <c r="AU172" s="261" t="s">
        <v>78</v>
      </c>
      <c r="AY172" s="16" t="s">
        <v>153</v>
      </c>
      <c r="BE172" s="262">
        <f>IF(N172="základní",J172,0)</f>
        <v>0</v>
      </c>
      <c r="BF172" s="262">
        <f>IF(N172="snížená",J172,0)</f>
        <v>0</v>
      </c>
      <c r="BG172" s="262">
        <f>IF(N172="zákl. přenesená",J172,0)</f>
        <v>0</v>
      </c>
      <c r="BH172" s="262">
        <f>IF(N172="sníž. přenesená",J172,0)</f>
        <v>0</v>
      </c>
      <c r="BI172" s="262">
        <f>IF(N172="nulová",J172,0)</f>
        <v>0</v>
      </c>
      <c r="BJ172" s="16" t="s">
        <v>78</v>
      </c>
      <c r="BK172" s="262">
        <f>ROUND(I172*H172,2)</f>
        <v>0</v>
      </c>
      <c r="BL172" s="16" t="s">
        <v>93</v>
      </c>
      <c r="BM172" s="261" t="s">
        <v>258</v>
      </c>
    </row>
    <row r="173" s="2" customFormat="1" ht="16.5" customHeight="1">
      <c r="A173" s="37"/>
      <c r="B173" s="38"/>
      <c r="C173" s="249" t="s">
        <v>73</v>
      </c>
      <c r="D173" s="249" t="s">
        <v>154</v>
      </c>
      <c r="E173" s="250" t="s">
        <v>618</v>
      </c>
      <c r="F173" s="251" t="s">
        <v>619</v>
      </c>
      <c r="G173" s="252" t="s">
        <v>573</v>
      </c>
      <c r="H173" s="253">
        <v>80</v>
      </c>
      <c r="I173" s="254"/>
      <c r="J173" s="255">
        <f>ROUND(I173*H173,2)</f>
        <v>0</v>
      </c>
      <c r="K173" s="256"/>
      <c r="L173" s="43"/>
      <c r="M173" s="257" t="s">
        <v>1</v>
      </c>
      <c r="N173" s="258" t="s">
        <v>38</v>
      </c>
      <c r="O173" s="90"/>
      <c r="P173" s="259">
        <f>O173*H173</f>
        <v>0</v>
      </c>
      <c r="Q173" s="259">
        <v>0</v>
      </c>
      <c r="R173" s="259">
        <f>Q173*H173</f>
        <v>0</v>
      </c>
      <c r="S173" s="259">
        <v>0</v>
      </c>
      <c r="T173" s="26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1" t="s">
        <v>93</v>
      </c>
      <c r="AT173" s="261" t="s">
        <v>154</v>
      </c>
      <c r="AU173" s="261" t="s">
        <v>78</v>
      </c>
      <c r="AY173" s="16" t="s">
        <v>153</v>
      </c>
      <c r="BE173" s="262">
        <f>IF(N173="základní",J173,0)</f>
        <v>0</v>
      </c>
      <c r="BF173" s="262">
        <f>IF(N173="snížená",J173,0)</f>
        <v>0</v>
      </c>
      <c r="BG173" s="262">
        <f>IF(N173="zákl. přenesená",J173,0)</f>
        <v>0</v>
      </c>
      <c r="BH173" s="262">
        <f>IF(N173="sníž. přenesená",J173,0)</f>
        <v>0</v>
      </c>
      <c r="BI173" s="262">
        <f>IF(N173="nulová",J173,0)</f>
        <v>0</v>
      </c>
      <c r="BJ173" s="16" t="s">
        <v>78</v>
      </c>
      <c r="BK173" s="262">
        <f>ROUND(I173*H173,2)</f>
        <v>0</v>
      </c>
      <c r="BL173" s="16" t="s">
        <v>93</v>
      </c>
      <c r="BM173" s="261" t="s">
        <v>261</v>
      </c>
    </row>
    <row r="174" s="2" customFormat="1" ht="16.5" customHeight="1">
      <c r="A174" s="37"/>
      <c r="B174" s="38"/>
      <c r="C174" s="249" t="s">
        <v>73</v>
      </c>
      <c r="D174" s="249" t="s">
        <v>154</v>
      </c>
      <c r="E174" s="250" t="s">
        <v>620</v>
      </c>
      <c r="F174" s="251" t="s">
        <v>621</v>
      </c>
      <c r="G174" s="252" t="s">
        <v>182</v>
      </c>
      <c r="H174" s="253">
        <v>1</v>
      </c>
      <c r="I174" s="254"/>
      <c r="J174" s="255">
        <f>ROUND(I174*H174,2)</f>
        <v>0</v>
      </c>
      <c r="K174" s="256"/>
      <c r="L174" s="43"/>
      <c r="M174" s="257" t="s">
        <v>1</v>
      </c>
      <c r="N174" s="258" t="s">
        <v>38</v>
      </c>
      <c r="O174" s="90"/>
      <c r="P174" s="259">
        <f>O174*H174</f>
        <v>0</v>
      </c>
      <c r="Q174" s="259">
        <v>0</v>
      </c>
      <c r="R174" s="259">
        <f>Q174*H174</f>
        <v>0</v>
      </c>
      <c r="S174" s="259">
        <v>0</v>
      </c>
      <c r="T174" s="26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1" t="s">
        <v>93</v>
      </c>
      <c r="AT174" s="261" t="s">
        <v>154</v>
      </c>
      <c r="AU174" s="261" t="s">
        <v>78</v>
      </c>
      <c r="AY174" s="16" t="s">
        <v>153</v>
      </c>
      <c r="BE174" s="262">
        <f>IF(N174="základní",J174,0)</f>
        <v>0</v>
      </c>
      <c r="BF174" s="262">
        <f>IF(N174="snížená",J174,0)</f>
        <v>0</v>
      </c>
      <c r="BG174" s="262">
        <f>IF(N174="zákl. přenesená",J174,0)</f>
        <v>0</v>
      </c>
      <c r="BH174" s="262">
        <f>IF(N174="sníž. přenesená",J174,0)</f>
        <v>0</v>
      </c>
      <c r="BI174" s="262">
        <f>IF(N174="nulová",J174,0)</f>
        <v>0</v>
      </c>
      <c r="BJ174" s="16" t="s">
        <v>78</v>
      </c>
      <c r="BK174" s="262">
        <f>ROUND(I174*H174,2)</f>
        <v>0</v>
      </c>
      <c r="BL174" s="16" t="s">
        <v>93</v>
      </c>
      <c r="BM174" s="261" t="s">
        <v>264</v>
      </c>
    </row>
    <row r="175" s="2" customFormat="1" ht="24" customHeight="1">
      <c r="A175" s="37"/>
      <c r="B175" s="38"/>
      <c r="C175" s="249" t="s">
        <v>73</v>
      </c>
      <c r="D175" s="249" t="s">
        <v>154</v>
      </c>
      <c r="E175" s="250" t="s">
        <v>622</v>
      </c>
      <c r="F175" s="251" t="s">
        <v>623</v>
      </c>
      <c r="G175" s="252" t="s">
        <v>182</v>
      </c>
      <c r="H175" s="253">
        <v>1</v>
      </c>
      <c r="I175" s="254"/>
      <c r="J175" s="255">
        <f>ROUND(I175*H175,2)</f>
        <v>0</v>
      </c>
      <c r="K175" s="256"/>
      <c r="L175" s="43"/>
      <c r="M175" s="257" t="s">
        <v>1</v>
      </c>
      <c r="N175" s="258" t="s">
        <v>38</v>
      </c>
      <c r="O175" s="90"/>
      <c r="P175" s="259">
        <f>O175*H175</f>
        <v>0</v>
      </c>
      <c r="Q175" s="259">
        <v>0</v>
      </c>
      <c r="R175" s="259">
        <f>Q175*H175</f>
        <v>0</v>
      </c>
      <c r="S175" s="259">
        <v>0</v>
      </c>
      <c r="T175" s="26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1" t="s">
        <v>93</v>
      </c>
      <c r="AT175" s="261" t="s">
        <v>154</v>
      </c>
      <c r="AU175" s="261" t="s">
        <v>78</v>
      </c>
      <c r="AY175" s="16" t="s">
        <v>153</v>
      </c>
      <c r="BE175" s="262">
        <f>IF(N175="základní",J175,0)</f>
        <v>0</v>
      </c>
      <c r="BF175" s="262">
        <f>IF(N175="snížená",J175,0)</f>
        <v>0</v>
      </c>
      <c r="BG175" s="262">
        <f>IF(N175="zákl. přenesená",J175,0)</f>
        <v>0</v>
      </c>
      <c r="BH175" s="262">
        <f>IF(N175="sníž. přenesená",J175,0)</f>
        <v>0</v>
      </c>
      <c r="BI175" s="262">
        <f>IF(N175="nulová",J175,0)</f>
        <v>0</v>
      </c>
      <c r="BJ175" s="16" t="s">
        <v>78</v>
      </c>
      <c r="BK175" s="262">
        <f>ROUND(I175*H175,2)</f>
        <v>0</v>
      </c>
      <c r="BL175" s="16" t="s">
        <v>93</v>
      </c>
      <c r="BM175" s="261" t="s">
        <v>266</v>
      </c>
    </row>
    <row r="176" s="2" customFormat="1" ht="16.5" customHeight="1">
      <c r="A176" s="37"/>
      <c r="B176" s="38"/>
      <c r="C176" s="249" t="s">
        <v>73</v>
      </c>
      <c r="D176" s="249" t="s">
        <v>154</v>
      </c>
      <c r="E176" s="250" t="s">
        <v>624</v>
      </c>
      <c r="F176" s="251" t="s">
        <v>625</v>
      </c>
      <c r="G176" s="252" t="s">
        <v>182</v>
      </c>
      <c r="H176" s="253">
        <v>2</v>
      </c>
      <c r="I176" s="254"/>
      <c r="J176" s="255">
        <f>ROUND(I176*H176,2)</f>
        <v>0</v>
      </c>
      <c r="K176" s="256"/>
      <c r="L176" s="43"/>
      <c r="M176" s="257" t="s">
        <v>1</v>
      </c>
      <c r="N176" s="258" t="s">
        <v>38</v>
      </c>
      <c r="O176" s="90"/>
      <c r="P176" s="259">
        <f>O176*H176</f>
        <v>0</v>
      </c>
      <c r="Q176" s="259">
        <v>0</v>
      </c>
      <c r="R176" s="259">
        <f>Q176*H176</f>
        <v>0</v>
      </c>
      <c r="S176" s="259">
        <v>0</v>
      </c>
      <c r="T176" s="26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1" t="s">
        <v>93</v>
      </c>
      <c r="AT176" s="261" t="s">
        <v>154</v>
      </c>
      <c r="AU176" s="261" t="s">
        <v>78</v>
      </c>
      <c r="AY176" s="16" t="s">
        <v>153</v>
      </c>
      <c r="BE176" s="262">
        <f>IF(N176="základní",J176,0)</f>
        <v>0</v>
      </c>
      <c r="BF176" s="262">
        <f>IF(N176="snížená",J176,0)</f>
        <v>0</v>
      </c>
      <c r="BG176" s="262">
        <f>IF(N176="zákl. přenesená",J176,0)</f>
        <v>0</v>
      </c>
      <c r="BH176" s="262">
        <f>IF(N176="sníž. přenesená",J176,0)</f>
        <v>0</v>
      </c>
      <c r="BI176" s="262">
        <f>IF(N176="nulová",J176,0)</f>
        <v>0</v>
      </c>
      <c r="BJ176" s="16" t="s">
        <v>78</v>
      </c>
      <c r="BK176" s="262">
        <f>ROUND(I176*H176,2)</f>
        <v>0</v>
      </c>
      <c r="BL176" s="16" t="s">
        <v>93</v>
      </c>
      <c r="BM176" s="261" t="s">
        <v>268</v>
      </c>
    </row>
    <row r="177" s="2" customFormat="1" ht="16.5" customHeight="1">
      <c r="A177" s="37"/>
      <c r="B177" s="38"/>
      <c r="C177" s="249" t="s">
        <v>73</v>
      </c>
      <c r="D177" s="249" t="s">
        <v>154</v>
      </c>
      <c r="E177" s="250" t="s">
        <v>626</v>
      </c>
      <c r="F177" s="251" t="s">
        <v>627</v>
      </c>
      <c r="G177" s="252" t="s">
        <v>182</v>
      </c>
      <c r="H177" s="253">
        <v>1</v>
      </c>
      <c r="I177" s="254"/>
      <c r="J177" s="255">
        <f>ROUND(I177*H177,2)</f>
        <v>0</v>
      </c>
      <c r="K177" s="256"/>
      <c r="L177" s="43"/>
      <c r="M177" s="257" t="s">
        <v>1</v>
      </c>
      <c r="N177" s="258" t="s">
        <v>38</v>
      </c>
      <c r="O177" s="90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1" t="s">
        <v>93</v>
      </c>
      <c r="AT177" s="261" t="s">
        <v>154</v>
      </c>
      <c r="AU177" s="261" t="s">
        <v>78</v>
      </c>
      <c r="AY177" s="16" t="s">
        <v>153</v>
      </c>
      <c r="BE177" s="262">
        <f>IF(N177="základní",J177,0)</f>
        <v>0</v>
      </c>
      <c r="BF177" s="262">
        <f>IF(N177="snížená",J177,0)</f>
        <v>0</v>
      </c>
      <c r="BG177" s="262">
        <f>IF(N177="zákl. přenesená",J177,0)</f>
        <v>0</v>
      </c>
      <c r="BH177" s="262">
        <f>IF(N177="sníž. přenesená",J177,0)</f>
        <v>0</v>
      </c>
      <c r="BI177" s="262">
        <f>IF(N177="nulová",J177,0)</f>
        <v>0</v>
      </c>
      <c r="BJ177" s="16" t="s">
        <v>78</v>
      </c>
      <c r="BK177" s="262">
        <f>ROUND(I177*H177,2)</f>
        <v>0</v>
      </c>
      <c r="BL177" s="16" t="s">
        <v>93</v>
      </c>
      <c r="BM177" s="261" t="s">
        <v>271</v>
      </c>
    </row>
    <row r="178" s="2" customFormat="1" ht="16.5" customHeight="1">
      <c r="A178" s="37"/>
      <c r="B178" s="38"/>
      <c r="C178" s="249" t="s">
        <v>73</v>
      </c>
      <c r="D178" s="249" t="s">
        <v>154</v>
      </c>
      <c r="E178" s="250" t="s">
        <v>628</v>
      </c>
      <c r="F178" s="251" t="s">
        <v>629</v>
      </c>
      <c r="G178" s="252" t="s">
        <v>182</v>
      </c>
      <c r="H178" s="253">
        <v>1</v>
      </c>
      <c r="I178" s="254"/>
      <c r="J178" s="255">
        <f>ROUND(I178*H178,2)</f>
        <v>0</v>
      </c>
      <c r="K178" s="256"/>
      <c r="L178" s="43"/>
      <c r="M178" s="257" t="s">
        <v>1</v>
      </c>
      <c r="N178" s="258" t="s">
        <v>38</v>
      </c>
      <c r="O178" s="90"/>
      <c r="P178" s="259">
        <f>O178*H178</f>
        <v>0</v>
      </c>
      <c r="Q178" s="259">
        <v>0</v>
      </c>
      <c r="R178" s="259">
        <f>Q178*H178</f>
        <v>0</v>
      </c>
      <c r="S178" s="259">
        <v>0</v>
      </c>
      <c r="T178" s="26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1" t="s">
        <v>93</v>
      </c>
      <c r="AT178" s="261" t="s">
        <v>154</v>
      </c>
      <c r="AU178" s="261" t="s">
        <v>78</v>
      </c>
      <c r="AY178" s="16" t="s">
        <v>153</v>
      </c>
      <c r="BE178" s="262">
        <f>IF(N178="základní",J178,0)</f>
        <v>0</v>
      </c>
      <c r="BF178" s="262">
        <f>IF(N178="snížená",J178,0)</f>
        <v>0</v>
      </c>
      <c r="BG178" s="262">
        <f>IF(N178="zákl. přenesená",J178,0)</f>
        <v>0</v>
      </c>
      <c r="BH178" s="262">
        <f>IF(N178="sníž. přenesená",J178,0)</f>
        <v>0</v>
      </c>
      <c r="BI178" s="262">
        <f>IF(N178="nulová",J178,0)</f>
        <v>0</v>
      </c>
      <c r="BJ178" s="16" t="s">
        <v>78</v>
      </c>
      <c r="BK178" s="262">
        <f>ROUND(I178*H178,2)</f>
        <v>0</v>
      </c>
      <c r="BL178" s="16" t="s">
        <v>93</v>
      </c>
      <c r="BM178" s="261" t="s">
        <v>274</v>
      </c>
    </row>
    <row r="179" s="2" customFormat="1" ht="16.5" customHeight="1">
      <c r="A179" s="37"/>
      <c r="B179" s="38"/>
      <c r="C179" s="249" t="s">
        <v>73</v>
      </c>
      <c r="D179" s="249" t="s">
        <v>154</v>
      </c>
      <c r="E179" s="250" t="s">
        <v>630</v>
      </c>
      <c r="F179" s="251" t="s">
        <v>631</v>
      </c>
      <c r="G179" s="252" t="s">
        <v>182</v>
      </c>
      <c r="H179" s="253">
        <v>4</v>
      </c>
      <c r="I179" s="254"/>
      <c r="J179" s="255">
        <f>ROUND(I179*H179,2)</f>
        <v>0</v>
      </c>
      <c r="K179" s="256"/>
      <c r="L179" s="43"/>
      <c r="M179" s="257" t="s">
        <v>1</v>
      </c>
      <c r="N179" s="258" t="s">
        <v>38</v>
      </c>
      <c r="O179" s="90"/>
      <c r="P179" s="259">
        <f>O179*H179</f>
        <v>0</v>
      </c>
      <c r="Q179" s="259">
        <v>0</v>
      </c>
      <c r="R179" s="259">
        <f>Q179*H179</f>
        <v>0</v>
      </c>
      <c r="S179" s="259">
        <v>0</v>
      </c>
      <c r="T179" s="26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1" t="s">
        <v>93</v>
      </c>
      <c r="AT179" s="261" t="s">
        <v>154</v>
      </c>
      <c r="AU179" s="261" t="s">
        <v>78</v>
      </c>
      <c r="AY179" s="16" t="s">
        <v>153</v>
      </c>
      <c r="BE179" s="262">
        <f>IF(N179="základní",J179,0)</f>
        <v>0</v>
      </c>
      <c r="BF179" s="262">
        <f>IF(N179="snížená",J179,0)</f>
        <v>0</v>
      </c>
      <c r="BG179" s="262">
        <f>IF(N179="zákl. přenesená",J179,0)</f>
        <v>0</v>
      </c>
      <c r="BH179" s="262">
        <f>IF(N179="sníž. přenesená",J179,0)</f>
        <v>0</v>
      </c>
      <c r="BI179" s="262">
        <f>IF(N179="nulová",J179,0)</f>
        <v>0</v>
      </c>
      <c r="BJ179" s="16" t="s">
        <v>78</v>
      </c>
      <c r="BK179" s="262">
        <f>ROUND(I179*H179,2)</f>
        <v>0</v>
      </c>
      <c r="BL179" s="16" t="s">
        <v>93</v>
      </c>
      <c r="BM179" s="261" t="s">
        <v>277</v>
      </c>
    </row>
    <row r="180" s="2" customFormat="1" ht="16.5" customHeight="1">
      <c r="A180" s="37"/>
      <c r="B180" s="38"/>
      <c r="C180" s="249" t="s">
        <v>73</v>
      </c>
      <c r="D180" s="249" t="s">
        <v>154</v>
      </c>
      <c r="E180" s="250" t="s">
        <v>632</v>
      </c>
      <c r="F180" s="251" t="s">
        <v>633</v>
      </c>
      <c r="G180" s="252" t="s">
        <v>182</v>
      </c>
      <c r="H180" s="253">
        <v>1</v>
      </c>
      <c r="I180" s="254"/>
      <c r="J180" s="255">
        <f>ROUND(I180*H180,2)</f>
        <v>0</v>
      </c>
      <c r="K180" s="256"/>
      <c r="L180" s="43"/>
      <c r="M180" s="257" t="s">
        <v>1</v>
      </c>
      <c r="N180" s="258" t="s">
        <v>38</v>
      </c>
      <c r="O180" s="90"/>
      <c r="P180" s="259">
        <f>O180*H180</f>
        <v>0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1" t="s">
        <v>93</v>
      </c>
      <c r="AT180" s="261" t="s">
        <v>154</v>
      </c>
      <c r="AU180" s="261" t="s">
        <v>78</v>
      </c>
      <c r="AY180" s="16" t="s">
        <v>153</v>
      </c>
      <c r="BE180" s="262">
        <f>IF(N180="základní",J180,0)</f>
        <v>0</v>
      </c>
      <c r="BF180" s="262">
        <f>IF(N180="snížená",J180,0)</f>
        <v>0</v>
      </c>
      <c r="BG180" s="262">
        <f>IF(N180="zákl. přenesená",J180,0)</f>
        <v>0</v>
      </c>
      <c r="BH180" s="262">
        <f>IF(N180="sníž. přenesená",J180,0)</f>
        <v>0</v>
      </c>
      <c r="BI180" s="262">
        <f>IF(N180="nulová",J180,0)</f>
        <v>0</v>
      </c>
      <c r="BJ180" s="16" t="s">
        <v>78</v>
      </c>
      <c r="BK180" s="262">
        <f>ROUND(I180*H180,2)</f>
        <v>0</v>
      </c>
      <c r="BL180" s="16" t="s">
        <v>93</v>
      </c>
      <c r="BM180" s="261" t="s">
        <v>280</v>
      </c>
    </row>
    <row r="181" s="2" customFormat="1" ht="16.5" customHeight="1">
      <c r="A181" s="37"/>
      <c r="B181" s="38"/>
      <c r="C181" s="249" t="s">
        <v>73</v>
      </c>
      <c r="D181" s="249" t="s">
        <v>154</v>
      </c>
      <c r="E181" s="250" t="s">
        <v>634</v>
      </c>
      <c r="F181" s="251" t="s">
        <v>635</v>
      </c>
      <c r="G181" s="252" t="s">
        <v>182</v>
      </c>
      <c r="H181" s="253">
        <v>16</v>
      </c>
      <c r="I181" s="254"/>
      <c r="J181" s="255">
        <f>ROUND(I181*H181,2)</f>
        <v>0</v>
      </c>
      <c r="K181" s="256"/>
      <c r="L181" s="43"/>
      <c r="M181" s="257" t="s">
        <v>1</v>
      </c>
      <c r="N181" s="258" t="s">
        <v>38</v>
      </c>
      <c r="O181" s="90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1" t="s">
        <v>93</v>
      </c>
      <c r="AT181" s="261" t="s">
        <v>154</v>
      </c>
      <c r="AU181" s="261" t="s">
        <v>78</v>
      </c>
      <c r="AY181" s="16" t="s">
        <v>153</v>
      </c>
      <c r="BE181" s="262">
        <f>IF(N181="základní",J181,0)</f>
        <v>0</v>
      </c>
      <c r="BF181" s="262">
        <f>IF(N181="snížená",J181,0)</f>
        <v>0</v>
      </c>
      <c r="BG181" s="262">
        <f>IF(N181="zákl. přenesená",J181,0)</f>
        <v>0</v>
      </c>
      <c r="BH181" s="262">
        <f>IF(N181="sníž. přenesená",J181,0)</f>
        <v>0</v>
      </c>
      <c r="BI181" s="262">
        <f>IF(N181="nulová",J181,0)</f>
        <v>0</v>
      </c>
      <c r="BJ181" s="16" t="s">
        <v>78</v>
      </c>
      <c r="BK181" s="262">
        <f>ROUND(I181*H181,2)</f>
        <v>0</v>
      </c>
      <c r="BL181" s="16" t="s">
        <v>93</v>
      </c>
      <c r="BM181" s="261" t="s">
        <v>283</v>
      </c>
    </row>
    <row r="182" s="2" customFormat="1" ht="16.5" customHeight="1">
      <c r="A182" s="37"/>
      <c r="B182" s="38"/>
      <c r="C182" s="249" t="s">
        <v>73</v>
      </c>
      <c r="D182" s="249" t="s">
        <v>154</v>
      </c>
      <c r="E182" s="250" t="s">
        <v>636</v>
      </c>
      <c r="F182" s="251" t="s">
        <v>637</v>
      </c>
      <c r="G182" s="252" t="s">
        <v>182</v>
      </c>
      <c r="H182" s="253">
        <v>1</v>
      </c>
      <c r="I182" s="254"/>
      <c r="J182" s="255">
        <f>ROUND(I182*H182,2)</f>
        <v>0</v>
      </c>
      <c r="K182" s="256"/>
      <c r="L182" s="43"/>
      <c r="M182" s="257" t="s">
        <v>1</v>
      </c>
      <c r="N182" s="258" t="s">
        <v>38</v>
      </c>
      <c r="O182" s="90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1" t="s">
        <v>93</v>
      </c>
      <c r="AT182" s="261" t="s">
        <v>154</v>
      </c>
      <c r="AU182" s="261" t="s">
        <v>78</v>
      </c>
      <c r="AY182" s="16" t="s">
        <v>153</v>
      </c>
      <c r="BE182" s="262">
        <f>IF(N182="základní",J182,0)</f>
        <v>0</v>
      </c>
      <c r="BF182" s="262">
        <f>IF(N182="snížená",J182,0)</f>
        <v>0</v>
      </c>
      <c r="BG182" s="262">
        <f>IF(N182="zákl. přenesená",J182,0)</f>
        <v>0</v>
      </c>
      <c r="BH182" s="262">
        <f>IF(N182="sníž. přenesená",J182,0)</f>
        <v>0</v>
      </c>
      <c r="BI182" s="262">
        <f>IF(N182="nulová",J182,0)</f>
        <v>0</v>
      </c>
      <c r="BJ182" s="16" t="s">
        <v>78</v>
      </c>
      <c r="BK182" s="262">
        <f>ROUND(I182*H182,2)</f>
        <v>0</v>
      </c>
      <c r="BL182" s="16" t="s">
        <v>93</v>
      </c>
      <c r="BM182" s="261" t="s">
        <v>286</v>
      </c>
    </row>
    <row r="183" s="2" customFormat="1" ht="24" customHeight="1">
      <c r="A183" s="37"/>
      <c r="B183" s="38"/>
      <c r="C183" s="249" t="s">
        <v>73</v>
      </c>
      <c r="D183" s="249" t="s">
        <v>154</v>
      </c>
      <c r="E183" s="250" t="s">
        <v>638</v>
      </c>
      <c r="F183" s="251" t="s">
        <v>639</v>
      </c>
      <c r="G183" s="252" t="s">
        <v>640</v>
      </c>
      <c r="H183" s="253">
        <v>1</v>
      </c>
      <c r="I183" s="254"/>
      <c r="J183" s="255">
        <f>ROUND(I183*H183,2)</f>
        <v>0</v>
      </c>
      <c r="K183" s="256"/>
      <c r="L183" s="43"/>
      <c r="M183" s="257" t="s">
        <v>1</v>
      </c>
      <c r="N183" s="258" t="s">
        <v>38</v>
      </c>
      <c r="O183" s="90"/>
      <c r="P183" s="259">
        <f>O183*H183</f>
        <v>0</v>
      </c>
      <c r="Q183" s="259">
        <v>0</v>
      </c>
      <c r="R183" s="259">
        <f>Q183*H183</f>
        <v>0</v>
      </c>
      <c r="S183" s="259">
        <v>0</v>
      </c>
      <c r="T183" s="26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1" t="s">
        <v>93</v>
      </c>
      <c r="AT183" s="261" t="s">
        <v>154</v>
      </c>
      <c r="AU183" s="261" t="s">
        <v>78</v>
      </c>
      <c r="AY183" s="16" t="s">
        <v>153</v>
      </c>
      <c r="BE183" s="262">
        <f>IF(N183="základní",J183,0)</f>
        <v>0</v>
      </c>
      <c r="BF183" s="262">
        <f>IF(N183="snížená",J183,0)</f>
        <v>0</v>
      </c>
      <c r="BG183" s="262">
        <f>IF(N183="zákl. přenesená",J183,0)</f>
        <v>0</v>
      </c>
      <c r="BH183" s="262">
        <f>IF(N183="sníž. přenesená",J183,0)</f>
        <v>0</v>
      </c>
      <c r="BI183" s="262">
        <f>IF(N183="nulová",J183,0)</f>
        <v>0</v>
      </c>
      <c r="BJ183" s="16" t="s">
        <v>78</v>
      </c>
      <c r="BK183" s="262">
        <f>ROUND(I183*H183,2)</f>
        <v>0</v>
      </c>
      <c r="BL183" s="16" t="s">
        <v>93</v>
      </c>
      <c r="BM183" s="261" t="s">
        <v>289</v>
      </c>
    </row>
    <row r="184" s="2" customFormat="1" ht="16.5" customHeight="1">
      <c r="A184" s="37"/>
      <c r="B184" s="38"/>
      <c r="C184" s="249" t="s">
        <v>73</v>
      </c>
      <c r="D184" s="249" t="s">
        <v>154</v>
      </c>
      <c r="E184" s="250" t="s">
        <v>641</v>
      </c>
      <c r="F184" s="251" t="s">
        <v>642</v>
      </c>
      <c r="G184" s="252" t="s">
        <v>640</v>
      </c>
      <c r="H184" s="253">
        <v>1</v>
      </c>
      <c r="I184" s="254"/>
      <c r="J184" s="255">
        <f>ROUND(I184*H184,2)</f>
        <v>0</v>
      </c>
      <c r="K184" s="256"/>
      <c r="L184" s="43"/>
      <c r="M184" s="257" t="s">
        <v>1</v>
      </c>
      <c r="N184" s="258" t="s">
        <v>38</v>
      </c>
      <c r="O184" s="90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1" t="s">
        <v>93</v>
      </c>
      <c r="AT184" s="261" t="s">
        <v>154</v>
      </c>
      <c r="AU184" s="261" t="s">
        <v>78</v>
      </c>
      <c r="AY184" s="16" t="s">
        <v>153</v>
      </c>
      <c r="BE184" s="262">
        <f>IF(N184="základní",J184,0)</f>
        <v>0</v>
      </c>
      <c r="BF184" s="262">
        <f>IF(N184="snížená",J184,0)</f>
        <v>0</v>
      </c>
      <c r="BG184" s="262">
        <f>IF(N184="zákl. přenesená",J184,0)</f>
        <v>0</v>
      </c>
      <c r="BH184" s="262">
        <f>IF(N184="sníž. přenesená",J184,0)</f>
        <v>0</v>
      </c>
      <c r="BI184" s="262">
        <f>IF(N184="nulová",J184,0)</f>
        <v>0</v>
      </c>
      <c r="BJ184" s="16" t="s">
        <v>78</v>
      </c>
      <c r="BK184" s="262">
        <f>ROUND(I184*H184,2)</f>
        <v>0</v>
      </c>
      <c r="BL184" s="16" t="s">
        <v>93</v>
      </c>
      <c r="BM184" s="261" t="s">
        <v>292</v>
      </c>
    </row>
    <row r="185" s="2" customFormat="1" ht="16.5" customHeight="1">
      <c r="A185" s="37"/>
      <c r="B185" s="38"/>
      <c r="C185" s="249" t="s">
        <v>73</v>
      </c>
      <c r="D185" s="249" t="s">
        <v>154</v>
      </c>
      <c r="E185" s="250" t="s">
        <v>643</v>
      </c>
      <c r="F185" s="251" t="s">
        <v>644</v>
      </c>
      <c r="G185" s="252" t="s">
        <v>182</v>
      </c>
      <c r="H185" s="253">
        <v>1</v>
      </c>
      <c r="I185" s="254"/>
      <c r="J185" s="255">
        <f>ROUND(I185*H185,2)</f>
        <v>0</v>
      </c>
      <c r="K185" s="256"/>
      <c r="L185" s="43"/>
      <c r="M185" s="257" t="s">
        <v>1</v>
      </c>
      <c r="N185" s="258" t="s">
        <v>38</v>
      </c>
      <c r="O185" s="90"/>
      <c r="P185" s="259">
        <f>O185*H185</f>
        <v>0</v>
      </c>
      <c r="Q185" s="259">
        <v>0</v>
      </c>
      <c r="R185" s="259">
        <f>Q185*H185</f>
        <v>0</v>
      </c>
      <c r="S185" s="259">
        <v>0</v>
      </c>
      <c r="T185" s="26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1" t="s">
        <v>93</v>
      </c>
      <c r="AT185" s="261" t="s">
        <v>154</v>
      </c>
      <c r="AU185" s="261" t="s">
        <v>78</v>
      </c>
      <c r="AY185" s="16" t="s">
        <v>153</v>
      </c>
      <c r="BE185" s="262">
        <f>IF(N185="základní",J185,0)</f>
        <v>0</v>
      </c>
      <c r="BF185" s="262">
        <f>IF(N185="snížená",J185,0)</f>
        <v>0</v>
      </c>
      <c r="BG185" s="262">
        <f>IF(N185="zákl. přenesená",J185,0)</f>
        <v>0</v>
      </c>
      <c r="BH185" s="262">
        <f>IF(N185="sníž. přenesená",J185,0)</f>
        <v>0</v>
      </c>
      <c r="BI185" s="262">
        <f>IF(N185="nulová",J185,0)</f>
        <v>0</v>
      </c>
      <c r="BJ185" s="16" t="s">
        <v>78</v>
      </c>
      <c r="BK185" s="262">
        <f>ROUND(I185*H185,2)</f>
        <v>0</v>
      </c>
      <c r="BL185" s="16" t="s">
        <v>93</v>
      </c>
      <c r="BM185" s="261" t="s">
        <v>295</v>
      </c>
    </row>
    <row r="186" s="2" customFormat="1" ht="16.5" customHeight="1">
      <c r="A186" s="37"/>
      <c r="B186" s="38"/>
      <c r="C186" s="249" t="s">
        <v>73</v>
      </c>
      <c r="D186" s="249" t="s">
        <v>154</v>
      </c>
      <c r="E186" s="250" t="s">
        <v>645</v>
      </c>
      <c r="F186" s="251" t="s">
        <v>646</v>
      </c>
      <c r="G186" s="252" t="s">
        <v>182</v>
      </c>
      <c r="H186" s="253">
        <v>1</v>
      </c>
      <c r="I186" s="254"/>
      <c r="J186" s="255">
        <f>ROUND(I186*H186,2)</f>
        <v>0</v>
      </c>
      <c r="K186" s="256"/>
      <c r="L186" s="43"/>
      <c r="M186" s="257" t="s">
        <v>1</v>
      </c>
      <c r="N186" s="258" t="s">
        <v>38</v>
      </c>
      <c r="O186" s="90"/>
      <c r="P186" s="259">
        <f>O186*H186</f>
        <v>0</v>
      </c>
      <c r="Q186" s="259">
        <v>0</v>
      </c>
      <c r="R186" s="259">
        <f>Q186*H186</f>
        <v>0</v>
      </c>
      <c r="S186" s="259">
        <v>0</v>
      </c>
      <c r="T186" s="26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1" t="s">
        <v>93</v>
      </c>
      <c r="AT186" s="261" t="s">
        <v>154</v>
      </c>
      <c r="AU186" s="261" t="s">
        <v>78</v>
      </c>
      <c r="AY186" s="16" t="s">
        <v>153</v>
      </c>
      <c r="BE186" s="262">
        <f>IF(N186="základní",J186,0)</f>
        <v>0</v>
      </c>
      <c r="BF186" s="262">
        <f>IF(N186="snížená",J186,0)</f>
        <v>0</v>
      </c>
      <c r="BG186" s="262">
        <f>IF(N186="zákl. přenesená",J186,0)</f>
        <v>0</v>
      </c>
      <c r="BH186" s="262">
        <f>IF(N186="sníž. přenesená",J186,0)</f>
        <v>0</v>
      </c>
      <c r="BI186" s="262">
        <f>IF(N186="nulová",J186,0)</f>
        <v>0</v>
      </c>
      <c r="BJ186" s="16" t="s">
        <v>78</v>
      </c>
      <c r="BK186" s="262">
        <f>ROUND(I186*H186,2)</f>
        <v>0</v>
      </c>
      <c r="BL186" s="16" t="s">
        <v>93</v>
      </c>
      <c r="BM186" s="261" t="s">
        <v>298</v>
      </c>
    </row>
    <row r="187" s="2" customFormat="1" ht="16.5" customHeight="1">
      <c r="A187" s="37"/>
      <c r="B187" s="38"/>
      <c r="C187" s="249" t="s">
        <v>73</v>
      </c>
      <c r="D187" s="249" t="s">
        <v>154</v>
      </c>
      <c r="E187" s="250" t="s">
        <v>647</v>
      </c>
      <c r="F187" s="251" t="s">
        <v>648</v>
      </c>
      <c r="G187" s="252" t="s">
        <v>182</v>
      </c>
      <c r="H187" s="253">
        <v>1</v>
      </c>
      <c r="I187" s="254"/>
      <c r="J187" s="255">
        <f>ROUND(I187*H187,2)</f>
        <v>0</v>
      </c>
      <c r="K187" s="256"/>
      <c r="L187" s="43"/>
      <c r="M187" s="257" t="s">
        <v>1</v>
      </c>
      <c r="N187" s="258" t="s">
        <v>38</v>
      </c>
      <c r="O187" s="90"/>
      <c r="P187" s="259">
        <f>O187*H187</f>
        <v>0</v>
      </c>
      <c r="Q187" s="259">
        <v>0</v>
      </c>
      <c r="R187" s="259">
        <f>Q187*H187</f>
        <v>0</v>
      </c>
      <c r="S187" s="259">
        <v>0</v>
      </c>
      <c r="T187" s="26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1" t="s">
        <v>93</v>
      </c>
      <c r="AT187" s="261" t="s">
        <v>154</v>
      </c>
      <c r="AU187" s="261" t="s">
        <v>78</v>
      </c>
      <c r="AY187" s="16" t="s">
        <v>153</v>
      </c>
      <c r="BE187" s="262">
        <f>IF(N187="základní",J187,0)</f>
        <v>0</v>
      </c>
      <c r="BF187" s="262">
        <f>IF(N187="snížená",J187,0)</f>
        <v>0</v>
      </c>
      <c r="BG187" s="262">
        <f>IF(N187="zákl. přenesená",J187,0)</f>
        <v>0</v>
      </c>
      <c r="BH187" s="262">
        <f>IF(N187="sníž. přenesená",J187,0)</f>
        <v>0</v>
      </c>
      <c r="BI187" s="262">
        <f>IF(N187="nulová",J187,0)</f>
        <v>0</v>
      </c>
      <c r="BJ187" s="16" t="s">
        <v>78</v>
      </c>
      <c r="BK187" s="262">
        <f>ROUND(I187*H187,2)</f>
        <v>0</v>
      </c>
      <c r="BL187" s="16" t="s">
        <v>93</v>
      </c>
      <c r="BM187" s="261" t="s">
        <v>301</v>
      </c>
    </row>
    <row r="188" s="2" customFormat="1" ht="16.5" customHeight="1">
      <c r="A188" s="37"/>
      <c r="B188" s="38"/>
      <c r="C188" s="249" t="s">
        <v>73</v>
      </c>
      <c r="D188" s="249" t="s">
        <v>154</v>
      </c>
      <c r="E188" s="250" t="s">
        <v>649</v>
      </c>
      <c r="F188" s="251" t="s">
        <v>642</v>
      </c>
      <c r="G188" s="252" t="s">
        <v>640</v>
      </c>
      <c r="H188" s="253">
        <v>1</v>
      </c>
      <c r="I188" s="254"/>
      <c r="J188" s="255">
        <f>ROUND(I188*H188,2)</f>
        <v>0</v>
      </c>
      <c r="K188" s="256"/>
      <c r="L188" s="43"/>
      <c r="M188" s="257" t="s">
        <v>1</v>
      </c>
      <c r="N188" s="258" t="s">
        <v>38</v>
      </c>
      <c r="O188" s="90"/>
      <c r="P188" s="259">
        <f>O188*H188</f>
        <v>0</v>
      </c>
      <c r="Q188" s="259">
        <v>0</v>
      </c>
      <c r="R188" s="259">
        <f>Q188*H188</f>
        <v>0</v>
      </c>
      <c r="S188" s="259">
        <v>0</v>
      </c>
      <c r="T188" s="26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1" t="s">
        <v>93</v>
      </c>
      <c r="AT188" s="261" t="s">
        <v>154</v>
      </c>
      <c r="AU188" s="261" t="s">
        <v>78</v>
      </c>
      <c r="AY188" s="16" t="s">
        <v>153</v>
      </c>
      <c r="BE188" s="262">
        <f>IF(N188="základní",J188,0)</f>
        <v>0</v>
      </c>
      <c r="BF188" s="262">
        <f>IF(N188="snížená",J188,0)</f>
        <v>0</v>
      </c>
      <c r="BG188" s="262">
        <f>IF(N188="zákl. přenesená",J188,0)</f>
        <v>0</v>
      </c>
      <c r="BH188" s="262">
        <f>IF(N188="sníž. přenesená",J188,0)</f>
        <v>0</v>
      </c>
      <c r="BI188" s="262">
        <f>IF(N188="nulová",J188,0)</f>
        <v>0</v>
      </c>
      <c r="BJ188" s="16" t="s">
        <v>78</v>
      </c>
      <c r="BK188" s="262">
        <f>ROUND(I188*H188,2)</f>
        <v>0</v>
      </c>
      <c r="BL188" s="16" t="s">
        <v>93</v>
      </c>
      <c r="BM188" s="261" t="s">
        <v>304</v>
      </c>
    </row>
    <row r="189" s="11" customFormat="1" ht="25.92" customHeight="1">
      <c r="A189" s="11"/>
      <c r="B189" s="235"/>
      <c r="C189" s="236"/>
      <c r="D189" s="237" t="s">
        <v>72</v>
      </c>
      <c r="E189" s="238" t="s">
        <v>318</v>
      </c>
      <c r="F189" s="238" t="s">
        <v>650</v>
      </c>
      <c r="G189" s="236"/>
      <c r="H189" s="236"/>
      <c r="I189" s="239"/>
      <c r="J189" s="240">
        <f>BK189</f>
        <v>0</v>
      </c>
      <c r="K189" s="236"/>
      <c r="L189" s="241"/>
      <c r="M189" s="242"/>
      <c r="N189" s="243"/>
      <c r="O189" s="243"/>
      <c r="P189" s="244">
        <f>SUM(P190:P219)</f>
        <v>0</v>
      </c>
      <c r="Q189" s="243"/>
      <c r="R189" s="244">
        <f>SUM(R190:R219)</f>
        <v>0</v>
      </c>
      <c r="S189" s="243"/>
      <c r="T189" s="245">
        <f>SUM(T190:T219)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46" t="s">
        <v>78</v>
      </c>
      <c r="AT189" s="247" t="s">
        <v>72</v>
      </c>
      <c r="AU189" s="247" t="s">
        <v>73</v>
      </c>
      <c r="AY189" s="246" t="s">
        <v>153</v>
      </c>
      <c r="BK189" s="248">
        <f>SUM(BK190:BK219)</f>
        <v>0</v>
      </c>
    </row>
    <row r="190" s="2" customFormat="1" ht="16.5" customHeight="1">
      <c r="A190" s="37"/>
      <c r="B190" s="38"/>
      <c r="C190" s="249" t="s">
        <v>73</v>
      </c>
      <c r="D190" s="249" t="s">
        <v>154</v>
      </c>
      <c r="E190" s="250" t="s">
        <v>651</v>
      </c>
      <c r="F190" s="251" t="s">
        <v>652</v>
      </c>
      <c r="G190" s="252" t="s">
        <v>182</v>
      </c>
      <c r="H190" s="253">
        <v>136</v>
      </c>
      <c r="I190" s="254"/>
      <c r="J190" s="255">
        <f>ROUND(I190*H190,2)</f>
        <v>0</v>
      </c>
      <c r="K190" s="256"/>
      <c r="L190" s="43"/>
      <c r="M190" s="257" t="s">
        <v>1</v>
      </c>
      <c r="N190" s="258" t="s">
        <v>38</v>
      </c>
      <c r="O190" s="90"/>
      <c r="P190" s="259">
        <f>O190*H190</f>
        <v>0</v>
      </c>
      <c r="Q190" s="259">
        <v>0</v>
      </c>
      <c r="R190" s="259">
        <f>Q190*H190</f>
        <v>0</v>
      </c>
      <c r="S190" s="259">
        <v>0</v>
      </c>
      <c r="T190" s="26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1" t="s">
        <v>93</v>
      </c>
      <c r="AT190" s="261" t="s">
        <v>154</v>
      </c>
      <c r="AU190" s="261" t="s">
        <v>78</v>
      </c>
      <c r="AY190" s="16" t="s">
        <v>153</v>
      </c>
      <c r="BE190" s="262">
        <f>IF(N190="základní",J190,0)</f>
        <v>0</v>
      </c>
      <c r="BF190" s="262">
        <f>IF(N190="snížená",J190,0)</f>
        <v>0</v>
      </c>
      <c r="BG190" s="262">
        <f>IF(N190="zákl. přenesená",J190,0)</f>
        <v>0</v>
      </c>
      <c r="BH190" s="262">
        <f>IF(N190="sníž. přenesená",J190,0)</f>
        <v>0</v>
      </c>
      <c r="BI190" s="262">
        <f>IF(N190="nulová",J190,0)</f>
        <v>0</v>
      </c>
      <c r="BJ190" s="16" t="s">
        <v>78</v>
      </c>
      <c r="BK190" s="262">
        <f>ROUND(I190*H190,2)</f>
        <v>0</v>
      </c>
      <c r="BL190" s="16" t="s">
        <v>93</v>
      </c>
      <c r="BM190" s="261" t="s">
        <v>307</v>
      </c>
    </row>
    <row r="191" s="2" customFormat="1" ht="16.5" customHeight="1">
      <c r="A191" s="37"/>
      <c r="B191" s="38"/>
      <c r="C191" s="249" t="s">
        <v>73</v>
      </c>
      <c r="D191" s="249" t="s">
        <v>154</v>
      </c>
      <c r="E191" s="250" t="s">
        <v>653</v>
      </c>
      <c r="F191" s="251" t="s">
        <v>654</v>
      </c>
      <c r="G191" s="252" t="s">
        <v>182</v>
      </c>
      <c r="H191" s="253">
        <v>54</v>
      </c>
      <c r="I191" s="254"/>
      <c r="J191" s="255">
        <f>ROUND(I191*H191,2)</f>
        <v>0</v>
      </c>
      <c r="K191" s="256"/>
      <c r="L191" s="43"/>
      <c r="M191" s="257" t="s">
        <v>1</v>
      </c>
      <c r="N191" s="258" t="s">
        <v>38</v>
      </c>
      <c r="O191" s="90"/>
      <c r="P191" s="259">
        <f>O191*H191</f>
        <v>0</v>
      </c>
      <c r="Q191" s="259">
        <v>0</v>
      </c>
      <c r="R191" s="259">
        <f>Q191*H191</f>
        <v>0</v>
      </c>
      <c r="S191" s="259">
        <v>0</v>
      </c>
      <c r="T191" s="26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1" t="s">
        <v>93</v>
      </c>
      <c r="AT191" s="261" t="s">
        <v>154</v>
      </c>
      <c r="AU191" s="261" t="s">
        <v>78</v>
      </c>
      <c r="AY191" s="16" t="s">
        <v>153</v>
      </c>
      <c r="BE191" s="262">
        <f>IF(N191="základní",J191,0)</f>
        <v>0</v>
      </c>
      <c r="BF191" s="262">
        <f>IF(N191="snížená",J191,0)</f>
        <v>0</v>
      </c>
      <c r="BG191" s="262">
        <f>IF(N191="zákl. přenesená",J191,0)</f>
        <v>0</v>
      </c>
      <c r="BH191" s="262">
        <f>IF(N191="sníž. přenesená",J191,0)</f>
        <v>0</v>
      </c>
      <c r="BI191" s="262">
        <f>IF(N191="nulová",J191,0)</f>
        <v>0</v>
      </c>
      <c r="BJ191" s="16" t="s">
        <v>78</v>
      </c>
      <c r="BK191" s="262">
        <f>ROUND(I191*H191,2)</f>
        <v>0</v>
      </c>
      <c r="BL191" s="16" t="s">
        <v>93</v>
      </c>
      <c r="BM191" s="261" t="s">
        <v>310</v>
      </c>
    </row>
    <row r="192" s="2" customFormat="1" ht="16.5" customHeight="1">
      <c r="A192" s="37"/>
      <c r="B192" s="38"/>
      <c r="C192" s="249" t="s">
        <v>73</v>
      </c>
      <c r="D192" s="249" t="s">
        <v>154</v>
      </c>
      <c r="E192" s="250" t="s">
        <v>655</v>
      </c>
      <c r="F192" s="251" t="s">
        <v>656</v>
      </c>
      <c r="G192" s="252" t="s">
        <v>182</v>
      </c>
      <c r="H192" s="253">
        <v>9</v>
      </c>
      <c r="I192" s="254"/>
      <c r="J192" s="255">
        <f>ROUND(I192*H192,2)</f>
        <v>0</v>
      </c>
      <c r="K192" s="256"/>
      <c r="L192" s="43"/>
      <c r="M192" s="257" t="s">
        <v>1</v>
      </c>
      <c r="N192" s="258" t="s">
        <v>38</v>
      </c>
      <c r="O192" s="90"/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1" t="s">
        <v>93</v>
      </c>
      <c r="AT192" s="261" t="s">
        <v>154</v>
      </c>
      <c r="AU192" s="261" t="s">
        <v>78</v>
      </c>
      <c r="AY192" s="16" t="s">
        <v>153</v>
      </c>
      <c r="BE192" s="262">
        <f>IF(N192="základní",J192,0)</f>
        <v>0</v>
      </c>
      <c r="BF192" s="262">
        <f>IF(N192="snížená",J192,0)</f>
        <v>0</v>
      </c>
      <c r="BG192" s="262">
        <f>IF(N192="zákl. přenesená",J192,0)</f>
        <v>0</v>
      </c>
      <c r="BH192" s="262">
        <f>IF(N192="sníž. přenesená",J192,0)</f>
        <v>0</v>
      </c>
      <c r="BI192" s="262">
        <f>IF(N192="nulová",J192,0)</f>
        <v>0</v>
      </c>
      <c r="BJ192" s="16" t="s">
        <v>78</v>
      </c>
      <c r="BK192" s="262">
        <f>ROUND(I192*H192,2)</f>
        <v>0</v>
      </c>
      <c r="BL192" s="16" t="s">
        <v>93</v>
      </c>
      <c r="BM192" s="261" t="s">
        <v>313</v>
      </c>
    </row>
    <row r="193" s="2" customFormat="1" ht="16.5" customHeight="1">
      <c r="A193" s="37"/>
      <c r="B193" s="38"/>
      <c r="C193" s="249" t="s">
        <v>73</v>
      </c>
      <c r="D193" s="249" t="s">
        <v>154</v>
      </c>
      <c r="E193" s="250" t="s">
        <v>657</v>
      </c>
      <c r="F193" s="251" t="s">
        <v>658</v>
      </c>
      <c r="G193" s="252" t="s">
        <v>182</v>
      </c>
      <c r="H193" s="253">
        <v>6</v>
      </c>
      <c r="I193" s="254"/>
      <c r="J193" s="255">
        <f>ROUND(I193*H193,2)</f>
        <v>0</v>
      </c>
      <c r="K193" s="256"/>
      <c r="L193" s="43"/>
      <c r="M193" s="257" t="s">
        <v>1</v>
      </c>
      <c r="N193" s="258" t="s">
        <v>38</v>
      </c>
      <c r="O193" s="90"/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1" t="s">
        <v>93</v>
      </c>
      <c r="AT193" s="261" t="s">
        <v>154</v>
      </c>
      <c r="AU193" s="261" t="s">
        <v>78</v>
      </c>
      <c r="AY193" s="16" t="s">
        <v>153</v>
      </c>
      <c r="BE193" s="262">
        <f>IF(N193="základní",J193,0)</f>
        <v>0</v>
      </c>
      <c r="BF193" s="262">
        <f>IF(N193="snížená",J193,0)</f>
        <v>0</v>
      </c>
      <c r="BG193" s="262">
        <f>IF(N193="zákl. přenesená",J193,0)</f>
        <v>0</v>
      </c>
      <c r="BH193" s="262">
        <f>IF(N193="sníž. přenesená",J193,0)</f>
        <v>0</v>
      </c>
      <c r="BI193" s="262">
        <f>IF(N193="nulová",J193,0)</f>
        <v>0</v>
      </c>
      <c r="BJ193" s="16" t="s">
        <v>78</v>
      </c>
      <c r="BK193" s="262">
        <f>ROUND(I193*H193,2)</f>
        <v>0</v>
      </c>
      <c r="BL193" s="16" t="s">
        <v>93</v>
      </c>
      <c r="BM193" s="261" t="s">
        <v>315</v>
      </c>
    </row>
    <row r="194" s="2" customFormat="1" ht="16.5" customHeight="1">
      <c r="A194" s="37"/>
      <c r="B194" s="38"/>
      <c r="C194" s="249" t="s">
        <v>73</v>
      </c>
      <c r="D194" s="249" t="s">
        <v>154</v>
      </c>
      <c r="E194" s="250" t="s">
        <v>659</v>
      </c>
      <c r="F194" s="251" t="s">
        <v>660</v>
      </c>
      <c r="G194" s="252" t="s">
        <v>182</v>
      </c>
      <c r="H194" s="253">
        <v>2</v>
      </c>
      <c r="I194" s="254"/>
      <c r="J194" s="255">
        <f>ROUND(I194*H194,2)</f>
        <v>0</v>
      </c>
      <c r="K194" s="256"/>
      <c r="L194" s="43"/>
      <c r="M194" s="257" t="s">
        <v>1</v>
      </c>
      <c r="N194" s="258" t="s">
        <v>38</v>
      </c>
      <c r="O194" s="90"/>
      <c r="P194" s="259">
        <f>O194*H194</f>
        <v>0</v>
      </c>
      <c r="Q194" s="259">
        <v>0</v>
      </c>
      <c r="R194" s="259">
        <f>Q194*H194</f>
        <v>0</v>
      </c>
      <c r="S194" s="259">
        <v>0</v>
      </c>
      <c r="T194" s="26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1" t="s">
        <v>93</v>
      </c>
      <c r="AT194" s="261" t="s">
        <v>154</v>
      </c>
      <c r="AU194" s="261" t="s">
        <v>78</v>
      </c>
      <c r="AY194" s="16" t="s">
        <v>153</v>
      </c>
      <c r="BE194" s="262">
        <f>IF(N194="základní",J194,0)</f>
        <v>0</v>
      </c>
      <c r="BF194" s="262">
        <f>IF(N194="snížená",J194,0)</f>
        <v>0</v>
      </c>
      <c r="BG194" s="262">
        <f>IF(N194="zákl. přenesená",J194,0)</f>
        <v>0</v>
      </c>
      <c r="BH194" s="262">
        <f>IF(N194="sníž. přenesená",J194,0)</f>
        <v>0</v>
      </c>
      <c r="BI194" s="262">
        <f>IF(N194="nulová",J194,0)</f>
        <v>0</v>
      </c>
      <c r="BJ194" s="16" t="s">
        <v>78</v>
      </c>
      <c r="BK194" s="262">
        <f>ROUND(I194*H194,2)</f>
        <v>0</v>
      </c>
      <c r="BL194" s="16" t="s">
        <v>93</v>
      </c>
      <c r="BM194" s="261" t="s">
        <v>317</v>
      </c>
    </row>
    <row r="195" s="2" customFormat="1" ht="16.5" customHeight="1">
      <c r="A195" s="37"/>
      <c r="B195" s="38"/>
      <c r="C195" s="249" t="s">
        <v>73</v>
      </c>
      <c r="D195" s="249" t="s">
        <v>154</v>
      </c>
      <c r="E195" s="250" t="s">
        <v>661</v>
      </c>
      <c r="F195" s="251" t="s">
        <v>564</v>
      </c>
      <c r="G195" s="252" t="s">
        <v>182</v>
      </c>
      <c r="H195" s="253">
        <v>6</v>
      </c>
      <c r="I195" s="254"/>
      <c r="J195" s="255">
        <f>ROUND(I195*H195,2)</f>
        <v>0</v>
      </c>
      <c r="K195" s="256"/>
      <c r="L195" s="43"/>
      <c r="M195" s="257" t="s">
        <v>1</v>
      </c>
      <c r="N195" s="258" t="s">
        <v>38</v>
      </c>
      <c r="O195" s="90"/>
      <c r="P195" s="259">
        <f>O195*H195</f>
        <v>0</v>
      </c>
      <c r="Q195" s="259">
        <v>0</v>
      </c>
      <c r="R195" s="259">
        <f>Q195*H195</f>
        <v>0</v>
      </c>
      <c r="S195" s="259">
        <v>0</v>
      </c>
      <c r="T195" s="26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1" t="s">
        <v>93</v>
      </c>
      <c r="AT195" s="261" t="s">
        <v>154</v>
      </c>
      <c r="AU195" s="261" t="s">
        <v>78</v>
      </c>
      <c r="AY195" s="16" t="s">
        <v>153</v>
      </c>
      <c r="BE195" s="262">
        <f>IF(N195="základní",J195,0)</f>
        <v>0</v>
      </c>
      <c r="BF195" s="262">
        <f>IF(N195="snížená",J195,0)</f>
        <v>0</v>
      </c>
      <c r="BG195" s="262">
        <f>IF(N195="zákl. přenesená",J195,0)</f>
        <v>0</v>
      </c>
      <c r="BH195" s="262">
        <f>IF(N195="sníž. přenesená",J195,0)</f>
        <v>0</v>
      </c>
      <c r="BI195" s="262">
        <f>IF(N195="nulová",J195,0)</f>
        <v>0</v>
      </c>
      <c r="BJ195" s="16" t="s">
        <v>78</v>
      </c>
      <c r="BK195" s="262">
        <f>ROUND(I195*H195,2)</f>
        <v>0</v>
      </c>
      <c r="BL195" s="16" t="s">
        <v>93</v>
      </c>
      <c r="BM195" s="261" t="s">
        <v>322</v>
      </c>
    </row>
    <row r="196" s="2" customFormat="1" ht="16.5" customHeight="1">
      <c r="A196" s="37"/>
      <c r="B196" s="38"/>
      <c r="C196" s="249" t="s">
        <v>73</v>
      </c>
      <c r="D196" s="249" t="s">
        <v>154</v>
      </c>
      <c r="E196" s="250" t="s">
        <v>662</v>
      </c>
      <c r="F196" s="251" t="s">
        <v>663</v>
      </c>
      <c r="G196" s="252" t="s">
        <v>182</v>
      </c>
      <c r="H196" s="253">
        <v>10</v>
      </c>
      <c r="I196" s="254"/>
      <c r="J196" s="255">
        <f>ROUND(I196*H196,2)</f>
        <v>0</v>
      </c>
      <c r="K196" s="256"/>
      <c r="L196" s="43"/>
      <c r="M196" s="257" t="s">
        <v>1</v>
      </c>
      <c r="N196" s="258" t="s">
        <v>38</v>
      </c>
      <c r="O196" s="90"/>
      <c r="P196" s="259">
        <f>O196*H196</f>
        <v>0</v>
      </c>
      <c r="Q196" s="259">
        <v>0</v>
      </c>
      <c r="R196" s="259">
        <f>Q196*H196</f>
        <v>0</v>
      </c>
      <c r="S196" s="259">
        <v>0</v>
      </c>
      <c r="T196" s="26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1" t="s">
        <v>93</v>
      </c>
      <c r="AT196" s="261" t="s">
        <v>154</v>
      </c>
      <c r="AU196" s="261" t="s">
        <v>78</v>
      </c>
      <c r="AY196" s="16" t="s">
        <v>153</v>
      </c>
      <c r="BE196" s="262">
        <f>IF(N196="základní",J196,0)</f>
        <v>0</v>
      </c>
      <c r="BF196" s="262">
        <f>IF(N196="snížená",J196,0)</f>
        <v>0</v>
      </c>
      <c r="BG196" s="262">
        <f>IF(N196="zákl. přenesená",J196,0)</f>
        <v>0</v>
      </c>
      <c r="BH196" s="262">
        <f>IF(N196="sníž. přenesená",J196,0)</f>
        <v>0</v>
      </c>
      <c r="BI196" s="262">
        <f>IF(N196="nulová",J196,0)</f>
        <v>0</v>
      </c>
      <c r="BJ196" s="16" t="s">
        <v>78</v>
      </c>
      <c r="BK196" s="262">
        <f>ROUND(I196*H196,2)</f>
        <v>0</v>
      </c>
      <c r="BL196" s="16" t="s">
        <v>93</v>
      </c>
      <c r="BM196" s="261" t="s">
        <v>325</v>
      </c>
    </row>
    <row r="197" s="2" customFormat="1" ht="16.5" customHeight="1">
      <c r="A197" s="37"/>
      <c r="B197" s="38"/>
      <c r="C197" s="249" t="s">
        <v>73</v>
      </c>
      <c r="D197" s="249" t="s">
        <v>154</v>
      </c>
      <c r="E197" s="250" t="s">
        <v>664</v>
      </c>
      <c r="F197" s="251" t="s">
        <v>665</v>
      </c>
      <c r="G197" s="252" t="s">
        <v>182</v>
      </c>
      <c r="H197" s="253">
        <v>113</v>
      </c>
      <c r="I197" s="254"/>
      <c r="J197" s="255">
        <f>ROUND(I197*H197,2)</f>
        <v>0</v>
      </c>
      <c r="K197" s="256"/>
      <c r="L197" s="43"/>
      <c r="M197" s="257" t="s">
        <v>1</v>
      </c>
      <c r="N197" s="258" t="s">
        <v>38</v>
      </c>
      <c r="O197" s="90"/>
      <c r="P197" s="259">
        <f>O197*H197</f>
        <v>0</v>
      </c>
      <c r="Q197" s="259">
        <v>0</v>
      </c>
      <c r="R197" s="259">
        <f>Q197*H197</f>
        <v>0</v>
      </c>
      <c r="S197" s="259">
        <v>0</v>
      </c>
      <c r="T197" s="26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1" t="s">
        <v>93</v>
      </c>
      <c r="AT197" s="261" t="s">
        <v>154</v>
      </c>
      <c r="AU197" s="261" t="s">
        <v>78</v>
      </c>
      <c r="AY197" s="16" t="s">
        <v>153</v>
      </c>
      <c r="BE197" s="262">
        <f>IF(N197="základní",J197,0)</f>
        <v>0</v>
      </c>
      <c r="BF197" s="262">
        <f>IF(N197="snížená",J197,0)</f>
        <v>0</v>
      </c>
      <c r="BG197" s="262">
        <f>IF(N197="zákl. přenesená",J197,0)</f>
        <v>0</v>
      </c>
      <c r="BH197" s="262">
        <f>IF(N197="sníž. přenesená",J197,0)</f>
        <v>0</v>
      </c>
      <c r="BI197" s="262">
        <f>IF(N197="nulová",J197,0)</f>
        <v>0</v>
      </c>
      <c r="BJ197" s="16" t="s">
        <v>78</v>
      </c>
      <c r="BK197" s="262">
        <f>ROUND(I197*H197,2)</f>
        <v>0</v>
      </c>
      <c r="BL197" s="16" t="s">
        <v>93</v>
      </c>
      <c r="BM197" s="261" t="s">
        <v>328</v>
      </c>
    </row>
    <row r="198" s="2" customFormat="1" ht="16.5" customHeight="1">
      <c r="A198" s="37"/>
      <c r="B198" s="38"/>
      <c r="C198" s="249" t="s">
        <v>73</v>
      </c>
      <c r="D198" s="249" t="s">
        <v>154</v>
      </c>
      <c r="E198" s="250" t="s">
        <v>666</v>
      </c>
      <c r="F198" s="251" t="s">
        <v>667</v>
      </c>
      <c r="G198" s="252" t="s">
        <v>573</v>
      </c>
      <c r="H198" s="253">
        <v>1018</v>
      </c>
      <c r="I198" s="254"/>
      <c r="J198" s="255">
        <f>ROUND(I198*H198,2)</f>
        <v>0</v>
      </c>
      <c r="K198" s="256"/>
      <c r="L198" s="43"/>
      <c r="M198" s="257" t="s">
        <v>1</v>
      </c>
      <c r="N198" s="258" t="s">
        <v>38</v>
      </c>
      <c r="O198" s="90"/>
      <c r="P198" s="259">
        <f>O198*H198</f>
        <v>0</v>
      </c>
      <c r="Q198" s="259">
        <v>0</v>
      </c>
      <c r="R198" s="259">
        <f>Q198*H198</f>
        <v>0</v>
      </c>
      <c r="S198" s="259">
        <v>0</v>
      </c>
      <c r="T198" s="26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1" t="s">
        <v>93</v>
      </c>
      <c r="AT198" s="261" t="s">
        <v>154</v>
      </c>
      <c r="AU198" s="261" t="s">
        <v>78</v>
      </c>
      <c r="AY198" s="16" t="s">
        <v>153</v>
      </c>
      <c r="BE198" s="262">
        <f>IF(N198="základní",J198,0)</f>
        <v>0</v>
      </c>
      <c r="BF198" s="262">
        <f>IF(N198="snížená",J198,0)</f>
        <v>0</v>
      </c>
      <c r="BG198" s="262">
        <f>IF(N198="zákl. přenesená",J198,0)</f>
        <v>0</v>
      </c>
      <c r="BH198" s="262">
        <f>IF(N198="sníž. přenesená",J198,0)</f>
        <v>0</v>
      </c>
      <c r="BI198" s="262">
        <f>IF(N198="nulová",J198,0)</f>
        <v>0</v>
      </c>
      <c r="BJ198" s="16" t="s">
        <v>78</v>
      </c>
      <c r="BK198" s="262">
        <f>ROUND(I198*H198,2)</f>
        <v>0</v>
      </c>
      <c r="BL198" s="16" t="s">
        <v>93</v>
      </c>
      <c r="BM198" s="261" t="s">
        <v>331</v>
      </c>
    </row>
    <row r="199" s="2" customFormat="1" ht="16.5" customHeight="1">
      <c r="A199" s="37"/>
      <c r="B199" s="38"/>
      <c r="C199" s="249" t="s">
        <v>73</v>
      </c>
      <c r="D199" s="249" t="s">
        <v>154</v>
      </c>
      <c r="E199" s="250" t="s">
        <v>668</v>
      </c>
      <c r="F199" s="251" t="s">
        <v>669</v>
      </c>
      <c r="G199" s="252" t="s">
        <v>573</v>
      </c>
      <c r="H199" s="253">
        <v>2064</v>
      </c>
      <c r="I199" s="254"/>
      <c r="J199" s="255">
        <f>ROUND(I199*H199,2)</f>
        <v>0</v>
      </c>
      <c r="K199" s="256"/>
      <c r="L199" s="43"/>
      <c r="M199" s="257" t="s">
        <v>1</v>
      </c>
      <c r="N199" s="258" t="s">
        <v>38</v>
      </c>
      <c r="O199" s="90"/>
      <c r="P199" s="259">
        <f>O199*H199</f>
        <v>0</v>
      </c>
      <c r="Q199" s="259">
        <v>0</v>
      </c>
      <c r="R199" s="259">
        <f>Q199*H199</f>
        <v>0</v>
      </c>
      <c r="S199" s="259">
        <v>0</v>
      </c>
      <c r="T199" s="26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1" t="s">
        <v>93</v>
      </c>
      <c r="AT199" s="261" t="s">
        <v>154</v>
      </c>
      <c r="AU199" s="261" t="s">
        <v>78</v>
      </c>
      <c r="AY199" s="16" t="s">
        <v>153</v>
      </c>
      <c r="BE199" s="262">
        <f>IF(N199="základní",J199,0)</f>
        <v>0</v>
      </c>
      <c r="BF199" s="262">
        <f>IF(N199="snížená",J199,0)</f>
        <v>0</v>
      </c>
      <c r="BG199" s="262">
        <f>IF(N199="zákl. přenesená",J199,0)</f>
        <v>0</v>
      </c>
      <c r="BH199" s="262">
        <f>IF(N199="sníž. přenesená",J199,0)</f>
        <v>0</v>
      </c>
      <c r="BI199" s="262">
        <f>IF(N199="nulová",J199,0)</f>
        <v>0</v>
      </c>
      <c r="BJ199" s="16" t="s">
        <v>78</v>
      </c>
      <c r="BK199" s="262">
        <f>ROUND(I199*H199,2)</f>
        <v>0</v>
      </c>
      <c r="BL199" s="16" t="s">
        <v>93</v>
      </c>
      <c r="BM199" s="261" t="s">
        <v>334</v>
      </c>
    </row>
    <row r="200" s="2" customFormat="1" ht="16.5" customHeight="1">
      <c r="A200" s="37"/>
      <c r="B200" s="38"/>
      <c r="C200" s="249" t="s">
        <v>73</v>
      </c>
      <c r="D200" s="249" t="s">
        <v>154</v>
      </c>
      <c r="E200" s="250" t="s">
        <v>670</v>
      </c>
      <c r="F200" s="251" t="s">
        <v>671</v>
      </c>
      <c r="G200" s="252" t="s">
        <v>573</v>
      </c>
      <c r="H200" s="253">
        <v>400</v>
      </c>
      <c r="I200" s="254"/>
      <c r="J200" s="255">
        <f>ROUND(I200*H200,2)</f>
        <v>0</v>
      </c>
      <c r="K200" s="256"/>
      <c r="L200" s="43"/>
      <c r="M200" s="257" t="s">
        <v>1</v>
      </c>
      <c r="N200" s="258" t="s">
        <v>38</v>
      </c>
      <c r="O200" s="90"/>
      <c r="P200" s="259">
        <f>O200*H200</f>
        <v>0</v>
      </c>
      <c r="Q200" s="259">
        <v>0</v>
      </c>
      <c r="R200" s="259">
        <f>Q200*H200</f>
        <v>0</v>
      </c>
      <c r="S200" s="259">
        <v>0</v>
      </c>
      <c r="T200" s="26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1" t="s">
        <v>93</v>
      </c>
      <c r="AT200" s="261" t="s">
        <v>154</v>
      </c>
      <c r="AU200" s="261" t="s">
        <v>78</v>
      </c>
      <c r="AY200" s="16" t="s">
        <v>153</v>
      </c>
      <c r="BE200" s="262">
        <f>IF(N200="základní",J200,0)</f>
        <v>0</v>
      </c>
      <c r="BF200" s="262">
        <f>IF(N200="snížená",J200,0)</f>
        <v>0</v>
      </c>
      <c r="BG200" s="262">
        <f>IF(N200="zákl. přenesená",J200,0)</f>
        <v>0</v>
      </c>
      <c r="BH200" s="262">
        <f>IF(N200="sníž. přenesená",J200,0)</f>
        <v>0</v>
      </c>
      <c r="BI200" s="262">
        <f>IF(N200="nulová",J200,0)</f>
        <v>0</v>
      </c>
      <c r="BJ200" s="16" t="s">
        <v>78</v>
      </c>
      <c r="BK200" s="262">
        <f>ROUND(I200*H200,2)</f>
        <v>0</v>
      </c>
      <c r="BL200" s="16" t="s">
        <v>93</v>
      </c>
      <c r="BM200" s="261" t="s">
        <v>337</v>
      </c>
    </row>
    <row r="201" s="2" customFormat="1" ht="16.5" customHeight="1">
      <c r="A201" s="37"/>
      <c r="B201" s="38"/>
      <c r="C201" s="249" t="s">
        <v>73</v>
      </c>
      <c r="D201" s="249" t="s">
        <v>154</v>
      </c>
      <c r="E201" s="250" t="s">
        <v>672</v>
      </c>
      <c r="F201" s="251" t="s">
        <v>673</v>
      </c>
      <c r="G201" s="252" t="s">
        <v>573</v>
      </c>
      <c r="H201" s="253">
        <v>100</v>
      </c>
      <c r="I201" s="254"/>
      <c r="J201" s="255">
        <f>ROUND(I201*H201,2)</f>
        <v>0</v>
      </c>
      <c r="K201" s="256"/>
      <c r="L201" s="43"/>
      <c r="M201" s="257" t="s">
        <v>1</v>
      </c>
      <c r="N201" s="258" t="s">
        <v>38</v>
      </c>
      <c r="O201" s="90"/>
      <c r="P201" s="259">
        <f>O201*H201</f>
        <v>0</v>
      </c>
      <c r="Q201" s="259">
        <v>0</v>
      </c>
      <c r="R201" s="259">
        <f>Q201*H201</f>
        <v>0</v>
      </c>
      <c r="S201" s="259">
        <v>0</v>
      </c>
      <c r="T201" s="26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1" t="s">
        <v>93</v>
      </c>
      <c r="AT201" s="261" t="s">
        <v>154</v>
      </c>
      <c r="AU201" s="261" t="s">
        <v>78</v>
      </c>
      <c r="AY201" s="16" t="s">
        <v>153</v>
      </c>
      <c r="BE201" s="262">
        <f>IF(N201="základní",J201,0)</f>
        <v>0</v>
      </c>
      <c r="BF201" s="262">
        <f>IF(N201="snížená",J201,0)</f>
        <v>0</v>
      </c>
      <c r="BG201" s="262">
        <f>IF(N201="zákl. přenesená",J201,0)</f>
        <v>0</v>
      </c>
      <c r="BH201" s="262">
        <f>IF(N201="sníž. přenesená",J201,0)</f>
        <v>0</v>
      </c>
      <c r="BI201" s="262">
        <f>IF(N201="nulová",J201,0)</f>
        <v>0</v>
      </c>
      <c r="BJ201" s="16" t="s">
        <v>78</v>
      </c>
      <c r="BK201" s="262">
        <f>ROUND(I201*H201,2)</f>
        <v>0</v>
      </c>
      <c r="BL201" s="16" t="s">
        <v>93</v>
      </c>
      <c r="BM201" s="261" t="s">
        <v>340</v>
      </c>
    </row>
    <row r="202" s="2" customFormat="1" ht="16.5" customHeight="1">
      <c r="A202" s="37"/>
      <c r="B202" s="38"/>
      <c r="C202" s="249" t="s">
        <v>73</v>
      </c>
      <c r="D202" s="249" t="s">
        <v>154</v>
      </c>
      <c r="E202" s="250" t="s">
        <v>674</v>
      </c>
      <c r="F202" s="251" t="s">
        <v>675</v>
      </c>
      <c r="G202" s="252" t="s">
        <v>573</v>
      </c>
      <c r="H202" s="253">
        <v>80</v>
      </c>
      <c r="I202" s="254"/>
      <c r="J202" s="255">
        <f>ROUND(I202*H202,2)</f>
        <v>0</v>
      </c>
      <c r="K202" s="256"/>
      <c r="L202" s="43"/>
      <c r="M202" s="257" t="s">
        <v>1</v>
      </c>
      <c r="N202" s="258" t="s">
        <v>38</v>
      </c>
      <c r="O202" s="90"/>
      <c r="P202" s="259">
        <f>O202*H202</f>
        <v>0</v>
      </c>
      <c r="Q202" s="259">
        <v>0</v>
      </c>
      <c r="R202" s="259">
        <f>Q202*H202</f>
        <v>0</v>
      </c>
      <c r="S202" s="259">
        <v>0</v>
      </c>
      <c r="T202" s="26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1" t="s">
        <v>93</v>
      </c>
      <c r="AT202" s="261" t="s">
        <v>154</v>
      </c>
      <c r="AU202" s="261" t="s">
        <v>78</v>
      </c>
      <c r="AY202" s="16" t="s">
        <v>153</v>
      </c>
      <c r="BE202" s="262">
        <f>IF(N202="základní",J202,0)</f>
        <v>0</v>
      </c>
      <c r="BF202" s="262">
        <f>IF(N202="snížená",J202,0)</f>
        <v>0</v>
      </c>
      <c r="BG202" s="262">
        <f>IF(N202="zákl. přenesená",J202,0)</f>
        <v>0</v>
      </c>
      <c r="BH202" s="262">
        <f>IF(N202="sníž. přenesená",J202,0)</f>
        <v>0</v>
      </c>
      <c r="BI202" s="262">
        <f>IF(N202="nulová",J202,0)</f>
        <v>0</v>
      </c>
      <c r="BJ202" s="16" t="s">
        <v>78</v>
      </c>
      <c r="BK202" s="262">
        <f>ROUND(I202*H202,2)</f>
        <v>0</v>
      </c>
      <c r="BL202" s="16" t="s">
        <v>93</v>
      </c>
      <c r="BM202" s="261" t="s">
        <v>343</v>
      </c>
    </row>
    <row r="203" s="2" customFormat="1" ht="16.5" customHeight="1">
      <c r="A203" s="37"/>
      <c r="B203" s="38"/>
      <c r="C203" s="249" t="s">
        <v>73</v>
      </c>
      <c r="D203" s="249" t="s">
        <v>154</v>
      </c>
      <c r="E203" s="250" t="s">
        <v>676</v>
      </c>
      <c r="F203" s="251" t="s">
        <v>677</v>
      </c>
      <c r="G203" s="252" t="s">
        <v>573</v>
      </c>
      <c r="H203" s="253">
        <v>60</v>
      </c>
      <c r="I203" s="254"/>
      <c r="J203" s="255">
        <f>ROUND(I203*H203,2)</f>
        <v>0</v>
      </c>
      <c r="K203" s="256"/>
      <c r="L203" s="43"/>
      <c r="M203" s="257" t="s">
        <v>1</v>
      </c>
      <c r="N203" s="258" t="s">
        <v>38</v>
      </c>
      <c r="O203" s="90"/>
      <c r="P203" s="259">
        <f>O203*H203</f>
        <v>0</v>
      </c>
      <c r="Q203" s="259">
        <v>0</v>
      </c>
      <c r="R203" s="259">
        <f>Q203*H203</f>
        <v>0</v>
      </c>
      <c r="S203" s="259">
        <v>0</v>
      </c>
      <c r="T203" s="26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1" t="s">
        <v>93</v>
      </c>
      <c r="AT203" s="261" t="s">
        <v>154</v>
      </c>
      <c r="AU203" s="261" t="s">
        <v>78</v>
      </c>
      <c r="AY203" s="16" t="s">
        <v>153</v>
      </c>
      <c r="BE203" s="262">
        <f>IF(N203="základní",J203,0)</f>
        <v>0</v>
      </c>
      <c r="BF203" s="262">
        <f>IF(N203="snížená",J203,0)</f>
        <v>0</v>
      </c>
      <c r="BG203" s="262">
        <f>IF(N203="zákl. přenesená",J203,0)</f>
        <v>0</v>
      </c>
      <c r="BH203" s="262">
        <f>IF(N203="sníž. přenesená",J203,0)</f>
        <v>0</v>
      </c>
      <c r="BI203" s="262">
        <f>IF(N203="nulová",J203,0)</f>
        <v>0</v>
      </c>
      <c r="BJ203" s="16" t="s">
        <v>78</v>
      </c>
      <c r="BK203" s="262">
        <f>ROUND(I203*H203,2)</f>
        <v>0</v>
      </c>
      <c r="BL203" s="16" t="s">
        <v>93</v>
      </c>
      <c r="BM203" s="261" t="s">
        <v>346</v>
      </c>
    </row>
    <row r="204" s="2" customFormat="1" ht="16.5" customHeight="1">
      <c r="A204" s="37"/>
      <c r="B204" s="38"/>
      <c r="C204" s="249" t="s">
        <v>73</v>
      </c>
      <c r="D204" s="249" t="s">
        <v>154</v>
      </c>
      <c r="E204" s="250" t="s">
        <v>678</v>
      </c>
      <c r="F204" s="251" t="s">
        <v>679</v>
      </c>
      <c r="G204" s="252" t="s">
        <v>573</v>
      </c>
      <c r="H204" s="253">
        <v>400</v>
      </c>
      <c r="I204" s="254"/>
      <c r="J204" s="255">
        <f>ROUND(I204*H204,2)</f>
        <v>0</v>
      </c>
      <c r="K204" s="256"/>
      <c r="L204" s="43"/>
      <c r="M204" s="257" t="s">
        <v>1</v>
      </c>
      <c r="N204" s="258" t="s">
        <v>38</v>
      </c>
      <c r="O204" s="90"/>
      <c r="P204" s="259">
        <f>O204*H204</f>
        <v>0</v>
      </c>
      <c r="Q204" s="259">
        <v>0</v>
      </c>
      <c r="R204" s="259">
        <f>Q204*H204</f>
        <v>0</v>
      </c>
      <c r="S204" s="259">
        <v>0</v>
      </c>
      <c r="T204" s="26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1" t="s">
        <v>93</v>
      </c>
      <c r="AT204" s="261" t="s">
        <v>154</v>
      </c>
      <c r="AU204" s="261" t="s">
        <v>78</v>
      </c>
      <c r="AY204" s="16" t="s">
        <v>153</v>
      </c>
      <c r="BE204" s="262">
        <f>IF(N204="základní",J204,0)</f>
        <v>0</v>
      </c>
      <c r="BF204" s="262">
        <f>IF(N204="snížená",J204,0)</f>
        <v>0</v>
      </c>
      <c r="BG204" s="262">
        <f>IF(N204="zákl. přenesená",J204,0)</f>
        <v>0</v>
      </c>
      <c r="BH204" s="262">
        <f>IF(N204="sníž. přenesená",J204,0)</f>
        <v>0</v>
      </c>
      <c r="BI204" s="262">
        <f>IF(N204="nulová",J204,0)</f>
        <v>0</v>
      </c>
      <c r="BJ204" s="16" t="s">
        <v>78</v>
      </c>
      <c r="BK204" s="262">
        <f>ROUND(I204*H204,2)</f>
        <v>0</v>
      </c>
      <c r="BL204" s="16" t="s">
        <v>93</v>
      </c>
      <c r="BM204" s="261" t="s">
        <v>349</v>
      </c>
    </row>
    <row r="205" s="2" customFormat="1" ht="16.5" customHeight="1">
      <c r="A205" s="37"/>
      <c r="B205" s="38"/>
      <c r="C205" s="249" t="s">
        <v>73</v>
      </c>
      <c r="D205" s="249" t="s">
        <v>154</v>
      </c>
      <c r="E205" s="250" t="s">
        <v>680</v>
      </c>
      <c r="F205" s="251" t="s">
        <v>681</v>
      </c>
      <c r="G205" s="252" t="s">
        <v>573</v>
      </c>
      <c r="H205" s="253">
        <v>80</v>
      </c>
      <c r="I205" s="254"/>
      <c r="J205" s="255">
        <f>ROUND(I205*H205,2)</f>
        <v>0</v>
      </c>
      <c r="K205" s="256"/>
      <c r="L205" s="43"/>
      <c r="M205" s="257" t="s">
        <v>1</v>
      </c>
      <c r="N205" s="258" t="s">
        <v>38</v>
      </c>
      <c r="O205" s="90"/>
      <c r="P205" s="259">
        <f>O205*H205</f>
        <v>0</v>
      </c>
      <c r="Q205" s="259">
        <v>0</v>
      </c>
      <c r="R205" s="259">
        <f>Q205*H205</f>
        <v>0</v>
      </c>
      <c r="S205" s="259">
        <v>0</v>
      </c>
      <c r="T205" s="26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1" t="s">
        <v>93</v>
      </c>
      <c r="AT205" s="261" t="s">
        <v>154</v>
      </c>
      <c r="AU205" s="261" t="s">
        <v>78</v>
      </c>
      <c r="AY205" s="16" t="s">
        <v>153</v>
      </c>
      <c r="BE205" s="262">
        <f>IF(N205="základní",J205,0)</f>
        <v>0</v>
      </c>
      <c r="BF205" s="262">
        <f>IF(N205="snížená",J205,0)</f>
        <v>0</v>
      </c>
      <c r="BG205" s="262">
        <f>IF(N205="zákl. přenesená",J205,0)</f>
        <v>0</v>
      </c>
      <c r="BH205" s="262">
        <f>IF(N205="sníž. přenesená",J205,0)</f>
        <v>0</v>
      </c>
      <c r="BI205" s="262">
        <f>IF(N205="nulová",J205,0)</f>
        <v>0</v>
      </c>
      <c r="BJ205" s="16" t="s">
        <v>78</v>
      </c>
      <c r="BK205" s="262">
        <f>ROUND(I205*H205,2)</f>
        <v>0</v>
      </c>
      <c r="BL205" s="16" t="s">
        <v>93</v>
      </c>
      <c r="BM205" s="261" t="s">
        <v>352</v>
      </c>
    </row>
    <row r="206" s="2" customFormat="1" ht="24" customHeight="1">
      <c r="A206" s="37"/>
      <c r="B206" s="38"/>
      <c r="C206" s="249" t="s">
        <v>73</v>
      </c>
      <c r="D206" s="249" t="s">
        <v>154</v>
      </c>
      <c r="E206" s="250" t="s">
        <v>682</v>
      </c>
      <c r="F206" s="251" t="s">
        <v>683</v>
      </c>
      <c r="G206" s="252" t="s">
        <v>573</v>
      </c>
      <c r="H206" s="253">
        <v>10</v>
      </c>
      <c r="I206" s="254"/>
      <c r="J206" s="255">
        <f>ROUND(I206*H206,2)</f>
        <v>0</v>
      </c>
      <c r="K206" s="256"/>
      <c r="L206" s="43"/>
      <c r="M206" s="257" t="s">
        <v>1</v>
      </c>
      <c r="N206" s="258" t="s">
        <v>38</v>
      </c>
      <c r="O206" s="90"/>
      <c r="P206" s="259">
        <f>O206*H206</f>
        <v>0</v>
      </c>
      <c r="Q206" s="259">
        <v>0</v>
      </c>
      <c r="R206" s="259">
        <f>Q206*H206</f>
        <v>0</v>
      </c>
      <c r="S206" s="259">
        <v>0</v>
      </c>
      <c r="T206" s="26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1" t="s">
        <v>93</v>
      </c>
      <c r="AT206" s="261" t="s">
        <v>154</v>
      </c>
      <c r="AU206" s="261" t="s">
        <v>78</v>
      </c>
      <c r="AY206" s="16" t="s">
        <v>153</v>
      </c>
      <c r="BE206" s="262">
        <f>IF(N206="základní",J206,0)</f>
        <v>0</v>
      </c>
      <c r="BF206" s="262">
        <f>IF(N206="snížená",J206,0)</f>
        <v>0</v>
      </c>
      <c r="BG206" s="262">
        <f>IF(N206="zákl. přenesená",J206,0)</f>
        <v>0</v>
      </c>
      <c r="BH206" s="262">
        <f>IF(N206="sníž. přenesená",J206,0)</f>
        <v>0</v>
      </c>
      <c r="BI206" s="262">
        <f>IF(N206="nulová",J206,0)</f>
        <v>0</v>
      </c>
      <c r="BJ206" s="16" t="s">
        <v>78</v>
      </c>
      <c r="BK206" s="262">
        <f>ROUND(I206*H206,2)</f>
        <v>0</v>
      </c>
      <c r="BL206" s="16" t="s">
        <v>93</v>
      </c>
      <c r="BM206" s="261" t="s">
        <v>355</v>
      </c>
    </row>
    <row r="207" s="2" customFormat="1" ht="24" customHeight="1">
      <c r="A207" s="37"/>
      <c r="B207" s="38"/>
      <c r="C207" s="249" t="s">
        <v>73</v>
      </c>
      <c r="D207" s="249" t="s">
        <v>154</v>
      </c>
      <c r="E207" s="250" t="s">
        <v>684</v>
      </c>
      <c r="F207" s="251" t="s">
        <v>685</v>
      </c>
      <c r="G207" s="252" t="s">
        <v>573</v>
      </c>
      <c r="H207" s="253">
        <v>60</v>
      </c>
      <c r="I207" s="254"/>
      <c r="J207" s="255">
        <f>ROUND(I207*H207,2)</f>
        <v>0</v>
      </c>
      <c r="K207" s="256"/>
      <c r="L207" s="43"/>
      <c r="M207" s="257" t="s">
        <v>1</v>
      </c>
      <c r="N207" s="258" t="s">
        <v>38</v>
      </c>
      <c r="O207" s="90"/>
      <c r="P207" s="259">
        <f>O207*H207</f>
        <v>0</v>
      </c>
      <c r="Q207" s="259">
        <v>0</v>
      </c>
      <c r="R207" s="259">
        <f>Q207*H207</f>
        <v>0</v>
      </c>
      <c r="S207" s="259">
        <v>0</v>
      </c>
      <c r="T207" s="26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1" t="s">
        <v>93</v>
      </c>
      <c r="AT207" s="261" t="s">
        <v>154</v>
      </c>
      <c r="AU207" s="261" t="s">
        <v>78</v>
      </c>
      <c r="AY207" s="16" t="s">
        <v>153</v>
      </c>
      <c r="BE207" s="262">
        <f>IF(N207="základní",J207,0)</f>
        <v>0</v>
      </c>
      <c r="BF207" s="262">
        <f>IF(N207="snížená",J207,0)</f>
        <v>0</v>
      </c>
      <c r="BG207" s="262">
        <f>IF(N207="zákl. přenesená",J207,0)</f>
        <v>0</v>
      </c>
      <c r="BH207" s="262">
        <f>IF(N207="sníž. přenesená",J207,0)</f>
        <v>0</v>
      </c>
      <c r="BI207" s="262">
        <f>IF(N207="nulová",J207,0)</f>
        <v>0</v>
      </c>
      <c r="BJ207" s="16" t="s">
        <v>78</v>
      </c>
      <c r="BK207" s="262">
        <f>ROUND(I207*H207,2)</f>
        <v>0</v>
      </c>
      <c r="BL207" s="16" t="s">
        <v>93</v>
      </c>
      <c r="BM207" s="261" t="s">
        <v>358</v>
      </c>
    </row>
    <row r="208" s="2" customFormat="1" ht="24" customHeight="1">
      <c r="A208" s="37"/>
      <c r="B208" s="38"/>
      <c r="C208" s="249" t="s">
        <v>73</v>
      </c>
      <c r="D208" s="249" t="s">
        <v>154</v>
      </c>
      <c r="E208" s="250" t="s">
        <v>686</v>
      </c>
      <c r="F208" s="251" t="s">
        <v>687</v>
      </c>
      <c r="G208" s="252" t="s">
        <v>573</v>
      </c>
      <c r="H208" s="253">
        <v>100</v>
      </c>
      <c r="I208" s="254"/>
      <c r="J208" s="255">
        <f>ROUND(I208*H208,2)</f>
        <v>0</v>
      </c>
      <c r="K208" s="256"/>
      <c r="L208" s="43"/>
      <c r="M208" s="257" t="s">
        <v>1</v>
      </c>
      <c r="N208" s="258" t="s">
        <v>38</v>
      </c>
      <c r="O208" s="90"/>
      <c r="P208" s="259">
        <f>O208*H208</f>
        <v>0</v>
      </c>
      <c r="Q208" s="259">
        <v>0</v>
      </c>
      <c r="R208" s="259">
        <f>Q208*H208</f>
        <v>0</v>
      </c>
      <c r="S208" s="259">
        <v>0</v>
      </c>
      <c r="T208" s="26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1" t="s">
        <v>93</v>
      </c>
      <c r="AT208" s="261" t="s">
        <v>154</v>
      </c>
      <c r="AU208" s="261" t="s">
        <v>78</v>
      </c>
      <c r="AY208" s="16" t="s">
        <v>153</v>
      </c>
      <c r="BE208" s="262">
        <f>IF(N208="základní",J208,0)</f>
        <v>0</v>
      </c>
      <c r="BF208" s="262">
        <f>IF(N208="snížená",J208,0)</f>
        <v>0</v>
      </c>
      <c r="BG208" s="262">
        <f>IF(N208="zákl. přenesená",J208,0)</f>
        <v>0</v>
      </c>
      <c r="BH208" s="262">
        <f>IF(N208="sníž. přenesená",J208,0)</f>
        <v>0</v>
      </c>
      <c r="BI208" s="262">
        <f>IF(N208="nulová",J208,0)</f>
        <v>0</v>
      </c>
      <c r="BJ208" s="16" t="s">
        <v>78</v>
      </c>
      <c r="BK208" s="262">
        <f>ROUND(I208*H208,2)</f>
        <v>0</v>
      </c>
      <c r="BL208" s="16" t="s">
        <v>93</v>
      </c>
      <c r="BM208" s="261" t="s">
        <v>361</v>
      </c>
    </row>
    <row r="209" s="2" customFormat="1" ht="24" customHeight="1">
      <c r="A209" s="37"/>
      <c r="B209" s="38"/>
      <c r="C209" s="249" t="s">
        <v>73</v>
      </c>
      <c r="D209" s="249" t="s">
        <v>154</v>
      </c>
      <c r="E209" s="250" t="s">
        <v>688</v>
      </c>
      <c r="F209" s="251" t="s">
        <v>689</v>
      </c>
      <c r="G209" s="252" t="s">
        <v>573</v>
      </c>
      <c r="H209" s="253">
        <v>54</v>
      </c>
      <c r="I209" s="254"/>
      <c r="J209" s="255">
        <f>ROUND(I209*H209,2)</f>
        <v>0</v>
      </c>
      <c r="K209" s="256"/>
      <c r="L209" s="43"/>
      <c r="M209" s="257" t="s">
        <v>1</v>
      </c>
      <c r="N209" s="258" t="s">
        <v>38</v>
      </c>
      <c r="O209" s="90"/>
      <c r="P209" s="259">
        <f>O209*H209</f>
        <v>0</v>
      </c>
      <c r="Q209" s="259">
        <v>0</v>
      </c>
      <c r="R209" s="259">
        <f>Q209*H209</f>
        <v>0</v>
      </c>
      <c r="S209" s="259">
        <v>0</v>
      </c>
      <c r="T209" s="26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1" t="s">
        <v>93</v>
      </c>
      <c r="AT209" s="261" t="s">
        <v>154</v>
      </c>
      <c r="AU209" s="261" t="s">
        <v>78</v>
      </c>
      <c r="AY209" s="16" t="s">
        <v>153</v>
      </c>
      <c r="BE209" s="262">
        <f>IF(N209="základní",J209,0)</f>
        <v>0</v>
      </c>
      <c r="BF209" s="262">
        <f>IF(N209="snížená",J209,0)</f>
        <v>0</v>
      </c>
      <c r="BG209" s="262">
        <f>IF(N209="zákl. přenesená",J209,0)</f>
        <v>0</v>
      </c>
      <c r="BH209" s="262">
        <f>IF(N209="sníž. přenesená",J209,0)</f>
        <v>0</v>
      </c>
      <c r="BI209" s="262">
        <f>IF(N209="nulová",J209,0)</f>
        <v>0</v>
      </c>
      <c r="BJ209" s="16" t="s">
        <v>78</v>
      </c>
      <c r="BK209" s="262">
        <f>ROUND(I209*H209,2)</f>
        <v>0</v>
      </c>
      <c r="BL209" s="16" t="s">
        <v>93</v>
      </c>
      <c r="BM209" s="261" t="s">
        <v>364</v>
      </c>
    </row>
    <row r="210" s="2" customFormat="1" ht="16.5" customHeight="1">
      <c r="A210" s="37"/>
      <c r="B210" s="38"/>
      <c r="C210" s="249" t="s">
        <v>73</v>
      </c>
      <c r="D210" s="249" t="s">
        <v>154</v>
      </c>
      <c r="E210" s="250" t="s">
        <v>690</v>
      </c>
      <c r="F210" s="251" t="s">
        <v>691</v>
      </c>
      <c r="G210" s="252" t="s">
        <v>182</v>
      </c>
      <c r="H210" s="253">
        <v>2440</v>
      </c>
      <c r="I210" s="254"/>
      <c r="J210" s="255">
        <f>ROUND(I210*H210,2)</f>
        <v>0</v>
      </c>
      <c r="K210" s="256"/>
      <c r="L210" s="43"/>
      <c r="M210" s="257" t="s">
        <v>1</v>
      </c>
      <c r="N210" s="258" t="s">
        <v>38</v>
      </c>
      <c r="O210" s="90"/>
      <c r="P210" s="259">
        <f>O210*H210</f>
        <v>0</v>
      </c>
      <c r="Q210" s="259">
        <v>0</v>
      </c>
      <c r="R210" s="259">
        <f>Q210*H210</f>
        <v>0</v>
      </c>
      <c r="S210" s="259">
        <v>0</v>
      </c>
      <c r="T210" s="26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1" t="s">
        <v>93</v>
      </c>
      <c r="AT210" s="261" t="s">
        <v>154</v>
      </c>
      <c r="AU210" s="261" t="s">
        <v>78</v>
      </c>
      <c r="AY210" s="16" t="s">
        <v>153</v>
      </c>
      <c r="BE210" s="262">
        <f>IF(N210="základní",J210,0)</f>
        <v>0</v>
      </c>
      <c r="BF210" s="262">
        <f>IF(N210="snížená",J210,0)</f>
        <v>0</v>
      </c>
      <c r="BG210" s="262">
        <f>IF(N210="zákl. přenesená",J210,0)</f>
        <v>0</v>
      </c>
      <c r="BH210" s="262">
        <f>IF(N210="sníž. přenesená",J210,0)</f>
        <v>0</v>
      </c>
      <c r="BI210" s="262">
        <f>IF(N210="nulová",J210,0)</f>
        <v>0</v>
      </c>
      <c r="BJ210" s="16" t="s">
        <v>78</v>
      </c>
      <c r="BK210" s="262">
        <f>ROUND(I210*H210,2)</f>
        <v>0</v>
      </c>
      <c r="BL210" s="16" t="s">
        <v>93</v>
      </c>
      <c r="BM210" s="261" t="s">
        <v>367</v>
      </c>
    </row>
    <row r="211" s="2" customFormat="1" ht="16.5" customHeight="1">
      <c r="A211" s="37"/>
      <c r="B211" s="38"/>
      <c r="C211" s="249" t="s">
        <v>73</v>
      </c>
      <c r="D211" s="249" t="s">
        <v>154</v>
      </c>
      <c r="E211" s="250" t="s">
        <v>692</v>
      </c>
      <c r="F211" s="251" t="s">
        <v>693</v>
      </c>
      <c r="G211" s="252" t="s">
        <v>182</v>
      </c>
      <c r="H211" s="253">
        <v>300</v>
      </c>
      <c r="I211" s="254"/>
      <c r="J211" s="255">
        <f>ROUND(I211*H211,2)</f>
        <v>0</v>
      </c>
      <c r="K211" s="256"/>
      <c r="L211" s="43"/>
      <c r="M211" s="257" t="s">
        <v>1</v>
      </c>
      <c r="N211" s="258" t="s">
        <v>38</v>
      </c>
      <c r="O211" s="90"/>
      <c r="P211" s="259">
        <f>O211*H211</f>
        <v>0</v>
      </c>
      <c r="Q211" s="259">
        <v>0</v>
      </c>
      <c r="R211" s="259">
        <f>Q211*H211</f>
        <v>0</v>
      </c>
      <c r="S211" s="259">
        <v>0</v>
      </c>
      <c r="T211" s="26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1" t="s">
        <v>93</v>
      </c>
      <c r="AT211" s="261" t="s">
        <v>154</v>
      </c>
      <c r="AU211" s="261" t="s">
        <v>78</v>
      </c>
      <c r="AY211" s="16" t="s">
        <v>153</v>
      </c>
      <c r="BE211" s="262">
        <f>IF(N211="základní",J211,0)</f>
        <v>0</v>
      </c>
      <c r="BF211" s="262">
        <f>IF(N211="snížená",J211,0)</f>
        <v>0</v>
      </c>
      <c r="BG211" s="262">
        <f>IF(N211="zákl. přenesená",J211,0)</f>
        <v>0</v>
      </c>
      <c r="BH211" s="262">
        <f>IF(N211="sníž. přenesená",J211,0)</f>
        <v>0</v>
      </c>
      <c r="BI211" s="262">
        <f>IF(N211="nulová",J211,0)</f>
        <v>0</v>
      </c>
      <c r="BJ211" s="16" t="s">
        <v>78</v>
      </c>
      <c r="BK211" s="262">
        <f>ROUND(I211*H211,2)</f>
        <v>0</v>
      </c>
      <c r="BL211" s="16" t="s">
        <v>93</v>
      </c>
      <c r="BM211" s="261" t="s">
        <v>368</v>
      </c>
    </row>
    <row r="212" s="2" customFormat="1" ht="16.5" customHeight="1">
      <c r="A212" s="37"/>
      <c r="B212" s="38"/>
      <c r="C212" s="249" t="s">
        <v>73</v>
      </c>
      <c r="D212" s="249" t="s">
        <v>154</v>
      </c>
      <c r="E212" s="250" t="s">
        <v>694</v>
      </c>
      <c r="F212" s="251" t="s">
        <v>695</v>
      </c>
      <c r="G212" s="252" t="s">
        <v>182</v>
      </c>
      <c r="H212" s="253">
        <v>10</v>
      </c>
      <c r="I212" s="254"/>
      <c r="J212" s="255">
        <f>ROUND(I212*H212,2)</f>
        <v>0</v>
      </c>
      <c r="K212" s="256"/>
      <c r="L212" s="43"/>
      <c r="M212" s="257" t="s">
        <v>1</v>
      </c>
      <c r="N212" s="258" t="s">
        <v>38</v>
      </c>
      <c r="O212" s="90"/>
      <c r="P212" s="259">
        <f>O212*H212</f>
        <v>0</v>
      </c>
      <c r="Q212" s="259">
        <v>0</v>
      </c>
      <c r="R212" s="259">
        <f>Q212*H212</f>
        <v>0</v>
      </c>
      <c r="S212" s="259">
        <v>0</v>
      </c>
      <c r="T212" s="26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1" t="s">
        <v>93</v>
      </c>
      <c r="AT212" s="261" t="s">
        <v>154</v>
      </c>
      <c r="AU212" s="261" t="s">
        <v>78</v>
      </c>
      <c r="AY212" s="16" t="s">
        <v>153</v>
      </c>
      <c r="BE212" s="262">
        <f>IF(N212="základní",J212,0)</f>
        <v>0</v>
      </c>
      <c r="BF212" s="262">
        <f>IF(N212="snížená",J212,0)</f>
        <v>0</v>
      </c>
      <c r="BG212" s="262">
        <f>IF(N212="zákl. přenesená",J212,0)</f>
        <v>0</v>
      </c>
      <c r="BH212" s="262">
        <f>IF(N212="sníž. přenesená",J212,0)</f>
        <v>0</v>
      </c>
      <c r="BI212" s="262">
        <f>IF(N212="nulová",J212,0)</f>
        <v>0</v>
      </c>
      <c r="BJ212" s="16" t="s">
        <v>78</v>
      </c>
      <c r="BK212" s="262">
        <f>ROUND(I212*H212,2)</f>
        <v>0</v>
      </c>
      <c r="BL212" s="16" t="s">
        <v>93</v>
      </c>
      <c r="BM212" s="261" t="s">
        <v>371</v>
      </c>
    </row>
    <row r="213" s="2" customFormat="1" ht="16.5" customHeight="1">
      <c r="A213" s="37"/>
      <c r="B213" s="38"/>
      <c r="C213" s="249" t="s">
        <v>73</v>
      </c>
      <c r="D213" s="249" t="s">
        <v>154</v>
      </c>
      <c r="E213" s="250" t="s">
        <v>696</v>
      </c>
      <c r="F213" s="251" t="s">
        <v>697</v>
      </c>
      <c r="G213" s="252" t="s">
        <v>182</v>
      </c>
      <c r="H213" s="253">
        <v>10</v>
      </c>
      <c r="I213" s="254"/>
      <c r="J213" s="255">
        <f>ROUND(I213*H213,2)</f>
        <v>0</v>
      </c>
      <c r="K213" s="256"/>
      <c r="L213" s="43"/>
      <c r="M213" s="257" t="s">
        <v>1</v>
      </c>
      <c r="N213" s="258" t="s">
        <v>38</v>
      </c>
      <c r="O213" s="90"/>
      <c r="P213" s="259">
        <f>O213*H213</f>
        <v>0</v>
      </c>
      <c r="Q213" s="259">
        <v>0</v>
      </c>
      <c r="R213" s="259">
        <f>Q213*H213</f>
        <v>0</v>
      </c>
      <c r="S213" s="259">
        <v>0</v>
      </c>
      <c r="T213" s="26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1" t="s">
        <v>93</v>
      </c>
      <c r="AT213" s="261" t="s">
        <v>154</v>
      </c>
      <c r="AU213" s="261" t="s">
        <v>78</v>
      </c>
      <c r="AY213" s="16" t="s">
        <v>153</v>
      </c>
      <c r="BE213" s="262">
        <f>IF(N213="základní",J213,0)</f>
        <v>0</v>
      </c>
      <c r="BF213" s="262">
        <f>IF(N213="snížená",J213,0)</f>
        <v>0</v>
      </c>
      <c r="BG213" s="262">
        <f>IF(N213="zákl. přenesená",J213,0)</f>
        <v>0</v>
      </c>
      <c r="BH213" s="262">
        <f>IF(N213="sníž. přenesená",J213,0)</f>
        <v>0</v>
      </c>
      <c r="BI213" s="262">
        <f>IF(N213="nulová",J213,0)</f>
        <v>0</v>
      </c>
      <c r="BJ213" s="16" t="s">
        <v>78</v>
      </c>
      <c r="BK213" s="262">
        <f>ROUND(I213*H213,2)</f>
        <v>0</v>
      </c>
      <c r="BL213" s="16" t="s">
        <v>93</v>
      </c>
      <c r="BM213" s="261" t="s">
        <v>374</v>
      </c>
    </row>
    <row r="214" s="2" customFormat="1" ht="16.5" customHeight="1">
      <c r="A214" s="37"/>
      <c r="B214" s="38"/>
      <c r="C214" s="249" t="s">
        <v>73</v>
      </c>
      <c r="D214" s="249" t="s">
        <v>154</v>
      </c>
      <c r="E214" s="250" t="s">
        <v>698</v>
      </c>
      <c r="F214" s="251" t="s">
        <v>699</v>
      </c>
      <c r="G214" s="252" t="s">
        <v>182</v>
      </c>
      <c r="H214" s="253">
        <v>2</v>
      </c>
      <c r="I214" s="254"/>
      <c r="J214" s="255">
        <f>ROUND(I214*H214,2)</f>
        <v>0</v>
      </c>
      <c r="K214" s="256"/>
      <c r="L214" s="43"/>
      <c r="M214" s="257" t="s">
        <v>1</v>
      </c>
      <c r="N214" s="258" t="s">
        <v>38</v>
      </c>
      <c r="O214" s="90"/>
      <c r="P214" s="259">
        <f>O214*H214</f>
        <v>0</v>
      </c>
      <c r="Q214" s="259">
        <v>0</v>
      </c>
      <c r="R214" s="259">
        <f>Q214*H214</f>
        <v>0</v>
      </c>
      <c r="S214" s="259">
        <v>0</v>
      </c>
      <c r="T214" s="26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1" t="s">
        <v>93</v>
      </c>
      <c r="AT214" s="261" t="s">
        <v>154</v>
      </c>
      <c r="AU214" s="261" t="s">
        <v>78</v>
      </c>
      <c r="AY214" s="16" t="s">
        <v>153</v>
      </c>
      <c r="BE214" s="262">
        <f>IF(N214="základní",J214,0)</f>
        <v>0</v>
      </c>
      <c r="BF214" s="262">
        <f>IF(N214="snížená",J214,0)</f>
        <v>0</v>
      </c>
      <c r="BG214" s="262">
        <f>IF(N214="zákl. přenesená",J214,0)</f>
        <v>0</v>
      </c>
      <c r="BH214" s="262">
        <f>IF(N214="sníž. přenesená",J214,0)</f>
        <v>0</v>
      </c>
      <c r="BI214" s="262">
        <f>IF(N214="nulová",J214,0)</f>
        <v>0</v>
      </c>
      <c r="BJ214" s="16" t="s">
        <v>78</v>
      </c>
      <c r="BK214" s="262">
        <f>ROUND(I214*H214,2)</f>
        <v>0</v>
      </c>
      <c r="BL214" s="16" t="s">
        <v>93</v>
      </c>
      <c r="BM214" s="261" t="s">
        <v>376</v>
      </c>
    </row>
    <row r="215" s="2" customFormat="1" ht="16.5" customHeight="1">
      <c r="A215" s="37"/>
      <c r="B215" s="38"/>
      <c r="C215" s="249" t="s">
        <v>73</v>
      </c>
      <c r="D215" s="249" t="s">
        <v>154</v>
      </c>
      <c r="E215" s="250" t="s">
        <v>700</v>
      </c>
      <c r="F215" s="251" t="s">
        <v>701</v>
      </c>
      <c r="G215" s="252" t="s">
        <v>182</v>
      </c>
      <c r="H215" s="253">
        <v>12</v>
      </c>
      <c r="I215" s="254"/>
      <c r="J215" s="255">
        <f>ROUND(I215*H215,2)</f>
        <v>0</v>
      </c>
      <c r="K215" s="256"/>
      <c r="L215" s="43"/>
      <c r="M215" s="257" t="s">
        <v>1</v>
      </c>
      <c r="N215" s="258" t="s">
        <v>38</v>
      </c>
      <c r="O215" s="90"/>
      <c r="P215" s="259">
        <f>O215*H215</f>
        <v>0</v>
      </c>
      <c r="Q215" s="259">
        <v>0</v>
      </c>
      <c r="R215" s="259">
        <f>Q215*H215</f>
        <v>0</v>
      </c>
      <c r="S215" s="259">
        <v>0</v>
      </c>
      <c r="T215" s="26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1" t="s">
        <v>93</v>
      </c>
      <c r="AT215" s="261" t="s">
        <v>154</v>
      </c>
      <c r="AU215" s="261" t="s">
        <v>78</v>
      </c>
      <c r="AY215" s="16" t="s">
        <v>153</v>
      </c>
      <c r="BE215" s="262">
        <f>IF(N215="základní",J215,0)</f>
        <v>0</v>
      </c>
      <c r="BF215" s="262">
        <f>IF(N215="snížená",J215,0)</f>
        <v>0</v>
      </c>
      <c r="BG215" s="262">
        <f>IF(N215="zákl. přenesená",J215,0)</f>
        <v>0</v>
      </c>
      <c r="BH215" s="262">
        <f>IF(N215="sníž. přenesená",J215,0)</f>
        <v>0</v>
      </c>
      <c r="BI215" s="262">
        <f>IF(N215="nulová",J215,0)</f>
        <v>0</v>
      </c>
      <c r="BJ215" s="16" t="s">
        <v>78</v>
      </c>
      <c r="BK215" s="262">
        <f>ROUND(I215*H215,2)</f>
        <v>0</v>
      </c>
      <c r="BL215" s="16" t="s">
        <v>93</v>
      </c>
      <c r="BM215" s="261" t="s">
        <v>381</v>
      </c>
    </row>
    <row r="216" s="2" customFormat="1" ht="16.5" customHeight="1">
      <c r="A216" s="37"/>
      <c r="B216" s="38"/>
      <c r="C216" s="249" t="s">
        <v>73</v>
      </c>
      <c r="D216" s="249" t="s">
        <v>154</v>
      </c>
      <c r="E216" s="250" t="s">
        <v>702</v>
      </c>
      <c r="F216" s="251" t="s">
        <v>703</v>
      </c>
      <c r="G216" s="252" t="s">
        <v>182</v>
      </c>
      <c r="H216" s="253">
        <v>50</v>
      </c>
      <c r="I216" s="254"/>
      <c r="J216" s="255">
        <f>ROUND(I216*H216,2)</f>
        <v>0</v>
      </c>
      <c r="K216" s="256"/>
      <c r="L216" s="43"/>
      <c r="M216" s="257" t="s">
        <v>1</v>
      </c>
      <c r="N216" s="258" t="s">
        <v>38</v>
      </c>
      <c r="O216" s="90"/>
      <c r="P216" s="259">
        <f>O216*H216</f>
        <v>0</v>
      </c>
      <c r="Q216" s="259">
        <v>0</v>
      </c>
      <c r="R216" s="259">
        <f>Q216*H216</f>
        <v>0</v>
      </c>
      <c r="S216" s="259">
        <v>0</v>
      </c>
      <c r="T216" s="26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1" t="s">
        <v>93</v>
      </c>
      <c r="AT216" s="261" t="s">
        <v>154</v>
      </c>
      <c r="AU216" s="261" t="s">
        <v>78</v>
      </c>
      <c r="AY216" s="16" t="s">
        <v>153</v>
      </c>
      <c r="BE216" s="262">
        <f>IF(N216="základní",J216,0)</f>
        <v>0</v>
      </c>
      <c r="BF216" s="262">
        <f>IF(N216="snížená",J216,0)</f>
        <v>0</v>
      </c>
      <c r="BG216" s="262">
        <f>IF(N216="zákl. přenesená",J216,0)</f>
        <v>0</v>
      </c>
      <c r="BH216" s="262">
        <f>IF(N216="sníž. přenesená",J216,0)</f>
        <v>0</v>
      </c>
      <c r="BI216" s="262">
        <f>IF(N216="nulová",J216,0)</f>
        <v>0</v>
      </c>
      <c r="BJ216" s="16" t="s">
        <v>78</v>
      </c>
      <c r="BK216" s="262">
        <f>ROUND(I216*H216,2)</f>
        <v>0</v>
      </c>
      <c r="BL216" s="16" t="s">
        <v>93</v>
      </c>
      <c r="BM216" s="261" t="s">
        <v>384</v>
      </c>
    </row>
    <row r="217" s="2" customFormat="1" ht="16.5" customHeight="1">
      <c r="A217" s="37"/>
      <c r="B217" s="38"/>
      <c r="C217" s="249" t="s">
        <v>73</v>
      </c>
      <c r="D217" s="249" t="s">
        <v>154</v>
      </c>
      <c r="E217" s="250" t="s">
        <v>704</v>
      </c>
      <c r="F217" s="251" t="s">
        <v>705</v>
      </c>
      <c r="G217" s="252" t="s">
        <v>182</v>
      </c>
      <c r="H217" s="253">
        <v>21</v>
      </c>
      <c r="I217" s="254"/>
      <c r="J217" s="255">
        <f>ROUND(I217*H217,2)</f>
        <v>0</v>
      </c>
      <c r="K217" s="256"/>
      <c r="L217" s="43"/>
      <c r="M217" s="257" t="s">
        <v>1</v>
      </c>
      <c r="N217" s="258" t="s">
        <v>38</v>
      </c>
      <c r="O217" s="90"/>
      <c r="P217" s="259">
        <f>O217*H217</f>
        <v>0</v>
      </c>
      <c r="Q217" s="259">
        <v>0</v>
      </c>
      <c r="R217" s="259">
        <f>Q217*H217</f>
        <v>0</v>
      </c>
      <c r="S217" s="259">
        <v>0</v>
      </c>
      <c r="T217" s="26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1" t="s">
        <v>93</v>
      </c>
      <c r="AT217" s="261" t="s">
        <v>154</v>
      </c>
      <c r="AU217" s="261" t="s">
        <v>78</v>
      </c>
      <c r="AY217" s="16" t="s">
        <v>153</v>
      </c>
      <c r="BE217" s="262">
        <f>IF(N217="základní",J217,0)</f>
        <v>0</v>
      </c>
      <c r="BF217" s="262">
        <f>IF(N217="snížená",J217,0)</f>
        <v>0</v>
      </c>
      <c r="BG217" s="262">
        <f>IF(N217="zákl. přenesená",J217,0)</f>
        <v>0</v>
      </c>
      <c r="BH217" s="262">
        <f>IF(N217="sníž. přenesená",J217,0)</f>
        <v>0</v>
      </c>
      <c r="BI217" s="262">
        <f>IF(N217="nulová",J217,0)</f>
        <v>0</v>
      </c>
      <c r="BJ217" s="16" t="s">
        <v>78</v>
      </c>
      <c r="BK217" s="262">
        <f>ROUND(I217*H217,2)</f>
        <v>0</v>
      </c>
      <c r="BL217" s="16" t="s">
        <v>93</v>
      </c>
      <c r="BM217" s="261" t="s">
        <v>387</v>
      </c>
    </row>
    <row r="218" s="2" customFormat="1" ht="16.5" customHeight="1">
      <c r="A218" s="37"/>
      <c r="B218" s="38"/>
      <c r="C218" s="249" t="s">
        <v>73</v>
      </c>
      <c r="D218" s="249" t="s">
        <v>154</v>
      </c>
      <c r="E218" s="250" t="s">
        <v>706</v>
      </c>
      <c r="F218" s="251" t="s">
        <v>707</v>
      </c>
      <c r="G218" s="252" t="s">
        <v>573</v>
      </c>
      <c r="H218" s="253">
        <v>370</v>
      </c>
      <c r="I218" s="254"/>
      <c r="J218" s="255">
        <f>ROUND(I218*H218,2)</f>
        <v>0</v>
      </c>
      <c r="K218" s="256"/>
      <c r="L218" s="43"/>
      <c r="M218" s="257" t="s">
        <v>1</v>
      </c>
      <c r="N218" s="258" t="s">
        <v>38</v>
      </c>
      <c r="O218" s="90"/>
      <c r="P218" s="259">
        <f>O218*H218</f>
        <v>0</v>
      </c>
      <c r="Q218" s="259">
        <v>0</v>
      </c>
      <c r="R218" s="259">
        <f>Q218*H218</f>
        <v>0</v>
      </c>
      <c r="S218" s="259">
        <v>0</v>
      </c>
      <c r="T218" s="26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1" t="s">
        <v>93</v>
      </c>
      <c r="AT218" s="261" t="s">
        <v>154</v>
      </c>
      <c r="AU218" s="261" t="s">
        <v>78</v>
      </c>
      <c r="AY218" s="16" t="s">
        <v>153</v>
      </c>
      <c r="BE218" s="262">
        <f>IF(N218="základní",J218,0)</f>
        <v>0</v>
      </c>
      <c r="BF218" s="262">
        <f>IF(N218="snížená",J218,0)</f>
        <v>0</v>
      </c>
      <c r="BG218" s="262">
        <f>IF(N218="zákl. přenesená",J218,0)</f>
        <v>0</v>
      </c>
      <c r="BH218" s="262">
        <f>IF(N218="sníž. přenesená",J218,0)</f>
        <v>0</v>
      </c>
      <c r="BI218" s="262">
        <f>IF(N218="nulová",J218,0)</f>
        <v>0</v>
      </c>
      <c r="BJ218" s="16" t="s">
        <v>78</v>
      </c>
      <c r="BK218" s="262">
        <f>ROUND(I218*H218,2)</f>
        <v>0</v>
      </c>
      <c r="BL218" s="16" t="s">
        <v>93</v>
      </c>
      <c r="BM218" s="261" t="s">
        <v>390</v>
      </c>
    </row>
    <row r="219" s="2" customFormat="1" ht="16.5" customHeight="1">
      <c r="A219" s="37"/>
      <c r="B219" s="38"/>
      <c r="C219" s="249" t="s">
        <v>73</v>
      </c>
      <c r="D219" s="249" t="s">
        <v>154</v>
      </c>
      <c r="E219" s="250" t="s">
        <v>708</v>
      </c>
      <c r="F219" s="251" t="s">
        <v>709</v>
      </c>
      <c r="G219" s="252" t="s">
        <v>182</v>
      </c>
      <c r="H219" s="253">
        <v>136</v>
      </c>
      <c r="I219" s="254"/>
      <c r="J219" s="255">
        <f>ROUND(I219*H219,2)</f>
        <v>0</v>
      </c>
      <c r="K219" s="256"/>
      <c r="L219" s="43"/>
      <c r="M219" s="257" t="s">
        <v>1</v>
      </c>
      <c r="N219" s="258" t="s">
        <v>38</v>
      </c>
      <c r="O219" s="90"/>
      <c r="P219" s="259">
        <f>O219*H219</f>
        <v>0</v>
      </c>
      <c r="Q219" s="259">
        <v>0</v>
      </c>
      <c r="R219" s="259">
        <f>Q219*H219</f>
        <v>0</v>
      </c>
      <c r="S219" s="259">
        <v>0</v>
      </c>
      <c r="T219" s="26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1" t="s">
        <v>93</v>
      </c>
      <c r="AT219" s="261" t="s">
        <v>154</v>
      </c>
      <c r="AU219" s="261" t="s">
        <v>78</v>
      </c>
      <c r="AY219" s="16" t="s">
        <v>153</v>
      </c>
      <c r="BE219" s="262">
        <f>IF(N219="základní",J219,0)</f>
        <v>0</v>
      </c>
      <c r="BF219" s="262">
        <f>IF(N219="snížená",J219,0)</f>
        <v>0</v>
      </c>
      <c r="BG219" s="262">
        <f>IF(N219="zákl. přenesená",J219,0)</f>
        <v>0</v>
      </c>
      <c r="BH219" s="262">
        <f>IF(N219="sníž. přenesená",J219,0)</f>
        <v>0</v>
      </c>
      <c r="BI219" s="262">
        <f>IF(N219="nulová",J219,0)</f>
        <v>0</v>
      </c>
      <c r="BJ219" s="16" t="s">
        <v>78</v>
      </c>
      <c r="BK219" s="262">
        <f>ROUND(I219*H219,2)</f>
        <v>0</v>
      </c>
      <c r="BL219" s="16" t="s">
        <v>93</v>
      </c>
      <c r="BM219" s="261" t="s">
        <v>393</v>
      </c>
    </row>
    <row r="220" s="11" customFormat="1" ht="25.92" customHeight="1">
      <c r="A220" s="11"/>
      <c r="B220" s="235"/>
      <c r="C220" s="236"/>
      <c r="D220" s="237" t="s">
        <v>72</v>
      </c>
      <c r="E220" s="238" t="s">
        <v>209</v>
      </c>
      <c r="F220" s="238" t="s">
        <v>610</v>
      </c>
      <c r="G220" s="236"/>
      <c r="H220" s="236"/>
      <c r="I220" s="239"/>
      <c r="J220" s="240">
        <f>BK220</f>
        <v>0</v>
      </c>
      <c r="K220" s="236"/>
      <c r="L220" s="241"/>
      <c r="M220" s="242"/>
      <c r="N220" s="243"/>
      <c r="O220" s="243"/>
      <c r="P220" s="244">
        <f>SUM(P221:P234)</f>
        <v>0</v>
      </c>
      <c r="Q220" s="243"/>
      <c r="R220" s="244">
        <f>SUM(R221:R234)</f>
        <v>0</v>
      </c>
      <c r="S220" s="243"/>
      <c r="T220" s="245">
        <f>SUM(T221:T234)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46" t="s">
        <v>78</v>
      </c>
      <c r="AT220" s="247" t="s">
        <v>72</v>
      </c>
      <c r="AU220" s="247" t="s">
        <v>73</v>
      </c>
      <c r="AY220" s="246" t="s">
        <v>153</v>
      </c>
      <c r="BK220" s="248">
        <f>SUM(BK221:BK234)</f>
        <v>0</v>
      </c>
    </row>
    <row r="221" s="2" customFormat="1" ht="16.5" customHeight="1">
      <c r="A221" s="37"/>
      <c r="B221" s="38"/>
      <c r="C221" s="249" t="s">
        <v>73</v>
      </c>
      <c r="D221" s="249" t="s">
        <v>154</v>
      </c>
      <c r="E221" s="250" t="s">
        <v>651</v>
      </c>
      <c r="F221" s="251" t="s">
        <v>652</v>
      </c>
      <c r="G221" s="252" t="s">
        <v>182</v>
      </c>
      <c r="H221" s="253">
        <v>22</v>
      </c>
      <c r="I221" s="254"/>
      <c r="J221" s="255">
        <f>ROUND(I221*H221,2)</f>
        <v>0</v>
      </c>
      <c r="K221" s="256"/>
      <c r="L221" s="43"/>
      <c r="M221" s="257" t="s">
        <v>1</v>
      </c>
      <c r="N221" s="258" t="s">
        <v>38</v>
      </c>
      <c r="O221" s="90"/>
      <c r="P221" s="259">
        <f>O221*H221</f>
        <v>0</v>
      </c>
      <c r="Q221" s="259">
        <v>0</v>
      </c>
      <c r="R221" s="259">
        <f>Q221*H221</f>
        <v>0</v>
      </c>
      <c r="S221" s="259">
        <v>0</v>
      </c>
      <c r="T221" s="26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1" t="s">
        <v>93</v>
      </c>
      <c r="AT221" s="261" t="s">
        <v>154</v>
      </c>
      <c r="AU221" s="261" t="s">
        <v>78</v>
      </c>
      <c r="AY221" s="16" t="s">
        <v>153</v>
      </c>
      <c r="BE221" s="262">
        <f>IF(N221="základní",J221,0)</f>
        <v>0</v>
      </c>
      <c r="BF221" s="262">
        <f>IF(N221="snížená",J221,0)</f>
        <v>0</v>
      </c>
      <c r="BG221" s="262">
        <f>IF(N221="zákl. přenesená",J221,0)</f>
        <v>0</v>
      </c>
      <c r="BH221" s="262">
        <f>IF(N221="sníž. přenesená",J221,0)</f>
        <v>0</v>
      </c>
      <c r="BI221" s="262">
        <f>IF(N221="nulová",J221,0)</f>
        <v>0</v>
      </c>
      <c r="BJ221" s="16" t="s">
        <v>78</v>
      </c>
      <c r="BK221" s="262">
        <f>ROUND(I221*H221,2)</f>
        <v>0</v>
      </c>
      <c r="BL221" s="16" t="s">
        <v>93</v>
      </c>
      <c r="BM221" s="261" t="s">
        <v>396</v>
      </c>
    </row>
    <row r="222" s="2" customFormat="1" ht="16.5" customHeight="1">
      <c r="A222" s="37"/>
      <c r="B222" s="38"/>
      <c r="C222" s="249" t="s">
        <v>73</v>
      </c>
      <c r="D222" s="249" t="s">
        <v>154</v>
      </c>
      <c r="E222" s="250" t="s">
        <v>710</v>
      </c>
      <c r="F222" s="251" t="s">
        <v>711</v>
      </c>
      <c r="G222" s="252" t="s">
        <v>182</v>
      </c>
      <c r="H222" s="253">
        <v>22</v>
      </c>
      <c r="I222" s="254"/>
      <c r="J222" s="255">
        <f>ROUND(I222*H222,2)</f>
        <v>0</v>
      </c>
      <c r="K222" s="256"/>
      <c r="L222" s="43"/>
      <c r="M222" s="257" t="s">
        <v>1</v>
      </c>
      <c r="N222" s="258" t="s">
        <v>38</v>
      </c>
      <c r="O222" s="90"/>
      <c r="P222" s="259">
        <f>O222*H222</f>
        <v>0</v>
      </c>
      <c r="Q222" s="259">
        <v>0</v>
      </c>
      <c r="R222" s="259">
        <f>Q222*H222</f>
        <v>0</v>
      </c>
      <c r="S222" s="259">
        <v>0</v>
      </c>
      <c r="T222" s="26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1" t="s">
        <v>93</v>
      </c>
      <c r="AT222" s="261" t="s">
        <v>154</v>
      </c>
      <c r="AU222" s="261" t="s">
        <v>78</v>
      </c>
      <c r="AY222" s="16" t="s">
        <v>153</v>
      </c>
      <c r="BE222" s="262">
        <f>IF(N222="základní",J222,0)</f>
        <v>0</v>
      </c>
      <c r="BF222" s="262">
        <f>IF(N222="snížená",J222,0)</f>
        <v>0</v>
      </c>
      <c r="BG222" s="262">
        <f>IF(N222="zákl. přenesená",J222,0)</f>
        <v>0</v>
      </c>
      <c r="BH222" s="262">
        <f>IF(N222="sníž. přenesená",J222,0)</f>
        <v>0</v>
      </c>
      <c r="BI222" s="262">
        <f>IF(N222="nulová",J222,0)</f>
        <v>0</v>
      </c>
      <c r="BJ222" s="16" t="s">
        <v>78</v>
      </c>
      <c r="BK222" s="262">
        <f>ROUND(I222*H222,2)</f>
        <v>0</v>
      </c>
      <c r="BL222" s="16" t="s">
        <v>93</v>
      </c>
      <c r="BM222" s="261" t="s">
        <v>399</v>
      </c>
    </row>
    <row r="223" s="2" customFormat="1" ht="16.5" customHeight="1">
      <c r="A223" s="37"/>
      <c r="B223" s="38"/>
      <c r="C223" s="249" t="s">
        <v>73</v>
      </c>
      <c r="D223" s="249" t="s">
        <v>154</v>
      </c>
      <c r="E223" s="250" t="s">
        <v>712</v>
      </c>
      <c r="F223" s="251" t="s">
        <v>713</v>
      </c>
      <c r="G223" s="252" t="s">
        <v>182</v>
      </c>
      <c r="H223" s="253">
        <v>22</v>
      </c>
      <c r="I223" s="254"/>
      <c r="J223" s="255">
        <f>ROUND(I223*H223,2)</f>
        <v>0</v>
      </c>
      <c r="K223" s="256"/>
      <c r="L223" s="43"/>
      <c r="M223" s="257" t="s">
        <v>1</v>
      </c>
      <c r="N223" s="258" t="s">
        <v>38</v>
      </c>
      <c r="O223" s="90"/>
      <c r="P223" s="259">
        <f>O223*H223</f>
        <v>0</v>
      </c>
      <c r="Q223" s="259">
        <v>0</v>
      </c>
      <c r="R223" s="259">
        <f>Q223*H223</f>
        <v>0</v>
      </c>
      <c r="S223" s="259">
        <v>0</v>
      </c>
      <c r="T223" s="26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1" t="s">
        <v>93</v>
      </c>
      <c r="AT223" s="261" t="s">
        <v>154</v>
      </c>
      <c r="AU223" s="261" t="s">
        <v>78</v>
      </c>
      <c r="AY223" s="16" t="s">
        <v>153</v>
      </c>
      <c r="BE223" s="262">
        <f>IF(N223="základní",J223,0)</f>
        <v>0</v>
      </c>
      <c r="BF223" s="262">
        <f>IF(N223="snížená",J223,0)</f>
        <v>0</v>
      </c>
      <c r="BG223" s="262">
        <f>IF(N223="zákl. přenesená",J223,0)</f>
        <v>0</v>
      </c>
      <c r="BH223" s="262">
        <f>IF(N223="sníž. přenesená",J223,0)</f>
        <v>0</v>
      </c>
      <c r="BI223" s="262">
        <f>IF(N223="nulová",J223,0)</f>
        <v>0</v>
      </c>
      <c r="BJ223" s="16" t="s">
        <v>78</v>
      </c>
      <c r="BK223" s="262">
        <f>ROUND(I223*H223,2)</f>
        <v>0</v>
      </c>
      <c r="BL223" s="16" t="s">
        <v>93</v>
      </c>
      <c r="BM223" s="261" t="s">
        <v>402</v>
      </c>
    </row>
    <row r="224" s="2" customFormat="1" ht="16.5" customHeight="1">
      <c r="A224" s="37"/>
      <c r="B224" s="38"/>
      <c r="C224" s="249" t="s">
        <v>73</v>
      </c>
      <c r="D224" s="249" t="s">
        <v>154</v>
      </c>
      <c r="E224" s="250" t="s">
        <v>714</v>
      </c>
      <c r="F224" s="251" t="s">
        <v>715</v>
      </c>
      <c r="G224" s="252" t="s">
        <v>573</v>
      </c>
      <c r="H224" s="253">
        <v>1600</v>
      </c>
      <c r="I224" s="254"/>
      <c r="J224" s="255">
        <f>ROUND(I224*H224,2)</f>
        <v>0</v>
      </c>
      <c r="K224" s="256"/>
      <c r="L224" s="43"/>
      <c r="M224" s="257" t="s">
        <v>1</v>
      </c>
      <c r="N224" s="258" t="s">
        <v>38</v>
      </c>
      <c r="O224" s="90"/>
      <c r="P224" s="259">
        <f>O224*H224</f>
        <v>0</v>
      </c>
      <c r="Q224" s="259">
        <v>0</v>
      </c>
      <c r="R224" s="259">
        <f>Q224*H224</f>
        <v>0</v>
      </c>
      <c r="S224" s="259">
        <v>0</v>
      </c>
      <c r="T224" s="26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61" t="s">
        <v>93</v>
      </c>
      <c r="AT224" s="261" t="s">
        <v>154</v>
      </c>
      <c r="AU224" s="261" t="s">
        <v>78</v>
      </c>
      <c r="AY224" s="16" t="s">
        <v>153</v>
      </c>
      <c r="BE224" s="262">
        <f>IF(N224="základní",J224,0)</f>
        <v>0</v>
      </c>
      <c r="BF224" s="262">
        <f>IF(N224="snížená",J224,0)</f>
        <v>0</v>
      </c>
      <c r="BG224" s="262">
        <f>IF(N224="zákl. přenesená",J224,0)</f>
        <v>0</v>
      </c>
      <c r="BH224" s="262">
        <f>IF(N224="sníž. přenesená",J224,0)</f>
        <v>0</v>
      </c>
      <c r="BI224" s="262">
        <f>IF(N224="nulová",J224,0)</f>
        <v>0</v>
      </c>
      <c r="BJ224" s="16" t="s">
        <v>78</v>
      </c>
      <c r="BK224" s="262">
        <f>ROUND(I224*H224,2)</f>
        <v>0</v>
      </c>
      <c r="BL224" s="16" t="s">
        <v>93</v>
      </c>
      <c r="BM224" s="261" t="s">
        <v>403</v>
      </c>
    </row>
    <row r="225" s="2" customFormat="1" ht="16.5" customHeight="1">
      <c r="A225" s="37"/>
      <c r="B225" s="38"/>
      <c r="C225" s="249" t="s">
        <v>73</v>
      </c>
      <c r="D225" s="249" t="s">
        <v>154</v>
      </c>
      <c r="E225" s="250" t="s">
        <v>716</v>
      </c>
      <c r="F225" s="251" t="s">
        <v>625</v>
      </c>
      <c r="G225" s="252" t="s">
        <v>182</v>
      </c>
      <c r="H225" s="253">
        <v>2</v>
      </c>
      <c r="I225" s="254"/>
      <c r="J225" s="255">
        <f>ROUND(I225*H225,2)</f>
        <v>0</v>
      </c>
      <c r="K225" s="256"/>
      <c r="L225" s="43"/>
      <c r="M225" s="257" t="s">
        <v>1</v>
      </c>
      <c r="N225" s="258" t="s">
        <v>38</v>
      </c>
      <c r="O225" s="90"/>
      <c r="P225" s="259">
        <f>O225*H225</f>
        <v>0</v>
      </c>
      <c r="Q225" s="259">
        <v>0</v>
      </c>
      <c r="R225" s="259">
        <f>Q225*H225</f>
        <v>0</v>
      </c>
      <c r="S225" s="259">
        <v>0</v>
      </c>
      <c r="T225" s="26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1" t="s">
        <v>93</v>
      </c>
      <c r="AT225" s="261" t="s">
        <v>154</v>
      </c>
      <c r="AU225" s="261" t="s">
        <v>78</v>
      </c>
      <c r="AY225" s="16" t="s">
        <v>153</v>
      </c>
      <c r="BE225" s="262">
        <f>IF(N225="základní",J225,0)</f>
        <v>0</v>
      </c>
      <c r="BF225" s="262">
        <f>IF(N225="snížená",J225,0)</f>
        <v>0</v>
      </c>
      <c r="BG225" s="262">
        <f>IF(N225="zákl. přenesená",J225,0)</f>
        <v>0</v>
      </c>
      <c r="BH225" s="262">
        <f>IF(N225="sníž. přenesená",J225,0)</f>
        <v>0</v>
      </c>
      <c r="BI225" s="262">
        <f>IF(N225="nulová",J225,0)</f>
        <v>0</v>
      </c>
      <c r="BJ225" s="16" t="s">
        <v>78</v>
      </c>
      <c r="BK225" s="262">
        <f>ROUND(I225*H225,2)</f>
        <v>0</v>
      </c>
      <c r="BL225" s="16" t="s">
        <v>93</v>
      </c>
      <c r="BM225" s="261" t="s">
        <v>408</v>
      </c>
    </row>
    <row r="226" s="2" customFormat="1" ht="16.5" customHeight="1">
      <c r="A226" s="37"/>
      <c r="B226" s="38"/>
      <c r="C226" s="249" t="s">
        <v>73</v>
      </c>
      <c r="D226" s="249" t="s">
        <v>154</v>
      </c>
      <c r="E226" s="250" t="s">
        <v>717</v>
      </c>
      <c r="F226" s="251" t="s">
        <v>631</v>
      </c>
      <c r="G226" s="252" t="s">
        <v>182</v>
      </c>
      <c r="H226" s="253">
        <v>4</v>
      </c>
      <c r="I226" s="254"/>
      <c r="J226" s="255">
        <f>ROUND(I226*H226,2)</f>
        <v>0</v>
      </c>
      <c r="K226" s="256"/>
      <c r="L226" s="43"/>
      <c r="M226" s="257" t="s">
        <v>1</v>
      </c>
      <c r="N226" s="258" t="s">
        <v>38</v>
      </c>
      <c r="O226" s="90"/>
      <c r="P226" s="259">
        <f>O226*H226</f>
        <v>0</v>
      </c>
      <c r="Q226" s="259">
        <v>0</v>
      </c>
      <c r="R226" s="259">
        <f>Q226*H226</f>
        <v>0</v>
      </c>
      <c r="S226" s="259">
        <v>0</v>
      </c>
      <c r="T226" s="26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1" t="s">
        <v>93</v>
      </c>
      <c r="AT226" s="261" t="s">
        <v>154</v>
      </c>
      <c r="AU226" s="261" t="s">
        <v>78</v>
      </c>
      <c r="AY226" s="16" t="s">
        <v>153</v>
      </c>
      <c r="BE226" s="262">
        <f>IF(N226="základní",J226,0)</f>
        <v>0</v>
      </c>
      <c r="BF226" s="262">
        <f>IF(N226="snížená",J226,0)</f>
        <v>0</v>
      </c>
      <c r="BG226" s="262">
        <f>IF(N226="zákl. přenesená",J226,0)</f>
        <v>0</v>
      </c>
      <c r="BH226" s="262">
        <f>IF(N226="sníž. přenesená",J226,0)</f>
        <v>0</v>
      </c>
      <c r="BI226" s="262">
        <f>IF(N226="nulová",J226,0)</f>
        <v>0</v>
      </c>
      <c r="BJ226" s="16" t="s">
        <v>78</v>
      </c>
      <c r="BK226" s="262">
        <f>ROUND(I226*H226,2)</f>
        <v>0</v>
      </c>
      <c r="BL226" s="16" t="s">
        <v>93</v>
      </c>
      <c r="BM226" s="261" t="s">
        <v>411</v>
      </c>
    </row>
    <row r="227" s="2" customFormat="1" ht="16.5" customHeight="1">
      <c r="A227" s="37"/>
      <c r="B227" s="38"/>
      <c r="C227" s="249" t="s">
        <v>73</v>
      </c>
      <c r="D227" s="249" t="s">
        <v>154</v>
      </c>
      <c r="E227" s="250" t="s">
        <v>718</v>
      </c>
      <c r="F227" s="251" t="s">
        <v>633</v>
      </c>
      <c r="G227" s="252" t="s">
        <v>182</v>
      </c>
      <c r="H227" s="253">
        <v>2</v>
      </c>
      <c r="I227" s="254"/>
      <c r="J227" s="255">
        <f>ROUND(I227*H227,2)</f>
        <v>0</v>
      </c>
      <c r="K227" s="256"/>
      <c r="L227" s="43"/>
      <c r="M227" s="257" t="s">
        <v>1</v>
      </c>
      <c r="N227" s="258" t="s">
        <v>38</v>
      </c>
      <c r="O227" s="90"/>
      <c r="P227" s="259">
        <f>O227*H227</f>
        <v>0</v>
      </c>
      <c r="Q227" s="259">
        <v>0</v>
      </c>
      <c r="R227" s="259">
        <f>Q227*H227</f>
        <v>0</v>
      </c>
      <c r="S227" s="259">
        <v>0</v>
      </c>
      <c r="T227" s="26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1" t="s">
        <v>93</v>
      </c>
      <c r="AT227" s="261" t="s">
        <v>154</v>
      </c>
      <c r="AU227" s="261" t="s">
        <v>78</v>
      </c>
      <c r="AY227" s="16" t="s">
        <v>153</v>
      </c>
      <c r="BE227" s="262">
        <f>IF(N227="základní",J227,0)</f>
        <v>0</v>
      </c>
      <c r="BF227" s="262">
        <f>IF(N227="snížená",J227,0)</f>
        <v>0</v>
      </c>
      <c r="BG227" s="262">
        <f>IF(N227="zákl. přenesená",J227,0)</f>
        <v>0</v>
      </c>
      <c r="BH227" s="262">
        <f>IF(N227="sníž. přenesená",J227,0)</f>
        <v>0</v>
      </c>
      <c r="BI227" s="262">
        <f>IF(N227="nulová",J227,0)</f>
        <v>0</v>
      </c>
      <c r="BJ227" s="16" t="s">
        <v>78</v>
      </c>
      <c r="BK227" s="262">
        <f>ROUND(I227*H227,2)</f>
        <v>0</v>
      </c>
      <c r="BL227" s="16" t="s">
        <v>93</v>
      </c>
      <c r="BM227" s="261" t="s">
        <v>413</v>
      </c>
    </row>
    <row r="228" s="2" customFormat="1" ht="16.5" customHeight="1">
      <c r="A228" s="37"/>
      <c r="B228" s="38"/>
      <c r="C228" s="249" t="s">
        <v>73</v>
      </c>
      <c r="D228" s="249" t="s">
        <v>154</v>
      </c>
      <c r="E228" s="250" t="s">
        <v>719</v>
      </c>
      <c r="F228" s="251" t="s">
        <v>629</v>
      </c>
      <c r="G228" s="252" t="s">
        <v>182</v>
      </c>
      <c r="H228" s="253">
        <v>1</v>
      </c>
      <c r="I228" s="254"/>
      <c r="J228" s="255">
        <f>ROUND(I228*H228,2)</f>
        <v>0</v>
      </c>
      <c r="K228" s="256"/>
      <c r="L228" s="43"/>
      <c r="M228" s="257" t="s">
        <v>1</v>
      </c>
      <c r="N228" s="258" t="s">
        <v>38</v>
      </c>
      <c r="O228" s="90"/>
      <c r="P228" s="259">
        <f>O228*H228</f>
        <v>0</v>
      </c>
      <c r="Q228" s="259">
        <v>0</v>
      </c>
      <c r="R228" s="259">
        <f>Q228*H228</f>
        <v>0</v>
      </c>
      <c r="S228" s="259">
        <v>0</v>
      </c>
      <c r="T228" s="26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1" t="s">
        <v>93</v>
      </c>
      <c r="AT228" s="261" t="s">
        <v>154</v>
      </c>
      <c r="AU228" s="261" t="s">
        <v>78</v>
      </c>
      <c r="AY228" s="16" t="s">
        <v>153</v>
      </c>
      <c r="BE228" s="262">
        <f>IF(N228="základní",J228,0)</f>
        <v>0</v>
      </c>
      <c r="BF228" s="262">
        <f>IF(N228="snížená",J228,0)</f>
        <v>0</v>
      </c>
      <c r="BG228" s="262">
        <f>IF(N228="zákl. přenesená",J228,0)</f>
        <v>0</v>
      </c>
      <c r="BH228" s="262">
        <f>IF(N228="sníž. přenesená",J228,0)</f>
        <v>0</v>
      </c>
      <c r="BI228" s="262">
        <f>IF(N228="nulová",J228,0)</f>
        <v>0</v>
      </c>
      <c r="BJ228" s="16" t="s">
        <v>78</v>
      </c>
      <c r="BK228" s="262">
        <f>ROUND(I228*H228,2)</f>
        <v>0</v>
      </c>
      <c r="BL228" s="16" t="s">
        <v>93</v>
      </c>
      <c r="BM228" s="261" t="s">
        <v>414</v>
      </c>
    </row>
    <row r="229" s="2" customFormat="1" ht="16.5" customHeight="1">
      <c r="A229" s="37"/>
      <c r="B229" s="38"/>
      <c r="C229" s="249" t="s">
        <v>73</v>
      </c>
      <c r="D229" s="249" t="s">
        <v>154</v>
      </c>
      <c r="E229" s="250" t="s">
        <v>720</v>
      </c>
      <c r="F229" s="251" t="s">
        <v>635</v>
      </c>
      <c r="G229" s="252" t="s">
        <v>182</v>
      </c>
      <c r="H229" s="253">
        <v>16</v>
      </c>
      <c r="I229" s="254"/>
      <c r="J229" s="255">
        <f>ROUND(I229*H229,2)</f>
        <v>0</v>
      </c>
      <c r="K229" s="256"/>
      <c r="L229" s="43"/>
      <c r="M229" s="257" t="s">
        <v>1</v>
      </c>
      <c r="N229" s="258" t="s">
        <v>38</v>
      </c>
      <c r="O229" s="90"/>
      <c r="P229" s="259">
        <f>O229*H229</f>
        <v>0</v>
      </c>
      <c r="Q229" s="259">
        <v>0</v>
      </c>
      <c r="R229" s="259">
        <f>Q229*H229</f>
        <v>0</v>
      </c>
      <c r="S229" s="259">
        <v>0</v>
      </c>
      <c r="T229" s="26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1" t="s">
        <v>93</v>
      </c>
      <c r="AT229" s="261" t="s">
        <v>154</v>
      </c>
      <c r="AU229" s="261" t="s">
        <v>78</v>
      </c>
      <c r="AY229" s="16" t="s">
        <v>153</v>
      </c>
      <c r="BE229" s="262">
        <f>IF(N229="základní",J229,0)</f>
        <v>0</v>
      </c>
      <c r="BF229" s="262">
        <f>IF(N229="snížená",J229,0)</f>
        <v>0</v>
      </c>
      <c r="BG229" s="262">
        <f>IF(N229="zákl. přenesená",J229,0)</f>
        <v>0</v>
      </c>
      <c r="BH229" s="262">
        <f>IF(N229="sníž. přenesená",J229,0)</f>
        <v>0</v>
      </c>
      <c r="BI229" s="262">
        <f>IF(N229="nulová",J229,0)</f>
        <v>0</v>
      </c>
      <c r="BJ229" s="16" t="s">
        <v>78</v>
      </c>
      <c r="BK229" s="262">
        <f>ROUND(I229*H229,2)</f>
        <v>0</v>
      </c>
      <c r="BL229" s="16" t="s">
        <v>93</v>
      </c>
      <c r="BM229" s="261" t="s">
        <v>415</v>
      </c>
    </row>
    <row r="230" s="2" customFormat="1" ht="16.5" customHeight="1">
      <c r="A230" s="37"/>
      <c r="B230" s="38"/>
      <c r="C230" s="249" t="s">
        <v>73</v>
      </c>
      <c r="D230" s="249" t="s">
        <v>154</v>
      </c>
      <c r="E230" s="250" t="s">
        <v>721</v>
      </c>
      <c r="F230" s="251" t="s">
        <v>637</v>
      </c>
      <c r="G230" s="252" t="s">
        <v>182</v>
      </c>
      <c r="H230" s="253">
        <v>1</v>
      </c>
      <c r="I230" s="254"/>
      <c r="J230" s="255">
        <f>ROUND(I230*H230,2)</f>
        <v>0</v>
      </c>
      <c r="K230" s="256"/>
      <c r="L230" s="43"/>
      <c r="M230" s="257" t="s">
        <v>1</v>
      </c>
      <c r="N230" s="258" t="s">
        <v>38</v>
      </c>
      <c r="O230" s="90"/>
      <c r="P230" s="259">
        <f>O230*H230</f>
        <v>0</v>
      </c>
      <c r="Q230" s="259">
        <v>0</v>
      </c>
      <c r="R230" s="259">
        <f>Q230*H230</f>
        <v>0</v>
      </c>
      <c r="S230" s="259">
        <v>0</v>
      </c>
      <c r="T230" s="26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1" t="s">
        <v>93</v>
      </c>
      <c r="AT230" s="261" t="s">
        <v>154</v>
      </c>
      <c r="AU230" s="261" t="s">
        <v>78</v>
      </c>
      <c r="AY230" s="16" t="s">
        <v>153</v>
      </c>
      <c r="BE230" s="262">
        <f>IF(N230="základní",J230,0)</f>
        <v>0</v>
      </c>
      <c r="BF230" s="262">
        <f>IF(N230="snížená",J230,0)</f>
        <v>0</v>
      </c>
      <c r="BG230" s="262">
        <f>IF(N230="zákl. přenesená",J230,0)</f>
        <v>0</v>
      </c>
      <c r="BH230" s="262">
        <f>IF(N230="sníž. přenesená",J230,0)</f>
        <v>0</v>
      </c>
      <c r="BI230" s="262">
        <f>IF(N230="nulová",J230,0)</f>
        <v>0</v>
      </c>
      <c r="BJ230" s="16" t="s">
        <v>78</v>
      </c>
      <c r="BK230" s="262">
        <f>ROUND(I230*H230,2)</f>
        <v>0</v>
      </c>
      <c r="BL230" s="16" t="s">
        <v>93</v>
      </c>
      <c r="BM230" s="261" t="s">
        <v>416</v>
      </c>
    </row>
    <row r="231" s="2" customFormat="1" ht="24" customHeight="1">
      <c r="A231" s="37"/>
      <c r="B231" s="38"/>
      <c r="C231" s="249" t="s">
        <v>73</v>
      </c>
      <c r="D231" s="249" t="s">
        <v>154</v>
      </c>
      <c r="E231" s="250" t="s">
        <v>722</v>
      </c>
      <c r="F231" s="251" t="s">
        <v>723</v>
      </c>
      <c r="G231" s="252" t="s">
        <v>182</v>
      </c>
      <c r="H231" s="253">
        <v>1</v>
      </c>
      <c r="I231" s="254"/>
      <c r="J231" s="255">
        <f>ROUND(I231*H231,2)</f>
        <v>0</v>
      </c>
      <c r="K231" s="256"/>
      <c r="L231" s="43"/>
      <c r="M231" s="257" t="s">
        <v>1</v>
      </c>
      <c r="N231" s="258" t="s">
        <v>38</v>
      </c>
      <c r="O231" s="90"/>
      <c r="P231" s="259">
        <f>O231*H231</f>
        <v>0</v>
      </c>
      <c r="Q231" s="259">
        <v>0</v>
      </c>
      <c r="R231" s="259">
        <f>Q231*H231</f>
        <v>0</v>
      </c>
      <c r="S231" s="259">
        <v>0</v>
      </c>
      <c r="T231" s="26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1" t="s">
        <v>93</v>
      </c>
      <c r="AT231" s="261" t="s">
        <v>154</v>
      </c>
      <c r="AU231" s="261" t="s">
        <v>78</v>
      </c>
      <c r="AY231" s="16" t="s">
        <v>153</v>
      </c>
      <c r="BE231" s="262">
        <f>IF(N231="základní",J231,0)</f>
        <v>0</v>
      </c>
      <c r="BF231" s="262">
        <f>IF(N231="snížená",J231,0)</f>
        <v>0</v>
      </c>
      <c r="BG231" s="262">
        <f>IF(N231="zákl. přenesená",J231,0)</f>
        <v>0</v>
      </c>
      <c r="BH231" s="262">
        <f>IF(N231="sníž. přenesená",J231,0)</f>
        <v>0</v>
      </c>
      <c r="BI231" s="262">
        <f>IF(N231="nulová",J231,0)</f>
        <v>0</v>
      </c>
      <c r="BJ231" s="16" t="s">
        <v>78</v>
      </c>
      <c r="BK231" s="262">
        <f>ROUND(I231*H231,2)</f>
        <v>0</v>
      </c>
      <c r="BL231" s="16" t="s">
        <v>93</v>
      </c>
      <c r="BM231" s="261" t="s">
        <v>417</v>
      </c>
    </row>
    <row r="232" s="2" customFormat="1" ht="16.5" customHeight="1">
      <c r="A232" s="37"/>
      <c r="B232" s="38"/>
      <c r="C232" s="249" t="s">
        <v>73</v>
      </c>
      <c r="D232" s="249" t="s">
        <v>154</v>
      </c>
      <c r="E232" s="250" t="s">
        <v>724</v>
      </c>
      <c r="F232" s="251" t="s">
        <v>725</v>
      </c>
      <c r="G232" s="252" t="s">
        <v>182</v>
      </c>
      <c r="H232" s="253">
        <v>20</v>
      </c>
      <c r="I232" s="254"/>
      <c r="J232" s="255">
        <f>ROUND(I232*H232,2)</f>
        <v>0</v>
      </c>
      <c r="K232" s="256"/>
      <c r="L232" s="43"/>
      <c r="M232" s="257" t="s">
        <v>1</v>
      </c>
      <c r="N232" s="258" t="s">
        <v>38</v>
      </c>
      <c r="O232" s="90"/>
      <c r="P232" s="259">
        <f>O232*H232</f>
        <v>0</v>
      </c>
      <c r="Q232" s="259">
        <v>0</v>
      </c>
      <c r="R232" s="259">
        <f>Q232*H232</f>
        <v>0</v>
      </c>
      <c r="S232" s="259">
        <v>0</v>
      </c>
      <c r="T232" s="26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1" t="s">
        <v>93</v>
      </c>
      <c r="AT232" s="261" t="s">
        <v>154</v>
      </c>
      <c r="AU232" s="261" t="s">
        <v>78</v>
      </c>
      <c r="AY232" s="16" t="s">
        <v>153</v>
      </c>
      <c r="BE232" s="262">
        <f>IF(N232="základní",J232,0)</f>
        <v>0</v>
      </c>
      <c r="BF232" s="262">
        <f>IF(N232="snížená",J232,0)</f>
        <v>0</v>
      </c>
      <c r="BG232" s="262">
        <f>IF(N232="zákl. přenesená",J232,0)</f>
        <v>0</v>
      </c>
      <c r="BH232" s="262">
        <f>IF(N232="sníž. přenesená",J232,0)</f>
        <v>0</v>
      </c>
      <c r="BI232" s="262">
        <f>IF(N232="nulová",J232,0)</f>
        <v>0</v>
      </c>
      <c r="BJ232" s="16" t="s">
        <v>78</v>
      </c>
      <c r="BK232" s="262">
        <f>ROUND(I232*H232,2)</f>
        <v>0</v>
      </c>
      <c r="BL232" s="16" t="s">
        <v>93</v>
      </c>
      <c r="BM232" s="261" t="s">
        <v>418</v>
      </c>
    </row>
    <row r="233" s="2" customFormat="1" ht="16.5" customHeight="1">
      <c r="A233" s="37"/>
      <c r="B233" s="38"/>
      <c r="C233" s="249" t="s">
        <v>73</v>
      </c>
      <c r="D233" s="249" t="s">
        <v>154</v>
      </c>
      <c r="E233" s="250" t="s">
        <v>726</v>
      </c>
      <c r="F233" s="251" t="s">
        <v>727</v>
      </c>
      <c r="G233" s="252" t="s">
        <v>640</v>
      </c>
      <c r="H233" s="253">
        <v>1</v>
      </c>
      <c r="I233" s="254"/>
      <c r="J233" s="255">
        <f>ROUND(I233*H233,2)</f>
        <v>0</v>
      </c>
      <c r="K233" s="256"/>
      <c r="L233" s="43"/>
      <c r="M233" s="257" t="s">
        <v>1</v>
      </c>
      <c r="N233" s="258" t="s">
        <v>38</v>
      </c>
      <c r="O233" s="90"/>
      <c r="P233" s="259">
        <f>O233*H233</f>
        <v>0</v>
      </c>
      <c r="Q233" s="259">
        <v>0</v>
      </c>
      <c r="R233" s="259">
        <f>Q233*H233</f>
        <v>0</v>
      </c>
      <c r="S233" s="259">
        <v>0</v>
      </c>
      <c r="T233" s="26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1" t="s">
        <v>93</v>
      </c>
      <c r="AT233" s="261" t="s">
        <v>154</v>
      </c>
      <c r="AU233" s="261" t="s">
        <v>78</v>
      </c>
      <c r="AY233" s="16" t="s">
        <v>153</v>
      </c>
      <c r="BE233" s="262">
        <f>IF(N233="základní",J233,0)</f>
        <v>0</v>
      </c>
      <c r="BF233" s="262">
        <f>IF(N233="snížená",J233,0)</f>
        <v>0</v>
      </c>
      <c r="BG233" s="262">
        <f>IF(N233="zákl. přenesená",J233,0)</f>
        <v>0</v>
      </c>
      <c r="BH233" s="262">
        <f>IF(N233="sníž. přenesená",J233,0)</f>
        <v>0</v>
      </c>
      <c r="BI233" s="262">
        <f>IF(N233="nulová",J233,0)</f>
        <v>0</v>
      </c>
      <c r="BJ233" s="16" t="s">
        <v>78</v>
      </c>
      <c r="BK233" s="262">
        <f>ROUND(I233*H233,2)</f>
        <v>0</v>
      </c>
      <c r="BL233" s="16" t="s">
        <v>93</v>
      </c>
      <c r="BM233" s="261" t="s">
        <v>422</v>
      </c>
    </row>
    <row r="234" s="2" customFormat="1" ht="16.5" customHeight="1">
      <c r="A234" s="37"/>
      <c r="B234" s="38"/>
      <c r="C234" s="249" t="s">
        <v>73</v>
      </c>
      <c r="D234" s="249" t="s">
        <v>154</v>
      </c>
      <c r="E234" s="250" t="s">
        <v>728</v>
      </c>
      <c r="F234" s="251" t="s">
        <v>729</v>
      </c>
      <c r="G234" s="252" t="s">
        <v>640</v>
      </c>
      <c r="H234" s="253">
        <v>1</v>
      </c>
      <c r="I234" s="254"/>
      <c r="J234" s="255">
        <f>ROUND(I234*H234,2)</f>
        <v>0</v>
      </c>
      <c r="K234" s="256"/>
      <c r="L234" s="43"/>
      <c r="M234" s="257" t="s">
        <v>1</v>
      </c>
      <c r="N234" s="258" t="s">
        <v>38</v>
      </c>
      <c r="O234" s="90"/>
      <c r="P234" s="259">
        <f>O234*H234</f>
        <v>0</v>
      </c>
      <c r="Q234" s="259">
        <v>0</v>
      </c>
      <c r="R234" s="259">
        <f>Q234*H234</f>
        <v>0</v>
      </c>
      <c r="S234" s="259">
        <v>0</v>
      </c>
      <c r="T234" s="26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1" t="s">
        <v>93</v>
      </c>
      <c r="AT234" s="261" t="s">
        <v>154</v>
      </c>
      <c r="AU234" s="261" t="s">
        <v>78</v>
      </c>
      <c r="AY234" s="16" t="s">
        <v>153</v>
      </c>
      <c r="BE234" s="262">
        <f>IF(N234="základní",J234,0)</f>
        <v>0</v>
      </c>
      <c r="BF234" s="262">
        <f>IF(N234="snížená",J234,0)</f>
        <v>0</v>
      </c>
      <c r="BG234" s="262">
        <f>IF(N234="zákl. přenesená",J234,0)</f>
        <v>0</v>
      </c>
      <c r="BH234" s="262">
        <f>IF(N234="sníž. přenesená",J234,0)</f>
        <v>0</v>
      </c>
      <c r="BI234" s="262">
        <f>IF(N234="nulová",J234,0)</f>
        <v>0</v>
      </c>
      <c r="BJ234" s="16" t="s">
        <v>78</v>
      </c>
      <c r="BK234" s="262">
        <f>ROUND(I234*H234,2)</f>
        <v>0</v>
      </c>
      <c r="BL234" s="16" t="s">
        <v>93</v>
      </c>
      <c r="BM234" s="261" t="s">
        <v>425</v>
      </c>
    </row>
    <row r="235" s="11" customFormat="1" ht="25.92" customHeight="1">
      <c r="A235" s="11"/>
      <c r="B235" s="235"/>
      <c r="C235" s="236"/>
      <c r="D235" s="237" t="s">
        <v>72</v>
      </c>
      <c r="E235" s="238" t="s">
        <v>377</v>
      </c>
      <c r="F235" s="238" t="s">
        <v>730</v>
      </c>
      <c r="G235" s="236"/>
      <c r="H235" s="236"/>
      <c r="I235" s="239"/>
      <c r="J235" s="240">
        <f>BK235</f>
        <v>0</v>
      </c>
      <c r="K235" s="236"/>
      <c r="L235" s="241"/>
      <c r="M235" s="242"/>
      <c r="N235" s="243"/>
      <c r="O235" s="243"/>
      <c r="P235" s="244">
        <f>P236</f>
        <v>0</v>
      </c>
      <c r="Q235" s="243"/>
      <c r="R235" s="244">
        <f>R236</f>
        <v>0</v>
      </c>
      <c r="S235" s="243"/>
      <c r="T235" s="245">
        <f>T236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46" t="s">
        <v>78</v>
      </c>
      <c r="AT235" s="247" t="s">
        <v>72</v>
      </c>
      <c r="AU235" s="247" t="s">
        <v>73</v>
      </c>
      <c r="AY235" s="246" t="s">
        <v>153</v>
      </c>
      <c r="BK235" s="248">
        <f>BK236</f>
        <v>0</v>
      </c>
    </row>
    <row r="236" s="2" customFormat="1" ht="16.5" customHeight="1">
      <c r="A236" s="37"/>
      <c r="B236" s="38"/>
      <c r="C236" s="249" t="s">
        <v>73</v>
      </c>
      <c r="D236" s="249" t="s">
        <v>154</v>
      </c>
      <c r="E236" s="250" t="s">
        <v>731</v>
      </c>
      <c r="F236" s="251" t="s">
        <v>732</v>
      </c>
      <c r="G236" s="252" t="s">
        <v>733</v>
      </c>
      <c r="H236" s="253">
        <v>64</v>
      </c>
      <c r="I236" s="254"/>
      <c r="J236" s="255">
        <f>ROUND(I236*H236,2)</f>
        <v>0</v>
      </c>
      <c r="K236" s="256"/>
      <c r="L236" s="43"/>
      <c r="M236" s="257" t="s">
        <v>1</v>
      </c>
      <c r="N236" s="258" t="s">
        <v>38</v>
      </c>
      <c r="O236" s="90"/>
      <c r="P236" s="259">
        <f>O236*H236</f>
        <v>0</v>
      </c>
      <c r="Q236" s="259">
        <v>0</v>
      </c>
      <c r="R236" s="259">
        <f>Q236*H236</f>
        <v>0</v>
      </c>
      <c r="S236" s="259">
        <v>0</v>
      </c>
      <c r="T236" s="26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1" t="s">
        <v>93</v>
      </c>
      <c r="AT236" s="261" t="s">
        <v>154</v>
      </c>
      <c r="AU236" s="261" t="s">
        <v>78</v>
      </c>
      <c r="AY236" s="16" t="s">
        <v>153</v>
      </c>
      <c r="BE236" s="262">
        <f>IF(N236="základní",J236,0)</f>
        <v>0</v>
      </c>
      <c r="BF236" s="262">
        <f>IF(N236="snížená",J236,0)</f>
        <v>0</v>
      </c>
      <c r="BG236" s="262">
        <f>IF(N236="zákl. přenesená",J236,0)</f>
        <v>0</v>
      </c>
      <c r="BH236" s="262">
        <f>IF(N236="sníž. přenesená",J236,0)</f>
        <v>0</v>
      </c>
      <c r="BI236" s="262">
        <f>IF(N236="nulová",J236,0)</f>
        <v>0</v>
      </c>
      <c r="BJ236" s="16" t="s">
        <v>78</v>
      </c>
      <c r="BK236" s="262">
        <f>ROUND(I236*H236,2)</f>
        <v>0</v>
      </c>
      <c r="BL236" s="16" t="s">
        <v>93</v>
      </c>
      <c r="BM236" s="261" t="s">
        <v>426</v>
      </c>
    </row>
    <row r="237" s="11" customFormat="1" ht="25.92" customHeight="1">
      <c r="A237" s="11"/>
      <c r="B237" s="235"/>
      <c r="C237" s="236"/>
      <c r="D237" s="237" t="s">
        <v>72</v>
      </c>
      <c r="E237" s="238" t="s">
        <v>404</v>
      </c>
      <c r="F237" s="238" t="s">
        <v>734</v>
      </c>
      <c r="G237" s="236"/>
      <c r="H237" s="236"/>
      <c r="I237" s="239"/>
      <c r="J237" s="240">
        <f>BK237</f>
        <v>0</v>
      </c>
      <c r="K237" s="236"/>
      <c r="L237" s="241"/>
      <c r="M237" s="242"/>
      <c r="N237" s="243"/>
      <c r="O237" s="243"/>
      <c r="P237" s="244">
        <f>P238</f>
        <v>0</v>
      </c>
      <c r="Q237" s="243"/>
      <c r="R237" s="244">
        <f>R238</f>
        <v>0</v>
      </c>
      <c r="S237" s="243"/>
      <c r="T237" s="245">
        <f>T238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46" t="s">
        <v>78</v>
      </c>
      <c r="AT237" s="247" t="s">
        <v>72</v>
      </c>
      <c r="AU237" s="247" t="s">
        <v>73</v>
      </c>
      <c r="AY237" s="246" t="s">
        <v>153</v>
      </c>
      <c r="BK237" s="248">
        <f>BK238</f>
        <v>0</v>
      </c>
    </row>
    <row r="238" s="2" customFormat="1" ht="16.5" customHeight="1">
      <c r="A238" s="37"/>
      <c r="B238" s="38"/>
      <c r="C238" s="249" t="s">
        <v>73</v>
      </c>
      <c r="D238" s="249" t="s">
        <v>154</v>
      </c>
      <c r="E238" s="250" t="s">
        <v>735</v>
      </c>
      <c r="F238" s="251" t="s">
        <v>734</v>
      </c>
      <c r="G238" s="252" t="s">
        <v>733</v>
      </c>
      <c r="H238" s="253">
        <v>32</v>
      </c>
      <c r="I238" s="254"/>
      <c r="J238" s="255">
        <f>ROUND(I238*H238,2)</f>
        <v>0</v>
      </c>
      <c r="K238" s="256"/>
      <c r="L238" s="43"/>
      <c r="M238" s="257" t="s">
        <v>1</v>
      </c>
      <c r="N238" s="258" t="s">
        <v>38</v>
      </c>
      <c r="O238" s="90"/>
      <c r="P238" s="259">
        <f>O238*H238</f>
        <v>0</v>
      </c>
      <c r="Q238" s="259">
        <v>0</v>
      </c>
      <c r="R238" s="259">
        <f>Q238*H238</f>
        <v>0</v>
      </c>
      <c r="S238" s="259">
        <v>0</v>
      </c>
      <c r="T238" s="26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1" t="s">
        <v>93</v>
      </c>
      <c r="AT238" s="261" t="s">
        <v>154</v>
      </c>
      <c r="AU238" s="261" t="s">
        <v>78</v>
      </c>
      <c r="AY238" s="16" t="s">
        <v>153</v>
      </c>
      <c r="BE238" s="262">
        <f>IF(N238="základní",J238,0)</f>
        <v>0</v>
      </c>
      <c r="BF238" s="262">
        <f>IF(N238="snížená",J238,0)</f>
        <v>0</v>
      </c>
      <c r="BG238" s="262">
        <f>IF(N238="zákl. přenesená",J238,0)</f>
        <v>0</v>
      </c>
      <c r="BH238" s="262">
        <f>IF(N238="sníž. přenesená",J238,0)</f>
        <v>0</v>
      </c>
      <c r="BI238" s="262">
        <f>IF(N238="nulová",J238,0)</f>
        <v>0</v>
      </c>
      <c r="BJ238" s="16" t="s">
        <v>78</v>
      </c>
      <c r="BK238" s="262">
        <f>ROUND(I238*H238,2)</f>
        <v>0</v>
      </c>
      <c r="BL238" s="16" t="s">
        <v>93</v>
      </c>
      <c r="BM238" s="261" t="s">
        <v>428</v>
      </c>
    </row>
    <row r="239" s="11" customFormat="1" ht="25.92" customHeight="1">
      <c r="A239" s="11"/>
      <c r="B239" s="235"/>
      <c r="C239" s="236"/>
      <c r="D239" s="237" t="s">
        <v>72</v>
      </c>
      <c r="E239" s="238" t="s">
        <v>130</v>
      </c>
      <c r="F239" s="238" t="s">
        <v>530</v>
      </c>
      <c r="G239" s="236"/>
      <c r="H239" s="236"/>
      <c r="I239" s="239"/>
      <c r="J239" s="240">
        <f>BK239</f>
        <v>0</v>
      </c>
      <c r="K239" s="236"/>
      <c r="L239" s="241"/>
      <c r="M239" s="242"/>
      <c r="N239" s="243"/>
      <c r="O239" s="243"/>
      <c r="P239" s="244">
        <f>SUM(P240:P242)</f>
        <v>0</v>
      </c>
      <c r="Q239" s="243"/>
      <c r="R239" s="244">
        <f>SUM(R240:R242)</f>
        <v>0</v>
      </c>
      <c r="S239" s="243"/>
      <c r="T239" s="245">
        <f>SUM(T240:T242)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46" t="s">
        <v>736</v>
      </c>
      <c r="AT239" s="247" t="s">
        <v>72</v>
      </c>
      <c r="AU239" s="247" t="s">
        <v>73</v>
      </c>
      <c r="AY239" s="246" t="s">
        <v>153</v>
      </c>
      <c r="BK239" s="248">
        <f>SUM(BK240:BK242)</f>
        <v>0</v>
      </c>
    </row>
    <row r="240" s="2" customFormat="1" ht="16.5" customHeight="1">
      <c r="A240" s="37"/>
      <c r="B240" s="38"/>
      <c r="C240" s="249" t="s">
        <v>78</v>
      </c>
      <c r="D240" s="249" t="s">
        <v>154</v>
      </c>
      <c r="E240" s="250" t="s">
        <v>737</v>
      </c>
      <c r="F240" s="251" t="s">
        <v>738</v>
      </c>
      <c r="G240" s="252" t="s">
        <v>739</v>
      </c>
      <c r="H240" s="253">
        <v>1</v>
      </c>
      <c r="I240" s="254"/>
      <c r="J240" s="255">
        <f>ROUND(I240*H240,2)</f>
        <v>0</v>
      </c>
      <c r="K240" s="256"/>
      <c r="L240" s="43"/>
      <c r="M240" s="257" t="s">
        <v>1</v>
      </c>
      <c r="N240" s="258" t="s">
        <v>38</v>
      </c>
      <c r="O240" s="90"/>
      <c r="P240" s="259">
        <f>O240*H240</f>
        <v>0</v>
      </c>
      <c r="Q240" s="259">
        <v>0</v>
      </c>
      <c r="R240" s="259">
        <f>Q240*H240</f>
        <v>0</v>
      </c>
      <c r="S240" s="259">
        <v>0</v>
      </c>
      <c r="T240" s="26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1" t="s">
        <v>740</v>
      </c>
      <c r="AT240" s="261" t="s">
        <v>154</v>
      </c>
      <c r="AU240" s="261" t="s">
        <v>78</v>
      </c>
      <c r="AY240" s="16" t="s">
        <v>153</v>
      </c>
      <c r="BE240" s="262">
        <f>IF(N240="základní",J240,0)</f>
        <v>0</v>
      </c>
      <c r="BF240" s="262">
        <f>IF(N240="snížená",J240,0)</f>
        <v>0</v>
      </c>
      <c r="BG240" s="262">
        <f>IF(N240="zákl. přenesená",J240,0)</f>
        <v>0</v>
      </c>
      <c r="BH240" s="262">
        <f>IF(N240="sníž. přenesená",J240,0)</f>
        <v>0</v>
      </c>
      <c r="BI240" s="262">
        <f>IF(N240="nulová",J240,0)</f>
        <v>0</v>
      </c>
      <c r="BJ240" s="16" t="s">
        <v>78</v>
      </c>
      <c r="BK240" s="262">
        <f>ROUND(I240*H240,2)</f>
        <v>0</v>
      </c>
      <c r="BL240" s="16" t="s">
        <v>740</v>
      </c>
      <c r="BM240" s="261" t="s">
        <v>741</v>
      </c>
    </row>
    <row r="241" s="2" customFormat="1" ht="16.5" customHeight="1">
      <c r="A241" s="37"/>
      <c r="B241" s="38"/>
      <c r="C241" s="249" t="s">
        <v>82</v>
      </c>
      <c r="D241" s="249" t="s">
        <v>154</v>
      </c>
      <c r="E241" s="250" t="s">
        <v>742</v>
      </c>
      <c r="F241" s="251" t="s">
        <v>743</v>
      </c>
      <c r="G241" s="252" t="s">
        <v>739</v>
      </c>
      <c r="H241" s="253">
        <v>1</v>
      </c>
      <c r="I241" s="254"/>
      <c r="J241" s="255">
        <f>ROUND(I241*H241,2)</f>
        <v>0</v>
      </c>
      <c r="K241" s="256"/>
      <c r="L241" s="43"/>
      <c r="M241" s="257" t="s">
        <v>1</v>
      </c>
      <c r="N241" s="258" t="s">
        <v>38</v>
      </c>
      <c r="O241" s="90"/>
      <c r="P241" s="259">
        <f>O241*H241</f>
        <v>0</v>
      </c>
      <c r="Q241" s="259">
        <v>0</v>
      </c>
      <c r="R241" s="259">
        <f>Q241*H241</f>
        <v>0</v>
      </c>
      <c r="S241" s="259">
        <v>0</v>
      </c>
      <c r="T241" s="26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1" t="s">
        <v>740</v>
      </c>
      <c r="AT241" s="261" t="s">
        <v>154</v>
      </c>
      <c r="AU241" s="261" t="s">
        <v>78</v>
      </c>
      <c r="AY241" s="16" t="s">
        <v>153</v>
      </c>
      <c r="BE241" s="262">
        <f>IF(N241="základní",J241,0)</f>
        <v>0</v>
      </c>
      <c r="BF241" s="262">
        <f>IF(N241="snížená",J241,0)</f>
        <v>0</v>
      </c>
      <c r="BG241" s="262">
        <f>IF(N241="zákl. přenesená",J241,0)</f>
        <v>0</v>
      </c>
      <c r="BH241" s="262">
        <f>IF(N241="sníž. přenesená",J241,0)</f>
        <v>0</v>
      </c>
      <c r="BI241" s="262">
        <f>IF(N241="nulová",J241,0)</f>
        <v>0</v>
      </c>
      <c r="BJ241" s="16" t="s">
        <v>78</v>
      </c>
      <c r="BK241" s="262">
        <f>ROUND(I241*H241,2)</f>
        <v>0</v>
      </c>
      <c r="BL241" s="16" t="s">
        <v>740</v>
      </c>
      <c r="BM241" s="261" t="s">
        <v>744</v>
      </c>
    </row>
    <row r="242" s="2" customFormat="1" ht="16.5" customHeight="1">
      <c r="A242" s="37"/>
      <c r="B242" s="38"/>
      <c r="C242" s="249" t="s">
        <v>90</v>
      </c>
      <c r="D242" s="249" t="s">
        <v>154</v>
      </c>
      <c r="E242" s="250" t="s">
        <v>745</v>
      </c>
      <c r="F242" s="251" t="s">
        <v>746</v>
      </c>
      <c r="G242" s="252" t="s">
        <v>739</v>
      </c>
      <c r="H242" s="253">
        <v>1</v>
      </c>
      <c r="I242" s="254"/>
      <c r="J242" s="255">
        <f>ROUND(I242*H242,2)</f>
        <v>0</v>
      </c>
      <c r="K242" s="256"/>
      <c r="L242" s="43"/>
      <c r="M242" s="263" t="s">
        <v>1</v>
      </c>
      <c r="N242" s="264" t="s">
        <v>38</v>
      </c>
      <c r="O242" s="265"/>
      <c r="P242" s="266">
        <f>O242*H242</f>
        <v>0</v>
      </c>
      <c r="Q242" s="266">
        <v>0</v>
      </c>
      <c r="R242" s="266">
        <f>Q242*H242</f>
        <v>0</v>
      </c>
      <c r="S242" s="266">
        <v>0</v>
      </c>
      <c r="T242" s="26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1" t="s">
        <v>740</v>
      </c>
      <c r="AT242" s="261" t="s">
        <v>154</v>
      </c>
      <c r="AU242" s="261" t="s">
        <v>78</v>
      </c>
      <c r="AY242" s="16" t="s">
        <v>153</v>
      </c>
      <c r="BE242" s="262">
        <f>IF(N242="základní",J242,0)</f>
        <v>0</v>
      </c>
      <c r="BF242" s="262">
        <f>IF(N242="snížená",J242,0)</f>
        <v>0</v>
      </c>
      <c r="BG242" s="262">
        <f>IF(N242="zákl. přenesená",J242,0)</f>
        <v>0</v>
      </c>
      <c r="BH242" s="262">
        <f>IF(N242="sníž. přenesená",J242,0)</f>
        <v>0</v>
      </c>
      <c r="BI242" s="262">
        <f>IF(N242="nulová",J242,0)</f>
        <v>0</v>
      </c>
      <c r="BJ242" s="16" t="s">
        <v>78</v>
      </c>
      <c r="BK242" s="262">
        <f>ROUND(I242*H242,2)</f>
        <v>0</v>
      </c>
      <c r="BL242" s="16" t="s">
        <v>740</v>
      </c>
      <c r="BM242" s="261" t="s">
        <v>747</v>
      </c>
    </row>
    <row r="243" s="2" customFormat="1" ht="6.96" customHeight="1">
      <c r="A243" s="37"/>
      <c r="B243" s="65"/>
      <c r="C243" s="66"/>
      <c r="D243" s="66"/>
      <c r="E243" s="66"/>
      <c r="F243" s="66"/>
      <c r="G243" s="66"/>
      <c r="H243" s="66"/>
      <c r="I243" s="193"/>
      <c r="J243" s="66"/>
      <c r="K243" s="66"/>
      <c r="L243" s="43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</sheetData>
  <sheetProtection sheet="1" autoFilter="0" formatColumns="0" formatRows="0" objects="1" scenarios="1" spinCount="100000" saltValue="+bbw2G03klYqUFgm0rFKx6pfUq2JFbN89xZDpp7n6ZvOxj3NJOVlxeE9M11LsjQGIRUnhE4OD1UPzGzSpPVnGw==" hashValue="3BfqAspW9/Y9kqeQRh5upCx5AimbERO7qNjc+q7PcDoBhCMnCZrmu8JW+dC79h9jhevGgGFDF4qSCwx1j/FXmQ==" algorithmName="SHA-512" password="CC35"/>
  <autoFilter ref="C136:K242"/>
  <mergeCells count="17"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541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748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J106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ROUND((SUM(BE106:BE113) + SUM(BE135:BE167)),  2)</f>
        <v>0</v>
      </c>
      <c r="G37" s="37"/>
      <c r="H37" s="37"/>
      <c r="I37" s="172">
        <v>0.20999999999999999</v>
      </c>
      <c r="J37" s="171">
        <f>ROUND(((SUM(BE106:BE113) + SUM(BE135:BE167))*I37),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ROUND((SUM(BF106:BF113) + SUM(BF135:BF167)),  2)</f>
        <v>0</v>
      </c>
      <c r="G38" s="37"/>
      <c r="H38" s="37"/>
      <c r="I38" s="172">
        <v>0.14999999999999999</v>
      </c>
      <c r="J38" s="171">
        <f>ROUND(((SUM(BF106:BF113) + SUM(BF135:BF167))*I38),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ROUND((SUM(BG106:BG113) + SUM(BG135:BG167)),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ROUND((SUM(BH106:BH113) + SUM(BH135:BH167)),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ROUND((SUM(BI106:BI113) + SUM(BI135:BI167)),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541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2 - NN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544</v>
      </c>
      <c r="E99" s="206"/>
      <c r="F99" s="206"/>
      <c r="G99" s="206"/>
      <c r="H99" s="206"/>
      <c r="I99" s="207"/>
      <c r="J99" s="208">
        <f>J136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749</v>
      </c>
      <c r="E100" s="206"/>
      <c r="F100" s="206"/>
      <c r="G100" s="206"/>
      <c r="H100" s="206"/>
      <c r="I100" s="207"/>
      <c r="J100" s="208">
        <f>J147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750</v>
      </c>
      <c r="E101" s="206"/>
      <c r="F101" s="206"/>
      <c r="G101" s="206"/>
      <c r="H101" s="206"/>
      <c r="I101" s="207"/>
      <c r="J101" s="208">
        <f>J160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751</v>
      </c>
      <c r="E102" s="206"/>
      <c r="F102" s="206"/>
      <c r="G102" s="206"/>
      <c r="H102" s="206"/>
      <c r="I102" s="207"/>
      <c r="J102" s="208">
        <f>J162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549</v>
      </c>
      <c r="E103" s="206"/>
      <c r="F103" s="206"/>
      <c r="G103" s="206"/>
      <c r="H103" s="206"/>
      <c r="I103" s="207"/>
      <c r="J103" s="208">
        <f>J164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15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202" t="s">
        <v>128</v>
      </c>
      <c r="D106" s="39"/>
      <c r="E106" s="39"/>
      <c r="F106" s="39"/>
      <c r="G106" s="39"/>
      <c r="H106" s="39"/>
      <c r="I106" s="153"/>
      <c r="J106" s="210">
        <f>ROUND(J107 + J108 + J109 + J110 + J111 + J112,2)</f>
        <v>0</v>
      </c>
      <c r="K106" s="39"/>
      <c r="L106" s="62"/>
      <c r="N106" s="211" t="s">
        <v>37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38"/>
      <c r="C107" s="39"/>
      <c r="D107" s="212" t="s">
        <v>129</v>
      </c>
      <c r="E107" s="213"/>
      <c r="F107" s="213"/>
      <c r="G107" s="39"/>
      <c r="H107" s="39"/>
      <c r="I107" s="153"/>
      <c r="J107" s="214">
        <v>0</v>
      </c>
      <c r="K107" s="39"/>
      <c r="L107" s="215"/>
      <c r="M107" s="216"/>
      <c r="N107" s="217" t="s">
        <v>38</v>
      </c>
      <c r="O107" s="216"/>
      <c r="P107" s="216"/>
      <c r="Q107" s="216"/>
      <c r="R107" s="216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8" t="s">
        <v>130</v>
      </c>
      <c r="AZ107" s="216"/>
      <c r="BA107" s="216"/>
      <c r="BB107" s="216"/>
      <c r="BC107" s="216"/>
      <c r="BD107" s="216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78</v>
      </c>
      <c r="BK107" s="216"/>
      <c r="BL107" s="216"/>
      <c r="BM107" s="216"/>
    </row>
    <row r="108" s="2" customFormat="1" ht="18" customHeight="1">
      <c r="A108" s="37"/>
      <c r="B108" s="38"/>
      <c r="C108" s="39"/>
      <c r="D108" s="212" t="s">
        <v>131</v>
      </c>
      <c r="E108" s="213"/>
      <c r="F108" s="213"/>
      <c r="G108" s="39"/>
      <c r="H108" s="39"/>
      <c r="I108" s="153"/>
      <c r="J108" s="214">
        <v>0</v>
      </c>
      <c r="K108" s="39"/>
      <c r="L108" s="215"/>
      <c r="M108" s="216"/>
      <c r="N108" s="217" t="s">
        <v>38</v>
      </c>
      <c r="O108" s="216"/>
      <c r="P108" s="216"/>
      <c r="Q108" s="216"/>
      <c r="R108" s="216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8" t="s">
        <v>130</v>
      </c>
      <c r="AZ108" s="216"/>
      <c r="BA108" s="216"/>
      <c r="BB108" s="216"/>
      <c r="BC108" s="216"/>
      <c r="BD108" s="216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78</v>
      </c>
      <c r="BK108" s="216"/>
      <c r="BL108" s="216"/>
      <c r="BM108" s="216"/>
    </row>
    <row r="109" s="2" customFormat="1" ht="18" customHeight="1">
      <c r="A109" s="37"/>
      <c r="B109" s="38"/>
      <c r="C109" s="39"/>
      <c r="D109" s="212" t="s">
        <v>132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133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134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3" t="s">
        <v>135</v>
      </c>
      <c r="E112" s="39"/>
      <c r="F112" s="39"/>
      <c r="G112" s="39"/>
      <c r="H112" s="39"/>
      <c r="I112" s="153"/>
      <c r="J112" s="214">
        <f>ROUND(J32*T112,2)</f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136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220" t="s">
        <v>137</v>
      </c>
      <c r="D114" s="199"/>
      <c r="E114" s="199"/>
      <c r="F114" s="199"/>
      <c r="G114" s="199"/>
      <c r="H114" s="199"/>
      <c r="I114" s="200"/>
      <c r="J114" s="221">
        <f>ROUND(J98+J106,2)</f>
        <v>0</v>
      </c>
      <c r="K114" s="19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193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196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138</v>
      </c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15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7" t="str">
        <f>E7</f>
        <v>Nemocnice Havířov-magnetická rezonance</v>
      </c>
      <c r="F123" s="31"/>
      <c r="G123" s="31"/>
      <c r="H123" s="31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20"/>
      <c r="C124" s="31" t="s">
        <v>109</v>
      </c>
      <c r="D124" s="21"/>
      <c r="E124" s="21"/>
      <c r="F124" s="21"/>
      <c r="G124" s="21"/>
      <c r="H124" s="21"/>
      <c r="I124" s="145"/>
      <c r="J124" s="21"/>
      <c r="K124" s="21"/>
      <c r="L124" s="19"/>
    </row>
    <row r="125" s="2" customFormat="1" ht="16.5" customHeight="1">
      <c r="A125" s="37"/>
      <c r="B125" s="38"/>
      <c r="C125" s="39"/>
      <c r="D125" s="39"/>
      <c r="E125" s="197" t="s">
        <v>541</v>
      </c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542</v>
      </c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>2 - NN</v>
      </c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19</v>
      </c>
      <c r="D129" s="39"/>
      <c r="E129" s="39"/>
      <c r="F129" s="26" t="str">
        <f>F14</f>
        <v>Havířov</v>
      </c>
      <c r="G129" s="39"/>
      <c r="H129" s="39"/>
      <c r="I129" s="155" t="s">
        <v>21</v>
      </c>
      <c r="J129" s="78" t="str">
        <f>IF(J14="","",J14)</f>
        <v>2. 3. 2020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3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23</v>
      </c>
      <c r="D131" s="39"/>
      <c r="E131" s="39"/>
      <c r="F131" s="26" t="str">
        <f>E17</f>
        <v xml:space="preserve"> </v>
      </c>
      <c r="G131" s="39"/>
      <c r="H131" s="39"/>
      <c r="I131" s="155" t="s">
        <v>29</v>
      </c>
      <c r="J131" s="35" t="str">
        <f>E23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27</v>
      </c>
      <c r="D132" s="39"/>
      <c r="E132" s="39"/>
      <c r="F132" s="26" t="str">
        <f>IF(E20="","",E20)</f>
        <v>Vyplň údaj</v>
      </c>
      <c r="G132" s="39"/>
      <c r="H132" s="39"/>
      <c r="I132" s="155" t="s">
        <v>31</v>
      </c>
      <c r="J132" s="35" t="str">
        <f>E26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153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0" customFormat="1" ht="29.28" customHeight="1">
      <c r="A134" s="222"/>
      <c r="B134" s="223"/>
      <c r="C134" s="224" t="s">
        <v>139</v>
      </c>
      <c r="D134" s="225" t="s">
        <v>58</v>
      </c>
      <c r="E134" s="225" t="s">
        <v>54</v>
      </c>
      <c r="F134" s="225" t="s">
        <v>55</v>
      </c>
      <c r="G134" s="225" t="s">
        <v>140</v>
      </c>
      <c r="H134" s="225" t="s">
        <v>141</v>
      </c>
      <c r="I134" s="226" t="s">
        <v>142</v>
      </c>
      <c r="J134" s="227" t="s">
        <v>115</v>
      </c>
      <c r="K134" s="228" t="s">
        <v>143</v>
      </c>
      <c r="L134" s="229"/>
      <c r="M134" s="99" t="s">
        <v>1</v>
      </c>
      <c r="N134" s="100" t="s">
        <v>37</v>
      </c>
      <c r="O134" s="100" t="s">
        <v>144</v>
      </c>
      <c r="P134" s="100" t="s">
        <v>145</v>
      </c>
      <c r="Q134" s="100" t="s">
        <v>146</v>
      </c>
      <c r="R134" s="100" t="s">
        <v>147</v>
      </c>
      <c r="S134" s="100" t="s">
        <v>148</v>
      </c>
      <c r="T134" s="101" t="s">
        <v>149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="2" customFormat="1" ht="22.8" customHeight="1">
      <c r="A135" s="37"/>
      <c r="B135" s="38"/>
      <c r="C135" s="106" t="s">
        <v>150</v>
      </c>
      <c r="D135" s="39"/>
      <c r="E135" s="39"/>
      <c r="F135" s="39"/>
      <c r="G135" s="39"/>
      <c r="H135" s="39"/>
      <c r="I135" s="153"/>
      <c r="J135" s="230">
        <f>BK135</f>
        <v>0</v>
      </c>
      <c r="K135" s="39"/>
      <c r="L135" s="43"/>
      <c r="M135" s="102"/>
      <c r="N135" s="231"/>
      <c r="O135" s="103"/>
      <c r="P135" s="232">
        <f>P136+P147+P160+P162+P164</f>
        <v>0</v>
      </c>
      <c r="Q135" s="103"/>
      <c r="R135" s="232">
        <f>R136+R147+R160+R162+R164</f>
        <v>0</v>
      </c>
      <c r="S135" s="103"/>
      <c r="T135" s="233">
        <f>T136+T147+T160+T162+T164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72</v>
      </c>
      <c r="AU135" s="16" t="s">
        <v>117</v>
      </c>
      <c r="BK135" s="234">
        <f>BK136+BK147+BK160+BK162+BK164</f>
        <v>0</v>
      </c>
    </row>
    <row r="136" s="11" customFormat="1" ht="25.92" customHeight="1">
      <c r="A136" s="11"/>
      <c r="B136" s="235"/>
      <c r="C136" s="236"/>
      <c r="D136" s="237" t="s">
        <v>72</v>
      </c>
      <c r="E136" s="238" t="s">
        <v>151</v>
      </c>
      <c r="F136" s="238" t="s">
        <v>550</v>
      </c>
      <c r="G136" s="236"/>
      <c r="H136" s="236"/>
      <c r="I136" s="239"/>
      <c r="J136" s="240">
        <f>BK136</f>
        <v>0</v>
      </c>
      <c r="K136" s="236"/>
      <c r="L136" s="241"/>
      <c r="M136" s="242"/>
      <c r="N136" s="243"/>
      <c r="O136" s="243"/>
      <c r="P136" s="244">
        <f>SUM(P137:P146)</f>
        <v>0</v>
      </c>
      <c r="Q136" s="243"/>
      <c r="R136" s="244">
        <f>SUM(R137:R146)</f>
        <v>0</v>
      </c>
      <c r="S136" s="243"/>
      <c r="T136" s="245">
        <f>SUM(T137:T146)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46" t="s">
        <v>78</v>
      </c>
      <c r="AT136" s="247" t="s">
        <v>72</v>
      </c>
      <c r="AU136" s="247" t="s">
        <v>73</v>
      </c>
      <c r="AY136" s="246" t="s">
        <v>153</v>
      </c>
      <c r="BK136" s="248">
        <f>SUM(BK137:BK146)</f>
        <v>0</v>
      </c>
    </row>
    <row r="137" s="2" customFormat="1" ht="16.5" customHeight="1">
      <c r="A137" s="37"/>
      <c r="B137" s="38"/>
      <c r="C137" s="249" t="s">
        <v>73</v>
      </c>
      <c r="D137" s="249" t="s">
        <v>154</v>
      </c>
      <c r="E137" s="250" t="s">
        <v>752</v>
      </c>
      <c r="F137" s="251" t="s">
        <v>753</v>
      </c>
      <c r="G137" s="252" t="s">
        <v>182</v>
      </c>
      <c r="H137" s="253">
        <v>3</v>
      </c>
      <c r="I137" s="254"/>
      <c r="J137" s="255">
        <f>ROUND(I137*H137,2)</f>
        <v>0</v>
      </c>
      <c r="K137" s="256"/>
      <c r="L137" s="43"/>
      <c r="M137" s="257" t="s">
        <v>1</v>
      </c>
      <c r="N137" s="258" t="s">
        <v>38</v>
      </c>
      <c r="O137" s="90"/>
      <c r="P137" s="259">
        <f>O137*H137</f>
        <v>0</v>
      </c>
      <c r="Q137" s="259">
        <v>0</v>
      </c>
      <c r="R137" s="259">
        <f>Q137*H137</f>
        <v>0</v>
      </c>
      <c r="S137" s="259">
        <v>0</v>
      </c>
      <c r="T137" s="26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1" t="s">
        <v>93</v>
      </c>
      <c r="AT137" s="261" t="s">
        <v>154</v>
      </c>
      <c r="AU137" s="261" t="s">
        <v>78</v>
      </c>
      <c r="AY137" s="16" t="s">
        <v>153</v>
      </c>
      <c r="BE137" s="262">
        <f>IF(N137="základní",J137,0)</f>
        <v>0</v>
      </c>
      <c r="BF137" s="262">
        <f>IF(N137="snížená",J137,0)</f>
        <v>0</v>
      </c>
      <c r="BG137" s="262">
        <f>IF(N137="zákl. přenesená",J137,0)</f>
        <v>0</v>
      </c>
      <c r="BH137" s="262">
        <f>IF(N137="sníž. přenesená",J137,0)</f>
        <v>0</v>
      </c>
      <c r="BI137" s="262">
        <f>IF(N137="nulová",J137,0)</f>
        <v>0</v>
      </c>
      <c r="BJ137" s="16" t="s">
        <v>78</v>
      </c>
      <c r="BK137" s="262">
        <f>ROUND(I137*H137,2)</f>
        <v>0</v>
      </c>
      <c r="BL137" s="16" t="s">
        <v>93</v>
      </c>
      <c r="BM137" s="261" t="s">
        <v>82</v>
      </c>
    </row>
    <row r="138" s="2" customFormat="1" ht="16.5" customHeight="1">
      <c r="A138" s="37"/>
      <c r="B138" s="38"/>
      <c r="C138" s="249" t="s">
        <v>73</v>
      </c>
      <c r="D138" s="249" t="s">
        <v>154</v>
      </c>
      <c r="E138" s="250" t="s">
        <v>754</v>
      </c>
      <c r="F138" s="251" t="s">
        <v>755</v>
      </c>
      <c r="G138" s="252" t="s">
        <v>182</v>
      </c>
      <c r="H138" s="253">
        <v>6</v>
      </c>
      <c r="I138" s="254"/>
      <c r="J138" s="255">
        <f>ROUND(I138*H138,2)</f>
        <v>0</v>
      </c>
      <c r="K138" s="256"/>
      <c r="L138" s="43"/>
      <c r="M138" s="257" t="s">
        <v>1</v>
      </c>
      <c r="N138" s="258" t="s">
        <v>38</v>
      </c>
      <c r="O138" s="90"/>
      <c r="P138" s="259">
        <f>O138*H138</f>
        <v>0</v>
      </c>
      <c r="Q138" s="259">
        <v>0</v>
      </c>
      <c r="R138" s="259">
        <f>Q138*H138</f>
        <v>0</v>
      </c>
      <c r="S138" s="259">
        <v>0</v>
      </c>
      <c r="T138" s="26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1" t="s">
        <v>93</v>
      </c>
      <c r="AT138" s="261" t="s">
        <v>154</v>
      </c>
      <c r="AU138" s="261" t="s">
        <v>78</v>
      </c>
      <c r="AY138" s="16" t="s">
        <v>153</v>
      </c>
      <c r="BE138" s="262">
        <f>IF(N138="základní",J138,0)</f>
        <v>0</v>
      </c>
      <c r="BF138" s="262">
        <f>IF(N138="snížená",J138,0)</f>
        <v>0</v>
      </c>
      <c r="BG138" s="262">
        <f>IF(N138="zákl. přenesená",J138,0)</f>
        <v>0</v>
      </c>
      <c r="BH138" s="262">
        <f>IF(N138="sníž. přenesená",J138,0)</f>
        <v>0</v>
      </c>
      <c r="BI138" s="262">
        <f>IF(N138="nulová",J138,0)</f>
        <v>0</v>
      </c>
      <c r="BJ138" s="16" t="s">
        <v>78</v>
      </c>
      <c r="BK138" s="262">
        <f>ROUND(I138*H138,2)</f>
        <v>0</v>
      </c>
      <c r="BL138" s="16" t="s">
        <v>93</v>
      </c>
      <c r="BM138" s="261" t="s">
        <v>93</v>
      </c>
    </row>
    <row r="139" s="2" customFormat="1" ht="16.5" customHeight="1">
      <c r="A139" s="37"/>
      <c r="B139" s="38"/>
      <c r="C139" s="249" t="s">
        <v>73</v>
      </c>
      <c r="D139" s="249" t="s">
        <v>154</v>
      </c>
      <c r="E139" s="250" t="s">
        <v>756</v>
      </c>
      <c r="F139" s="251" t="s">
        <v>757</v>
      </c>
      <c r="G139" s="252" t="s">
        <v>182</v>
      </c>
      <c r="H139" s="253">
        <v>3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78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163</v>
      </c>
    </row>
    <row r="140" s="2" customFormat="1" ht="16.5" customHeight="1">
      <c r="A140" s="37"/>
      <c r="B140" s="38"/>
      <c r="C140" s="249" t="s">
        <v>73</v>
      </c>
      <c r="D140" s="249" t="s">
        <v>154</v>
      </c>
      <c r="E140" s="250" t="s">
        <v>758</v>
      </c>
      <c r="F140" s="251" t="s">
        <v>759</v>
      </c>
      <c r="G140" s="252" t="s">
        <v>573</v>
      </c>
      <c r="H140" s="253">
        <v>80</v>
      </c>
      <c r="I140" s="254"/>
      <c r="J140" s="255">
        <f>ROUND(I140*H140,2)</f>
        <v>0</v>
      </c>
      <c r="K140" s="256"/>
      <c r="L140" s="43"/>
      <c r="M140" s="257" t="s">
        <v>1</v>
      </c>
      <c r="N140" s="258" t="s">
        <v>38</v>
      </c>
      <c r="O140" s="90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1" t="s">
        <v>93</v>
      </c>
      <c r="AT140" s="261" t="s">
        <v>154</v>
      </c>
      <c r="AU140" s="261" t="s">
        <v>78</v>
      </c>
      <c r="AY140" s="16" t="s">
        <v>153</v>
      </c>
      <c r="BE140" s="262">
        <f>IF(N140="základní",J140,0)</f>
        <v>0</v>
      </c>
      <c r="BF140" s="262">
        <f>IF(N140="snížená",J140,0)</f>
        <v>0</v>
      </c>
      <c r="BG140" s="262">
        <f>IF(N140="zákl. přenesená",J140,0)</f>
        <v>0</v>
      </c>
      <c r="BH140" s="262">
        <f>IF(N140="sníž. přenesená",J140,0)</f>
        <v>0</v>
      </c>
      <c r="BI140" s="262">
        <f>IF(N140="nulová",J140,0)</f>
        <v>0</v>
      </c>
      <c r="BJ140" s="16" t="s">
        <v>78</v>
      </c>
      <c r="BK140" s="262">
        <f>ROUND(I140*H140,2)</f>
        <v>0</v>
      </c>
      <c r="BL140" s="16" t="s">
        <v>93</v>
      </c>
      <c r="BM140" s="261" t="s">
        <v>167</v>
      </c>
    </row>
    <row r="141" s="2" customFormat="1" ht="16.5" customHeight="1">
      <c r="A141" s="37"/>
      <c r="B141" s="38"/>
      <c r="C141" s="249" t="s">
        <v>73</v>
      </c>
      <c r="D141" s="249" t="s">
        <v>154</v>
      </c>
      <c r="E141" s="250" t="s">
        <v>760</v>
      </c>
      <c r="F141" s="251" t="s">
        <v>761</v>
      </c>
      <c r="G141" s="252" t="s">
        <v>573</v>
      </c>
      <c r="H141" s="253">
        <v>40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78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170</v>
      </c>
    </row>
    <row r="142" s="2" customFormat="1" ht="16.5" customHeight="1">
      <c r="A142" s="37"/>
      <c r="B142" s="38"/>
      <c r="C142" s="249" t="s">
        <v>73</v>
      </c>
      <c r="D142" s="249" t="s">
        <v>154</v>
      </c>
      <c r="E142" s="250" t="s">
        <v>762</v>
      </c>
      <c r="F142" s="251" t="s">
        <v>763</v>
      </c>
      <c r="G142" s="252" t="s">
        <v>573</v>
      </c>
      <c r="H142" s="253">
        <v>100</v>
      </c>
      <c r="I142" s="254"/>
      <c r="J142" s="255">
        <f>ROUND(I142*H142,2)</f>
        <v>0</v>
      </c>
      <c r="K142" s="256"/>
      <c r="L142" s="43"/>
      <c r="M142" s="257" t="s">
        <v>1</v>
      </c>
      <c r="N142" s="258" t="s">
        <v>38</v>
      </c>
      <c r="O142" s="90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1" t="s">
        <v>93</v>
      </c>
      <c r="AT142" s="261" t="s">
        <v>154</v>
      </c>
      <c r="AU142" s="261" t="s">
        <v>78</v>
      </c>
      <c r="AY142" s="16" t="s">
        <v>153</v>
      </c>
      <c r="BE142" s="262">
        <f>IF(N142="základní",J142,0)</f>
        <v>0</v>
      </c>
      <c r="BF142" s="262">
        <f>IF(N142="snížená",J142,0)</f>
        <v>0</v>
      </c>
      <c r="BG142" s="262">
        <f>IF(N142="zákl. přenesená",J142,0)</f>
        <v>0</v>
      </c>
      <c r="BH142" s="262">
        <f>IF(N142="sníž. přenesená",J142,0)</f>
        <v>0</v>
      </c>
      <c r="BI142" s="262">
        <f>IF(N142="nulová",J142,0)</f>
        <v>0</v>
      </c>
      <c r="BJ142" s="16" t="s">
        <v>78</v>
      </c>
      <c r="BK142" s="262">
        <f>ROUND(I142*H142,2)</f>
        <v>0</v>
      </c>
      <c r="BL142" s="16" t="s">
        <v>93</v>
      </c>
      <c r="BM142" s="261" t="s">
        <v>173</v>
      </c>
    </row>
    <row r="143" s="2" customFormat="1" ht="16.5" customHeight="1">
      <c r="A143" s="37"/>
      <c r="B143" s="38"/>
      <c r="C143" s="249" t="s">
        <v>73</v>
      </c>
      <c r="D143" s="249" t="s">
        <v>154</v>
      </c>
      <c r="E143" s="250" t="s">
        <v>764</v>
      </c>
      <c r="F143" s="251" t="s">
        <v>765</v>
      </c>
      <c r="G143" s="252" t="s">
        <v>573</v>
      </c>
      <c r="H143" s="253">
        <v>10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78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176</v>
      </c>
    </row>
    <row r="144" s="2" customFormat="1" ht="16.5" customHeight="1">
      <c r="A144" s="37"/>
      <c r="B144" s="38"/>
      <c r="C144" s="249" t="s">
        <v>73</v>
      </c>
      <c r="D144" s="249" t="s">
        <v>154</v>
      </c>
      <c r="E144" s="250" t="s">
        <v>766</v>
      </c>
      <c r="F144" s="251" t="s">
        <v>767</v>
      </c>
      <c r="G144" s="252" t="s">
        <v>573</v>
      </c>
      <c r="H144" s="253">
        <v>80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78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179</v>
      </c>
    </row>
    <row r="145" s="2" customFormat="1" ht="16.5" customHeight="1">
      <c r="A145" s="37"/>
      <c r="B145" s="38"/>
      <c r="C145" s="249" t="s">
        <v>73</v>
      </c>
      <c r="D145" s="249" t="s">
        <v>154</v>
      </c>
      <c r="E145" s="250" t="s">
        <v>768</v>
      </c>
      <c r="F145" s="251" t="s">
        <v>769</v>
      </c>
      <c r="G145" s="252" t="s">
        <v>573</v>
      </c>
      <c r="H145" s="253">
        <v>160</v>
      </c>
      <c r="I145" s="254"/>
      <c r="J145" s="255">
        <f>ROUND(I145*H145,2)</f>
        <v>0</v>
      </c>
      <c r="K145" s="256"/>
      <c r="L145" s="43"/>
      <c r="M145" s="257" t="s">
        <v>1</v>
      </c>
      <c r="N145" s="258" t="s">
        <v>38</v>
      </c>
      <c r="O145" s="90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1" t="s">
        <v>93</v>
      </c>
      <c r="AT145" s="261" t="s">
        <v>154</v>
      </c>
      <c r="AU145" s="261" t="s">
        <v>78</v>
      </c>
      <c r="AY145" s="16" t="s">
        <v>153</v>
      </c>
      <c r="BE145" s="262">
        <f>IF(N145="základní",J145,0)</f>
        <v>0</v>
      </c>
      <c r="BF145" s="262">
        <f>IF(N145="snížená",J145,0)</f>
        <v>0</v>
      </c>
      <c r="BG145" s="262">
        <f>IF(N145="zákl. přenesená",J145,0)</f>
        <v>0</v>
      </c>
      <c r="BH145" s="262">
        <f>IF(N145="sníž. přenesená",J145,0)</f>
        <v>0</v>
      </c>
      <c r="BI145" s="262">
        <f>IF(N145="nulová",J145,0)</f>
        <v>0</v>
      </c>
      <c r="BJ145" s="16" t="s">
        <v>78</v>
      </c>
      <c r="BK145" s="262">
        <f>ROUND(I145*H145,2)</f>
        <v>0</v>
      </c>
      <c r="BL145" s="16" t="s">
        <v>93</v>
      </c>
      <c r="BM145" s="261" t="s">
        <v>183</v>
      </c>
    </row>
    <row r="146" s="2" customFormat="1" ht="16.5" customHeight="1">
      <c r="A146" s="37"/>
      <c r="B146" s="38"/>
      <c r="C146" s="249" t="s">
        <v>73</v>
      </c>
      <c r="D146" s="249" t="s">
        <v>154</v>
      </c>
      <c r="E146" s="250" t="s">
        <v>770</v>
      </c>
      <c r="F146" s="251" t="s">
        <v>771</v>
      </c>
      <c r="G146" s="252" t="s">
        <v>573</v>
      </c>
      <c r="H146" s="253">
        <v>80</v>
      </c>
      <c r="I146" s="254"/>
      <c r="J146" s="255">
        <f>ROUND(I146*H146,2)</f>
        <v>0</v>
      </c>
      <c r="K146" s="256"/>
      <c r="L146" s="43"/>
      <c r="M146" s="257" t="s">
        <v>1</v>
      </c>
      <c r="N146" s="258" t="s">
        <v>38</v>
      </c>
      <c r="O146" s="90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1" t="s">
        <v>93</v>
      </c>
      <c r="AT146" s="261" t="s">
        <v>154</v>
      </c>
      <c r="AU146" s="261" t="s">
        <v>78</v>
      </c>
      <c r="AY146" s="16" t="s">
        <v>153</v>
      </c>
      <c r="BE146" s="262">
        <f>IF(N146="základní",J146,0)</f>
        <v>0</v>
      </c>
      <c r="BF146" s="262">
        <f>IF(N146="snížená",J146,0)</f>
        <v>0</v>
      </c>
      <c r="BG146" s="262">
        <f>IF(N146="zákl. přenesená",J146,0)</f>
        <v>0</v>
      </c>
      <c r="BH146" s="262">
        <f>IF(N146="sníž. přenesená",J146,0)</f>
        <v>0</v>
      </c>
      <c r="BI146" s="262">
        <f>IF(N146="nulová",J146,0)</f>
        <v>0</v>
      </c>
      <c r="BJ146" s="16" t="s">
        <v>78</v>
      </c>
      <c r="BK146" s="262">
        <f>ROUND(I146*H146,2)</f>
        <v>0</v>
      </c>
      <c r="BL146" s="16" t="s">
        <v>93</v>
      </c>
      <c r="BM146" s="261" t="s">
        <v>186</v>
      </c>
    </row>
    <row r="147" s="11" customFormat="1" ht="25.92" customHeight="1">
      <c r="A147" s="11"/>
      <c r="B147" s="235"/>
      <c r="C147" s="236"/>
      <c r="D147" s="237" t="s">
        <v>72</v>
      </c>
      <c r="E147" s="238" t="s">
        <v>209</v>
      </c>
      <c r="F147" s="238" t="s">
        <v>650</v>
      </c>
      <c r="G147" s="236"/>
      <c r="H147" s="236"/>
      <c r="I147" s="239"/>
      <c r="J147" s="240">
        <f>BK147</f>
        <v>0</v>
      </c>
      <c r="K147" s="236"/>
      <c r="L147" s="241"/>
      <c r="M147" s="242"/>
      <c r="N147" s="243"/>
      <c r="O147" s="243"/>
      <c r="P147" s="244">
        <f>SUM(P148:P159)</f>
        <v>0</v>
      </c>
      <c r="Q147" s="243"/>
      <c r="R147" s="244">
        <f>SUM(R148:R159)</f>
        <v>0</v>
      </c>
      <c r="S147" s="243"/>
      <c r="T147" s="245">
        <f>SUM(T148:T159)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46" t="s">
        <v>78</v>
      </c>
      <c r="AT147" s="247" t="s">
        <v>72</v>
      </c>
      <c r="AU147" s="247" t="s">
        <v>73</v>
      </c>
      <c r="AY147" s="246" t="s">
        <v>153</v>
      </c>
      <c r="BK147" s="248">
        <f>SUM(BK148:BK159)</f>
        <v>0</v>
      </c>
    </row>
    <row r="148" s="2" customFormat="1" ht="16.5" customHeight="1">
      <c r="A148" s="37"/>
      <c r="B148" s="38"/>
      <c r="C148" s="249" t="s">
        <v>73</v>
      </c>
      <c r="D148" s="249" t="s">
        <v>154</v>
      </c>
      <c r="E148" s="250" t="s">
        <v>772</v>
      </c>
      <c r="F148" s="251" t="s">
        <v>773</v>
      </c>
      <c r="G148" s="252" t="s">
        <v>182</v>
      </c>
      <c r="H148" s="253">
        <v>3</v>
      </c>
      <c r="I148" s="254"/>
      <c r="J148" s="255">
        <f>ROUND(I148*H148,2)</f>
        <v>0</v>
      </c>
      <c r="K148" s="256"/>
      <c r="L148" s="43"/>
      <c r="M148" s="257" t="s">
        <v>1</v>
      </c>
      <c r="N148" s="258" t="s">
        <v>38</v>
      </c>
      <c r="O148" s="90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1" t="s">
        <v>93</v>
      </c>
      <c r="AT148" s="261" t="s">
        <v>154</v>
      </c>
      <c r="AU148" s="261" t="s">
        <v>78</v>
      </c>
      <c r="AY148" s="16" t="s">
        <v>153</v>
      </c>
      <c r="BE148" s="262">
        <f>IF(N148="základní",J148,0)</f>
        <v>0</v>
      </c>
      <c r="BF148" s="262">
        <f>IF(N148="snížená",J148,0)</f>
        <v>0</v>
      </c>
      <c r="BG148" s="262">
        <f>IF(N148="zákl. přenesená",J148,0)</f>
        <v>0</v>
      </c>
      <c r="BH148" s="262">
        <f>IF(N148="sníž. přenesená",J148,0)</f>
        <v>0</v>
      </c>
      <c r="BI148" s="262">
        <f>IF(N148="nulová",J148,0)</f>
        <v>0</v>
      </c>
      <c r="BJ148" s="16" t="s">
        <v>78</v>
      </c>
      <c r="BK148" s="262">
        <f>ROUND(I148*H148,2)</f>
        <v>0</v>
      </c>
      <c r="BL148" s="16" t="s">
        <v>93</v>
      </c>
      <c r="BM148" s="261" t="s">
        <v>189</v>
      </c>
    </row>
    <row r="149" s="2" customFormat="1" ht="16.5" customHeight="1">
      <c r="A149" s="37"/>
      <c r="B149" s="38"/>
      <c r="C149" s="249" t="s">
        <v>73</v>
      </c>
      <c r="D149" s="249" t="s">
        <v>154</v>
      </c>
      <c r="E149" s="250" t="s">
        <v>774</v>
      </c>
      <c r="F149" s="251" t="s">
        <v>775</v>
      </c>
      <c r="G149" s="252" t="s">
        <v>182</v>
      </c>
      <c r="H149" s="253">
        <v>9</v>
      </c>
      <c r="I149" s="254"/>
      <c r="J149" s="255">
        <f>ROUND(I149*H149,2)</f>
        <v>0</v>
      </c>
      <c r="K149" s="256"/>
      <c r="L149" s="43"/>
      <c r="M149" s="257" t="s">
        <v>1</v>
      </c>
      <c r="N149" s="258" t="s">
        <v>38</v>
      </c>
      <c r="O149" s="90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93</v>
      </c>
      <c r="AT149" s="261" t="s">
        <v>154</v>
      </c>
      <c r="AU149" s="261" t="s">
        <v>78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193</v>
      </c>
    </row>
    <row r="150" s="2" customFormat="1" ht="16.5" customHeight="1">
      <c r="A150" s="37"/>
      <c r="B150" s="38"/>
      <c r="C150" s="249" t="s">
        <v>73</v>
      </c>
      <c r="D150" s="249" t="s">
        <v>154</v>
      </c>
      <c r="E150" s="250" t="s">
        <v>676</v>
      </c>
      <c r="F150" s="251" t="s">
        <v>776</v>
      </c>
      <c r="G150" s="252" t="s">
        <v>573</v>
      </c>
      <c r="H150" s="253">
        <v>80</v>
      </c>
      <c r="I150" s="254"/>
      <c r="J150" s="255">
        <f>ROUND(I150*H150,2)</f>
        <v>0</v>
      </c>
      <c r="K150" s="256"/>
      <c r="L150" s="43"/>
      <c r="M150" s="257" t="s">
        <v>1</v>
      </c>
      <c r="N150" s="258" t="s">
        <v>38</v>
      </c>
      <c r="O150" s="90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93</v>
      </c>
      <c r="AT150" s="261" t="s">
        <v>154</v>
      </c>
      <c r="AU150" s="261" t="s">
        <v>78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196</v>
      </c>
    </row>
    <row r="151" s="2" customFormat="1" ht="16.5" customHeight="1">
      <c r="A151" s="37"/>
      <c r="B151" s="38"/>
      <c r="C151" s="249" t="s">
        <v>73</v>
      </c>
      <c r="D151" s="249" t="s">
        <v>154</v>
      </c>
      <c r="E151" s="250" t="s">
        <v>777</v>
      </c>
      <c r="F151" s="251" t="s">
        <v>778</v>
      </c>
      <c r="G151" s="252" t="s">
        <v>573</v>
      </c>
      <c r="H151" s="253">
        <v>50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78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199</v>
      </c>
    </row>
    <row r="152" s="2" customFormat="1" ht="16.5" customHeight="1">
      <c r="A152" s="37"/>
      <c r="B152" s="38"/>
      <c r="C152" s="249" t="s">
        <v>73</v>
      </c>
      <c r="D152" s="249" t="s">
        <v>154</v>
      </c>
      <c r="E152" s="250" t="s">
        <v>779</v>
      </c>
      <c r="F152" s="251" t="s">
        <v>780</v>
      </c>
      <c r="G152" s="252" t="s">
        <v>573</v>
      </c>
      <c r="H152" s="253">
        <v>100</v>
      </c>
      <c r="I152" s="254"/>
      <c r="J152" s="255">
        <f>ROUND(I152*H152,2)</f>
        <v>0</v>
      </c>
      <c r="K152" s="256"/>
      <c r="L152" s="43"/>
      <c r="M152" s="257" t="s">
        <v>1</v>
      </c>
      <c r="N152" s="258" t="s">
        <v>38</v>
      </c>
      <c r="O152" s="90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93</v>
      </c>
      <c r="AT152" s="261" t="s">
        <v>154</v>
      </c>
      <c r="AU152" s="261" t="s">
        <v>78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202</v>
      </c>
    </row>
    <row r="153" s="2" customFormat="1" ht="16.5" customHeight="1">
      <c r="A153" s="37"/>
      <c r="B153" s="38"/>
      <c r="C153" s="249" t="s">
        <v>73</v>
      </c>
      <c r="D153" s="249" t="s">
        <v>154</v>
      </c>
      <c r="E153" s="250" t="s">
        <v>781</v>
      </c>
      <c r="F153" s="251" t="s">
        <v>782</v>
      </c>
      <c r="G153" s="252" t="s">
        <v>182</v>
      </c>
      <c r="H153" s="253">
        <v>36</v>
      </c>
      <c r="I153" s="254"/>
      <c r="J153" s="255">
        <f>ROUND(I153*H153,2)</f>
        <v>0</v>
      </c>
      <c r="K153" s="256"/>
      <c r="L153" s="43"/>
      <c r="M153" s="257" t="s">
        <v>1</v>
      </c>
      <c r="N153" s="258" t="s">
        <v>38</v>
      </c>
      <c r="O153" s="90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1" t="s">
        <v>93</v>
      </c>
      <c r="AT153" s="261" t="s">
        <v>154</v>
      </c>
      <c r="AU153" s="261" t="s">
        <v>78</v>
      </c>
      <c r="AY153" s="16" t="s">
        <v>153</v>
      </c>
      <c r="BE153" s="262">
        <f>IF(N153="základní",J153,0)</f>
        <v>0</v>
      </c>
      <c r="BF153" s="262">
        <f>IF(N153="snížená",J153,0)</f>
        <v>0</v>
      </c>
      <c r="BG153" s="262">
        <f>IF(N153="zákl. přenesená",J153,0)</f>
        <v>0</v>
      </c>
      <c r="BH153" s="262">
        <f>IF(N153="sníž. přenesená",J153,0)</f>
        <v>0</v>
      </c>
      <c r="BI153" s="262">
        <f>IF(N153="nulová",J153,0)</f>
        <v>0</v>
      </c>
      <c r="BJ153" s="16" t="s">
        <v>78</v>
      </c>
      <c r="BK153" s="262">
        <f>ROUND(I153*H153,2)</f>
        <v>0</v>
      </c>
      <c r="BL153" s="16" t="s">
        <v>93</v>
      </c>
      <c r="BM153" s="261" t="s">
        <v>205</v>
      </c>
    </row>
    <row r="154" s="2" customFormat="1" ht="16.5" customHeight="1">
      <c r="A154" s="37"/>
      <c r="B154" s="38"/>
      <c r="C154" s="249" t="s">
        <v>73</v>
      </c>
      <c r="D154" s="249" t="s">
        <v>154</v>
      </c>
      <c r="E154" s="250" t="s">
        <v>783</v>
      </c>
      <c r="F154" s="251" t="s">
        <v>784</v>
      </c>
      <c r="G154" s="252" t="s">
        <v>182</v>
      </c>
      <c r="H154" s="253">
        <v>18</v>
      </c>
      <c r="I154" s="254"/>
      <c r="J154" s="255">
        <f>ROUND(I154*H154,2)</f>
        <v>0</v>
      </c>
      <c r="K154" s="256"/>
      <c r="L154" s="43"/>
      <c r="M154" s="257" t="s">
        <v>1</v>
      </c>
      <c r="N154" s="258" t="s">
        <v>38</v>
      </c>
      <c r="O154" s="90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1" t="s">
        <v>93</v>
      </c>
      <c r="AT154" s="261" t="s">
        <v>154</v>
      </c>
      <c r="AU154" s="261" t="s">
        <v>78</v>
      </c>
      <c r="AY154" s="16" t="s">
        <v>153</v>
      </c>
      <c r="BE154" s="262">
        <f>IF(N154="základní",J154,0)</f>
        <v>0</v>
      </c>
      <c r="BF154" s="262">
        <f>IF(N154="snížená",J154,0)</f>
        <v>0</v>
      </c>
      <c r="BG154" s="262">
        <f>IF(N154="zákl. přenesená",J154,0)</f>
        <v>0</v>
      </c>
      <c r="BH154" s="262">
        <f>IF(N154="sníž. přenesená",J154,0)</f>
        <v>0</v>
      </c>
      <c r="BI154" s="262">
        <f>IF(N154="nulová",J154,0)</f>
        <v>0</v>
      </c>
      <c r="BJ154" s="16" t="s">
        <v>78</v>
      </c>
      <c r="BK154" s="262">
        <f>ROUND(I154*H154,2)</f>
        <v>0</v>
      </c>
      <c r="BL154" s="16" t="s">
        <v>93</v>
      </c>
      <c r="BM154" s="261" t="s">
        <v>208</v>
      </c>
    </row>
    <row r="155" s="2" customFormat="1" ht="16.5" customHeight="1">
      <c r="A155" s="37"/>
      <c r="B155" s="38"/>
      <c r="C155" s="249" t="s">
        <v>73</v>
      </c>
      <c r="D155" s="249" t="s">
        <v>154</v>
      </c>
      <c r="E155" s="250" t="s">
        <v>785</v>
      </c>
      <c r="F155" s="251" t="s">
        <v>786</v>
      </c>
      <c r="G155" s="252" t="s">
        <v>573</v>
      </c>
      <c r="H155" s="253">
        <v>120</v>
      </c>
      <c r="I155" s="254"/>
      <c r="J155" s="255">
        <f>ROUND(I155*H155,2)</f>
        <v>0</v>
      </c>
      <c r="K155" s="256"/>
      <c r="L155" s="43"/>
      <c r="M155" s="257" t="s">
        <v>1</v>
      </c>
      <c r="N155" s="258" t="s">
        <v>38</v>
      </c>
      <c r="O155" s="90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93</v>
      </c>
      <c r="AT155" s="261" t="s">
        <v>154</v>
      </c>
      <c r="AU155" s="261" t="s">
        <v>78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213</v>
      </c>
    </row>
    <row r="156" s="2" customFormat="1" ht="16.5" customHeight="1">
      <c r="A156" s="37"/>
      <c r="B156" s="38"/>
      <c r="C156" s="249" t="s">
        <v>73</v>
      </c>
      <c r="D156" s="249" t="s">
        <v>154</v>
      </c>
      <c r="E156" s="250" t="s">
        <v>787</v>
      </c>
      <c r="F156" s="251" t="s">
        <v>788</v>
      </c>
      <c r="G156" s="252" t="s">
        <v>573</v>
      </c>
      <c r="H156" s="253">
        <v>160</v>
      </c>
      <c r="I156" s="254"/>
      <c r="J156" s="255">
        <f>ROUND(I156*H156,2)</f>
        <v>0</v>
      </c>
      <c r="K156" s="256"/>
      <c r="L156" s="43"/>
      <c r="M156" s="257" t="s">
        <v>1</v>
      </c>
      <c r="N156" s="258" t="s">
        <v>38</v>
      </c>
      <c r="O156" s="90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1" t="s">
        <v>93</v>
      </c>
      <c r="AT156" s="261" t="s">
        <v>154</v>
      </c>
      <c r="AU156" s="261" t="s">
        <v>78</v>
      </c>
      <c r="AY156" s="16" t="s">
        <v>153</v>
      </c>
      <c r="BE156" s="262">
        <f>IF(N156="základní",J156,0)</f>
        <v>0</v>
      </c>
      <c r="BF156" s="262">
        <f>IF(N156="snížená",J156,0)</f>
        <v>0</v>
      </c>
      <c r="BG156" s="262">
        <f>IF(N156="zákl. přenesená",J156,0)</f>
        <v>0</v>
      </c>
      <c r="BH156" s="262">
        <f>IF(N156="sníž. přenesená",J156,0)</f>
        <v>0</v>
      </c>
      <c r="BI156" s="262">
        <f>IF(N156="nulová",J156,0)</f>
        <v>0</v>
      </c>
      <c r="BJ156" s="16" t="s">
        <v>78</v>
      </c>
      <c r="BK156" s="262">
        <f>ROUND(I156*H156,2)</f>
        <v>0</v>
      </c>
      <c r="BL156" s="16" t="s">
        <v>93</v>
      </c>
      <c r="BM156" s="261" t="s">
        <v>216</v>
      </c>
    </row>
    <row r="157" s="2" customFormat="1" ht="16.5" customHeight="1">
      <c r="A157" s="37"/>
      <c r="B157" s="38"/>
      <c r="C157" s="249" t="s">
        <v>73</v>
      </c>
      <c r="D157" s="249" t="s">
        <v>154</v>
      </c>
      <c r="E157" s="250" t="s">
        <v>789</v>
      </c>
      <c r="F157" s="251" t="s">
        <v>790</v>
      </c>
      <c r="G157" s="252" t="s">
        <v>573</v>
      </c>
      <c r="H157" s="253">
        <v>40</v>
      </c>
      <c r="I157" s="254"/>
      <c r="J157" s="255">
        <f>ROUND(I157*H157,2)</f>
        <v>0</v>
      </c>
      <c r="K157" s="256"/>
      <c r="L157" s="43"/>
      <c r="M157" s="257" t="s">
        <v>1</v>
      </c>
      <c r="N157" s="258" t="s">
        <v>38</v>
      </c>
      <c r="O157" s="90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1" t="s">
        <v>93</v>
      </c>
      <c r="AT157" s="261" t="s">
        <v>154</v>
      </c>
      <c r="AU157" s="261" t="s">
        <v>78</v>
      </c>
      <c r="AY157" s="16" t="s">
        <v>153</v>
      </c>
      <c r="BE157" s="262">
        <f>IF(N157="základní",J157,0)</f>
        <v>0</v>
      </c>
      <c r="BF157" s="262">
        <f>IF(N157="snížená",J157,0)</f>
        <v>0</v>
      </c>
      <c r="BG157" s="262">
        <f>IF(N157="zákl. přenesená",J157,0)</f>
        <v>0</v>
      </c>
      <c r="BH157" s="262">
        <f>IF(N157="sníž. přenesená",J157,0)</f>
        <v>0</v>
      </c>
      <c r="BI157" s="262">
        <f>IF(N157="nulová",J157,0)</f>
        <v>0</v>
      </c>
      <c r="BJ157" s="16" t="s">
        <v>78</v>
      </c>
      <c r="BK157" s="262">
        <f>ROUND(I157*H157,2)</f>
        <v>0</v>
      </c>
      <c r="BL157" s="16" t="s">
        <v>93</v>
      </c>
      <c r="BM157" s="261" t="s">
        <v>219</v>
      </c>
    </row>
    <row r="158" s="2" customFormat="1" ht="24" customHeight="1">
      <c r="A158" s="37"/>
      <c r="B158" s="38"/>
      <c r="C158" s="249" t="s">
        <v>73</v>
      </c>
      <c r="D158" s="249" t="s">
        <v>154</v>
      </c>
      <c r="E158" s="250" t="s">
        <v>791</v>
      </c>
      <c r="F158" s="251" t="s">
        <v>792</v>
      </c>
      <c r="G158" s="252" t="s">
        <v>573</v>
      </c>
      <c r="H158" s="253">
        <v>40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78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222</v>
      </c>
    </row>
    <row r="159" s="2" customFormat="1" ht="16.5" customHeight="1">
      <c r="A159" s="37"/>
      <c r="B159" s="38"/>
      <c r="C159" s="249" t="s">
        <v>73</v>
      </c>
      <c r="D159" s="249" t="s">
        <v>154</v>
      </c>
      <c r="E159" s="250" t="s">
        <v>793</v>
      </c>
      <c r="F159" s="251" t="s">
        <v>794</v>
      </c>
      <c r="G159" s="252" t="s">
        <v>573</v>
      </c>
      <c r="H159" s="253">
        <v>80</v>
      </c>
      <c r="I159" s="254"/>
      <c r="J159" s="255">
        <f>ROUND(I159*H159,2)</f>
        <v>0</v>
      </c>
      <c r="K159" s="256"/>
      <c r="L159" s="43"/>
      <c r="M159" s="257" t="s">
        <v>1</v>
      </c>
      <c r="N159" s="258" t="s">
        <v>38</v>
      </c>
      <c r="O159" s="90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1" t="s">
        <v>93</v>
      </c>
      <c r="AT159" s="261" t="s">
        <v>154</v>
      </c>
      <c r="AU159" s="261" t="s">
        <v>78</v>
      </c>
      <c r="AY159" s="16" t="s">
        <v>153</v>
      </c>
      <c r="BE159" s="262">
        <f>IF(N159="základní",J159,0)</f>
        <v>0</v>
      </c>
      <c r="BF159" s="262">
        <f>IF(N159="snížená",J159,0)</f>
        <v>0</v>
      </c>
      <c r="BG159" s="262">
        <f>IF(N159="zákl. přenesená",J159,0)</f>
        <v>0</v>
      </c>
      <c r="BH159" s="262">
        <f>IF(N159="sníž. přenesená",J159,0)</f>
        <v>0</v>
      </c>
      <c r="BI159" s="262">
        <f>IF(N159="nulová",J159,0)</f>
        <v>0</v>
      </c>
      <c r="BJ159" s="16" t="s">
        <v>78</v>
      </c>
      <c r="BK159" s="262">
        <f>ROUND(I159*H159,2)</f>
        <v>0</v>
      </c>
      <c r="BL159" s="16" t="s">
        <v>93</v>
      </c>
      <c r="BM159" s="261" t="s">
        <v>225</v>
      </c>
    </row>
    <row r="160" s="11" customFormat="1" ht="25.92" customHeight="1">
      <c r="A160" s="11"/>
      <c r="B160" s="235"/>
      <c r="C160" s="236"/>
      <c r="D160" s="237" t="s">
        <v>72</v>
      </c>
      <c r="E160" s="238" t="s">
        <v>318</v>
      </c>
      <c r="F160" s="238" t="s">
        <v>730</v>
      </c>
      <c r="G160" s="236"/>
      <c r="H160" s="236"/>
      <c r="I160" s="239"/>
      <c r="J160" s="240">
        <f>BK160</f>
        <v>0</v>
      </c>
      <c r="K160" s="236"/>
      <c r="L160" s="241"/>
      <c r="M160" s="242"/>
      <c r="N160" s="243"/>
      <c r="O160" s="243"/>
      <c r="P160" s="244">
        <f>P161</f>
        <v>0</v>
      </c>
      <c r="Q160" s="243"/>
      <c r="R160" s="244">
        <f>R161</f>
        <v>0</v>
      </c>
      <c r="S160" s="243"/>
      <c r="T160" s="245">
        <f>T161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46" t="s">
        <v>78</v>
      </c>
      <c r="AT160" s="247" t="s">
        <v>72</v>
      </c>
      <c r="AU160" s="247" t="s">
        <v>73</v>
      </c>
      <c r="AY160" s="246" t="s">
        <v>153</v>
      </c>
      <c r="BK160" s="248">
        <f>BK161</f>
        <v>0</v>
      </c>
    </row>
    <row r="161" s="2" customFormat="1" ht="16.5" customHeight="1">
      <c r="A161" s="37"/>
      <c r="B161" s="38"/>
      <c r="C161" s="249" t="s">
        <v>73</v>
      </c>
      <c r="D161" s="249" t="s">
        <v>154</v>
      </c>
      <c r="E161" s="250" t="s">
        <v>731</v>
      </c>
      <c r="F161" s="251" t="s">
        <v>795</v>
      </c>
      <c r="G161" s="252" t="s">
        <v>733</v>
      </c>
      <c r="H161" s="253">
        <v>8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93</v>
      </c>
      <c r="AT161" s="261" t="s">
        <v>154</v>
      </c>
      <c r="AU161" s="261" t="s">
        <v>78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228</v>
      </c>
    </row>
    <row r="162" s="11" customFormat="1" ht="25.92" customHeight="1">
      <c r="A162" s="11"/>
      <c r="B162" s="235"/>
      <c r="C162" s="236"/>
      <c r="D162" s="237" t="s">
        <v>72</v>
      </c>
      <c r="E162" s="238" t="s">
        <v>377</v>
      </c>
      <c r="F162" s="238" t="s">
        <v>734</v>
      </c>
      <c r="G162" s="236"/>
      <c r="H162" s="236"/>
      <c r="I162" s="239"/>
      <c r="J162" s="240">
        <f>BK162</f>
        <v>0</v>
      </c>
      <c r="K162" s="236"/>
      <c r="L162" s="241"/>
      <c r="M162" s="242"/>
      <c r="N162" s="243"/>
      <c r="O162" s="243"/>
      <c r="P162" s="244">
        <f>P163</f>
        <v>0</v>
      </c>
      <c r="Q162" s="243"/>
      <c r="R162" s="244">
        <f>R163</f>
        <v>0</v>
      </c>
      <c r="S162" s="243"/>
      <c r="T162" s="245">
        <f>T163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46" t="s">
        <v>78</v>
      </c>
      <c r="AT162" s="247" t="s">
        <v>72</v>
      </c>
      <c r="AU162" s="247" t="s">
        <v>73</v>
      </c>
      <c r="AY162" s="246" t="s">
        <v>153</v>
      </c>
      <c r="BK162" s="248">
        <f>BK163</f>
        <v>0</v>
      </c>
    </row>
    <row r="163" s="2" customFormat="1" ht="16.5" customHeight="1">
      <c r="A163" s="37"/>
      <c r="B163" s="38"/>
      <c r="C163" s="249" t="s">
        <v>73</v>
      </c>
      <c r="D163" s="249" t="s">
        <v>154</v>
      </c>
      <c r="E163" s="250" t="s">
        <v>735</v>
      </c>
      <c r="F163" s="251" t="s">
        <v>734</v>
      </c>
      <c r="G163" s="252" t="s">
        <v>733</v>
      </c>
      <c r="H163" s="253">
        <v>8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93</v>
      </c>
      <c r="AT163" s="261" t="s">
        <v>154</v>
      </c>
      <c r="AU163" s="261" t="s">
        <v>78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231</v>
      </c>
    </row>
    <row r="164" s="11" customFormat="1" ht="25.92" customHeight="1">
      <c r="A164" s="11"/>
      <c r="B164" s="235"/>
      <c r="C164" s="236"/>
      <c r="D164" s="237" t="s">
        <v>72</v>
      </c>
      <c r="E164" s="238" t="s">
        <v>130</v>
      </c>
      <c r="F164" s="238" t="s">
        <v>530</v>
      </c>
      <c r="G164" s="236"/>
      <c r="H164" s="236"/>
      <c r="I164" s="239"/>
      <c r="J164" s="240">
        <f>BK164</f>
        <v>0</v>
      </c>
      <c r="K164" s="236"/>
      <c r="L164" s="241"/>
      <c r="M164" s="242"/>
      <c r="N164" s="243"/>
      <c r="O164" s="243"/>
      <c r="P164" s="244">
        <f>SUM(P165:P167)</f>
        <v>0</v>
      </c>
      <c r="Q164" s="243"/>
      <c r="R164" s="244">
        <f>SUM(R165:R167)</f>
        <v>0</v>
      </c>
      <c r="S164" s="243"/>
      <c r="T164" s="245">
        <f>SUM(T165:T167)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46" t="s">
        <v>736</v>
      </c>
      <c r="AT164" s="247" t="s">
        <v>72</v>
      </c>
      <c r="AU164" s="247" t="s">
        <v>73</v>
      </c>
      <c r="AY164" s="246" t="s">
        <v>153</v>
      </c>
      <c r="BK164" s="248">
        <f>SUM(BK165:BK167)</f>
        <v>0</v>
      </c>
    </row>
    <row r="165" s="2" customFormat="1" ht="16.5" customHeight="1">
      <c r="A165" s="37"/>
      <c r="B165" s="38"/>
      <c r="C165" s="249" t="s">
        <v>78</v>
      </c>
      <c r="D165" s="249" t="s">
        <v>154</v>
      </c>
      <c r="E165" s="250" t="s">
        <v>737</v>
      </c>
      <c r="F165" s="251" t="s">
        <v>738</v>
      </c>
      <c r="G165" s="252" t="s">
        <v>739</v>
      </c>
      <c r="H165" s="253">
        <v>1</v>
      </c>
      <c r="I165" s="254"/>
      <c r="J165" s="255">
        <f>ROUND(I165*H165,2)</f>
        <v>0</v>
      </c>
      <c r="K165" s="256"/>
      <c r="L165" s="43"/>
      <c r="M165" s="257" t="s">
        <v>1</v>
      </c>
      <c r="N165" s="258" t="s">
        <v>38</v>
      </c>
      <c r="O165" s="90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740</v>
      </c>
      <c r="AT165" s="261" t="s">
        <v>154</v>
      </c>
      <c r="AU165" s="261" t="s">
        <v>78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740</v>
      </c>
      <c r="BM165" s="261" t="s">
        <v>796</v>
      </c>
    </row>
    <row r="166" s="2" customFormat="1" ht="16.5" customHeight="1">
      <c r="A166" s="37"/>
      <c r="B166" s="38"/>
      <c r="C166" s="249" t="s">
        <v>82</v>
      </c>
      <c r="D166" s="249" t="s">
        <v>154</v>
      </c>
      <c r="E166" s="250" t="s">
        <v>742</v>
      </c>
      <c r="F166" s="251" t="s">
        <v>743</v>
      </c>
      <c r="G166" s="252" t="s">
        <v>739</v>
      </c>
      <c r="H166" s="253">
        <v>1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740</v>
      </c>
      <c r="AT166" s="261" t="s">
        <v>154</v>
      </c>
      <c r="AU166" s="261" t="s">
        <v>78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740</v>
      </c>
      <c r="BM166" s="261" t="s">
        <v>797</v>
      </c>
    </row>
    <row r="167" s="2" customFormat="1" ht="16.5" customHeight="1">
      <c r="A167" s="37"/>
      <c r="B167" s="38"/>
      <c r="C167" s="249" t="s">
        <v>90</v>
      </c>
      <c r="D167" s="249" t="s">
        <v>154</v>
      </c>
      <c r="E167" s="250" t="s">
        <v>745</v>
      </c>
      <c r="F167" s="251" t="s">
        <v>746</v>
      </c>
      <c r="G167" s="252" t="s">
        <v>739</v>
      </c>
      <c r="H167" s="253">
        <v>1</v>
      </c>
      <c r="I167" s="254"/>
      <c r="J167" s="255">
        <f>ROUND(I167*H167,2)</f>
        <v>0</v>
      </c>
      <c r="K167" s="256"/>
      <c r="L167" s="43"/>
      <c r="M167" s="263" t="s">
        <v>1</v>
      </c>
      <c r="N167" s="264" t="s">
        <v>38</v>
      </c>
      <c r="O167" s="265"/>
      <c r="P167" s="266">
        <f>O167*H167</f>
        <v>0</v>
      </c>
      <c r="Q167" s="266">
        <v>0</v>
      </c>
      <c r="R167" s="266">
        <f>Q167*H167</f>
        <v>0</v>
      </c>
      <c r="S167" s="266">
        <v>0</v>
      </c>
      <c r="T167" s="26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740</v>
      </c>
      <c r="AT167" s="261" t="s">
        <v>154</v>
      </c>
      <c r="AU167" s="261" t="s">
        <v>78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740</v>
      </c>
      <c r="BM167" s="261" t="s">
        <v>798</v>
      </c>
    </row>
    <row r="168" s="2" customFormat="1" ht="6.96" customHeight="1">
      <c r="A168" s="37"/>
      <c r="B168" s="65"/>
      <c r="C168" s="66"/>
      <c r="D168" s="66"/>
      <c r="E168" s="66"/>
      <c r="F168" s="66"/>
      <c r="G168" s="66"/>
      <c r="H168" s="66"/>
      <c r="I168" s="193"/>
      <c r="J168" s="66"/>
      <c r="K168" s="66"/>
      <c r="L168" s="43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spinCount="100000" saltValue="tCjwTn3fwnLYAsKCcGdKf2WkGB7RHZRnS1rLp5P2cnw5CgfsyejXAqqXh9CHSjoNzdOvCe01X/K8sldtQHKngQ==" hashValue="WNzzSXhZYgF/Psjaw+Qwzjd+fpMtBcYGn0LixTmAoyqiatxZc20IcyCckA39WtcY6M9BBcxPUL5gbrz60zlAGA==" algorithmName="SHA-512" password="CC35"/>
  <autoFilter ref="C134:K167"/>
  <mergeCells count="17">
    <mergeCell ref="E127:H127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541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799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J107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ROUND((SUM(BE107:BE114) + SUM(BE136:BE190)),  2)</f>
        <v>0</v>
      </c>
      <c r="G37" s="37"/>
      <c r="H37" s="37"/>
      <c r="I37" s="172">
        <v>0.20999999999999999</v>
      </c>
      <c r="J37" s="171">
        <f>ROUND(((SUM(BE107:BE114) + SUM(BE136:BE190))*I37),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ROUND((SUM(BF107:BF114) + SUM(BF136:BF190)),  2)</f>
        <v>0</v>
      </c>
      <c r="G38" s="37"/>
      <c r="H38" s="37"/>
      <c r="I38" s="172">
        <v>0.14999999999999999</v>
      </c>
      <c r="J38" s="171">
        <f>ROUND(((SUM(BF107:BF114) + SUM(BF136:BF190))*I38),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ROUND((SUM(BG107:BG114) + SUM(BG136:BG190)),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ROUND((SUM(BH107:BH114) + SUM(BH136:BH190)),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ROUND((SUM(BI107:BI114) + SUM(BI136:BI190)),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541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3 - RH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544</v>
      </c>
      <c r="E99" s="206"/>
      <c r="F99" s="206"/>
      <c r="G99" s="206"/>
      <c r="H99" s="206"/>
      <c r="I99" s="207"/>
      <c r="J99" s="208">
        <f>J137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749</v>
      </c>
      <c r="E100" s="206"/>
      <c r="F100" s="206"/>
      <c r="G100" s="206"/>
      <c r="H100" s="206"/>
      <c r="I100" s="207"/>
      <c r="J100" s="208">
        <f>J172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750</v>
      </c>
      <c r="E101" s="206"/>
      <c r="F101" s="206"/>
      <c r="G101" s="206"/>
      <c r="H101" s="206"/>
      <c r="I101" s="207"/>
      <c r="J101" s="208">
        <f>J182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751</v>
      </c>
      <c r="E102" s="206"/>
      <c r="F102" s="206"/>
      <c r="G102" s="206"/>
      <c r="H102" s="206"/>
      <c r="I102" s="207"/>
      <c r="J102" s="208">
        <f>J184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800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549</v>
      </c>
      <c r="E104" s="206"/>
      <c r="F104" s="206"/>
      <c r="G104" s="206"/>
      <c r="H104" s="206"/>
      <c r="I104" s="207"/>
      <c r="J104" s="208">
        <f>J187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202" t="s">
        <v>128</v>
      </c>
      <c r="D107" s="39"/>
      <c r="E107" s="39"/>
      <c r="F107" s="39"/>
      <c r="G107" s="39"/>
      <c r="H107" s="39"/>
      <c r="I107" s="153"/>
      <c r="J107" s="210">
        <f>ROUND(J108 + J109 + J110 + J111 + J112 + J113,2)</f>
        <v>0</v>
      </c>
      <c r="K107" s="39"/>
      <c r="L107" s="62"/>
      <c r="N107" s="211" t="s">
        <v>37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212" t="s">
        <v>129</v>
      </c>
      <c r="E108" s="213"/>
      <c r="F108" s="213"/>
      <c r="G108" s="39"/>
      <c r="H108" s="39"/>
      <c r="I108" s="153"/>
      <c r="J108" s="214">
        <v>0</v>
      </c>
      <c r="K108" s="39"/>
      <c r="L108" s="215"/>
      <c r="M108" s="216"/>
      <c r="N108" s="217" t="s">
        <v>38</v>
      </c>
      <c r="O108" s="216"/>
      <c r="P108" s="216"/>
      <c r="Q108" s="216"/>
      <c r="R108" s="216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8" t="s">
        <v>130</v>
      </c>
      <c r="AZ108" s="216"/>
      <c r="BA108" s="216"/>
      <c r="BB108" s="216"/>
      <c r="BC108" s="216"/>
      <c r="BD108" s="216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78</v>
      </c>
      <c r="BK108" s="216"/>
      <c r="BL108" s="216"/>
      <c r="BM108" s="216"/>
    </row>
    <row r="109" s="2" customFormat="1" ht="18" customHeight="1">
      <c r="A109" s="37"/>
      <c r="B109" s="38"/>
      <c r="C109" s="39"/>
      <c r="D109" s="212" t="s">
        <v>131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132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133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134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3" t="s">
        <v>135</v>
      </c>
      <c r="E113" s="39"/>
      <c r="F113" s="39"/>
      <c r="G113" s="39"/>
      <c r="H113" s="39"/>
      <c r="I113" s="153"/>
      <c r="J113" s="214">
        <f>ROUND(J32*T113,2)</f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136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220" t="s">
        <v>137</v>
      </c>
      <c r="D115" s="199"/>
      <c r="E115" s="199"/>
      <c r="F115" s="199"/>
      <c r="G115" s="199"/>
      <c r="H115" s="199"/>
      <c r="I115" s="200"/>
      <c r="J115" s="221">
        <f>ROUND(J98+J107,2)</f>
        <v>0</v>
      </c>
      <c r="K115" s="19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193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196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</v>
      </c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97" t="str">
        <f>E7</f>
        <v>Nemocnice Havířov-magnetická rezonance</v>
      </c>
      <c r="F124" s="31"/>
      <c r="G124" s="31"/>
      <c r="H124" s="31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109</v>
      </c>
      <c r="D125" s="21"/>
      <c r="E125" s="21"/>
      <c r="F125" s="21"/>
      <c r="G125" s="21"/>
      <c r="H125" s="21"/>
      <c r="I125" s="145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97" t="s">
        <v>541</v>
      </c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542</v>
      </c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>3 - RH</v>
      </c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19</v>
      </c>
      <c r="D130" s="39"/>
      <c r="E130" s="39"/>
      <c r="F130" s="26" t="str">
        <f>F14</f>
        <v>Havířov</v>
      </c>
      <c r="G130" s="39"/>
      <c r="H130" s="39"/>
      <c r="I130" s="155" t="s">
        <v>21</v>
      </c>
      <c r="J130" s="78" t="str">
        <f>IF(J14="","",J14)</f>
        <v>2. 3. 2020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23</v>
      </c>
      <c r="D132" s="39"/>
      <c r="E132" s="39"/>
      <c r="F132" s="26" t="str">
        <f>E17</f>
        <v xml:space="preserve"> </v>
      </c>
      <c r="G132" s="39"/>
      <c r="H132" s="39"/>
      <c r="I132" s="155" t="s">
        <v>29</v>
      </c>
      <c r="J132" s="35" t="str">
        <f>E23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9"/>
      <c r="E133" s="39"/>
      <c r="F133" s="26" t="str">
        <f>IF(E20="","",E20)</f>
        <v>Vyplň údaj</v>
      </c>
      <c r="G133" s="39"/>
      <c r="H133" s="39"/>
      <c r="I133" s="155" t="s">
        <v>31</v>
      </c>
      <c r="J133" s="35" t="str">
        <f>E26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0" customFormat="1" ht="29.28" customHeight="1">
      <c r="A135" s="222"/>
      <c r="B135" s="223"/>
      <c r="C135" s="224" t="s">
        <v>139</v>
      </c>
      <c r="D135" s="225" t="s">
        <v>58</v>
      </c>
      <c r="E135" s="225" t="s">
        <v>54</v>
      </c>
      <c r="F135" s="225" t="s">
        <v>55</v>
      </c>
      <c r="G135" s="225" t="s">
        <v>140</v>
      </c>
      <c r="H135" s="225" t="s">
        <v>141</v>
      </c>
      <c r="I135" s="226" t="s">
        <v>142</v>
      </c>
      <c r="J135" s="227" t="s">
        <v>115</v>
      </c>
      <c r="K135" s="228" t="s">
        <v>143</v>
      </c>
      <c r="L135" s="229"/>
      <c r="M135" s="99" t="s">
        <v>1</v>
      </c>
      <c r="N135" s="100" t="s">
        <v>37</v>
      </c>
      <c r="O135" s="100" t="s">
        <v>144</v>
      </c>
      <c r="P135" s="100" t="s">
        <v>145</v>
      </c>
      <c r="Q135" s="100" t="s">
        <v>146</v>
      </c>
      <c r="R135" s="100" t="s">
        <v>147</v>
      </c>
      <c r="S135" s="100" t="s">
        <v>148</v>
      </c>
      <c r="T135" s="101" t="s">
        <v>149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="2" customFormat="1" ht="22.8" customHeight="1">
      <c r="A136" s="37"/>
      <c r="B136" s="38"/>
      <c r="C136" s="106" t="s">
        <v>150</v>
      </c>
      <c r="D136" s="39"/>
      <c r="E136" s="39"/>
      <c r="F136" s="39"/>
      <c r="G136" s="39"/>
      <c r="H136" s="39"/>
      <c r="I136" s="153"/>
      <c r="J136" s="230">
        <f>BK136</f>
        <v>0</v>
      </c>
      <c r="K136" s="39"/>
      <c r="L136" s="43"/>
      <c r="M136" s="102"/>
      <c r="N136" s="231"/>
      <c r="O136" s="103"/>
      <c r="P136" s="232">
        <f>P137+P172+P182+P184+P186+P187</f>
        <v>0</v>
      </c>
      <c r="Q136" s="103"/>
      <c r="R136" s="232">
        <f>R137+R172+R182+R184+R186+R187</f>
        <v>0</v>
      </c>
      <c r="S136" s="103"/>
      <c r="T136" s="233">
        <f>T137+T172+T182+T184+T186+T187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72</v>
      </c>
      <c r="AU136" s="16" t="s">
        <v>117</v>
      </c>
      <c r="BK136" s="234">
        <f>BK137+BK172+BK182+BK184+BK186+BK187</f>
        <v>0</v>
      </c>
    </row>
    <row r="137" s="11" customFormat="1" ht="25.92" customHeight="1">
      <c r="A137" s="11"/>
      <c r="B137" s="235"/>
      <c r="C137" s="236"/>
      <c r="D137" s="237" t="s">
        <v>72</v>
      </c>
      <c r="E137" s="238" t="s">
        <v>151</v>
      </c>
      <c r="F137" s="238" t="s">
        <v>550</v>
      </c>
      <c r="G137" s="236"/>
      <c r="H137" s="236"/>
      <c r="I137" s="239"/>
      <c r="J137" s="240">
        <f>BK137</f>
        <v>0</v>
      </c>
      <c r="K137" s="236"/>
      <c r="L137" s="241"/>
      <c r="M137" s="242"/>
      <c r="N137" s="243"/>
      <c r="O137" s="243"/>
      <c r="P137" s="244">
        <f>SUM(P138:P171)</f>
        <v>0</v>
      </c>
      <c r="Q137" s="243"/>
      <c r="R137" s="244">
        <f>SUM(R138:R171)</f>
        <v>0</v>
      </c>
      <c r="S137" s="243"/>
      <c r="T137" s="245">
        <f>SUM(T138:T171)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6" t="s">
        <v>78</v>
      </c>
      <c r="AT137" s="247" t="s">
        <v>72</v>
      </c>
      <c r="AU137" s="247" t="s">
        <v>73</v>
      </c>
      <c r="AY137" s="246" t="s">
        <v>153</v>
      </c>
      <c r="BK137" s="248">
        <f>SUM(BK138:BK171)</f>
        <v>0</v>
      </c>
    </row>
    <row r="138" s="2" customFormat="1" ht="24" customHeight="1">
      <c r="A138" s="37"/>
      <c r="B138" s="38"/>
      <c r="C138" s="249" t="s">
        <v>73</v>
      </c>
      <c r="D138" s="249" t="s">
        <v>154</v>
      </c>
      <c r="E138" s="250" t="s">
        <v>801</v>
      </c>
      <c r="F138" s="251" t="s">
        <v>802</v>
      </c>
      <c r="G138" s="252" t="s">
        <v>182</v>
      </c>
      <c r="H138" s="253">
        <v>2</v>
      </c>
      <c r="I138" s="254"/>
      <c r="J138" s="255">
        <f>ROUND(I138*H138,2)</f>
        <v>0</v>
      </c>
      <c r="K138" s="256"/>
      <c r="L138" s="43"/>
      <c r="M138" s="257" t="s">
        <v>1</v>
      </c>
      <c r="N138" s="258" t="s">
        <v>38</v>
      </c>
      <c r="O138" s="90"/>
      <c r="P138" s="259">
        <f>O138*H138</f>
        <v>0</v>
      </c>
      <c r="Q138" s="259">
        <v>0</v>
      </c>
      <c r="R138" s="259">
        <f>Q138*H138</f>
        <v>0</v>
      </c>
      <c r="S138" s="259">
        <v>0</v>
      </c>
      <c r="T138" s="26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1" t="s">
        <v>93</v>
      </c>
      <c r="AT138" s="261" t="s">
        <v>154</v>
      </c>
      <c r="AU138" s="261" t="s">
        <v>78</v>
      </c>
      <c r="AY138" s="16" t="s">
        <v>153</v>
      </c>
      <c r="BE138" s="262">
        <f>IF(N138="základní",J138,0)</f>
        <v>0</v>
      </c>
      <c r="BF138" s="262">
        <f>IF(N138="snížená",J138,0)</f>
        <v>0</v>
      </c>
      <c r="BG138" s="262">
        <f>IF(N138="zákl. přenesená",J138,0)</f>
        <v>0</v>
      </c>
      <c r="BH138" s="262">
        <f>IF(N138="sníž. přenesená",J138,0)</f>
        <v>0</v>
      </c>
      <c r="BI138" s="262">
        <f>IF(N138="nulová",J138,0)</f>
        <v>0</v>
      </c>
      <c r="BJ138" s="16" t="s">
        <v>78</v>
      </c>
      <c r="BK138" s="262">
        <f>ROUND(I138*H138,2)</f>
        <v>0</v>
      </c>
      <c r="BL138" s="16" t="s">
        <v>93</v>
      </c>
      <c r="BM138" s="261" t="s">
        <v>82</v>
      </c>
    </row>
    <row r="139" s="2" customFormat="1" ht="16.5" customHeight="1">
      <c r="A139" s="37"/>
      <c r="B139" s="38"/>
      <c r="C139" s="249" t="s">
        <v>73</v>
      </c>
      <c r="D139" s="249" t="s">
        <v>154</v>
      </c>
      <c r="E139" s="250" t="s">
        <v>803</v>
      </c>
      <c r="F139" s="251" t="s">
        <v>804</v>
      </c>
      <c r="G139" s="252" t="s">
        <v>182</v>
      </c>
      <c r="H139" s="253">
        <v>2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78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93</v>
      </c>
    </row>
    <row r="140" s="2" customFormat="1" ht="16.5" customHeight="1">
      <c r="A140" s="37"/>
      <c r="B140" s="38"/>
      <c r="C140" s="249" t="s">
        <v>73</v>
      </c>
      <c r="D140" s="249" t="s">
        <v>154</v>
      </c>
      <c r="E140" s="250" t="s">
        <v>805</v>
      </c>
      <c r="F140" s="251" t="s">
        <v>806</v>
      </c>
      <c r="G140" s="252" t="s">
        <v>573</v>
      </c>
      <c r="H140" s="253">
        <v>20</v>
      </c>
      <c r="I140" s="254"/>
      <c r="J140" s="255">
        <f>ROUND(I140*H140,2)</f>
        <v>0</v>
      </c>
      <c r="K140" s="256"/>
      <c r="L140" s="43"/>
      <c r="M140" s="257" t="s">
        <v>1</v>
      </c>
      <c r="N140" s="258" t="s">
        <v>38</v>
      </c>
      <c r="O140" s="90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1" t="s">
        <v>93</v>
      </c>
      <c r="AT140" s="261" t="s">
        <v>154</v>
      </c>
      <c r="AU140" s="261" t="s">
        <v>78</v>
      </c>
      <c r="AY140" s="16" t="s">
        <v>153</v>
      </c>
      <c r="BE140" s="262">
        <f>IF(N140="základní",J140,0)</f>
        <v>0</v>
      </c>
      <c r="BF140" s="262">
        <f>IF(N140="snížená",J140,0)</f>
        <v>0</v>
      </c>
      <c r="BG140" s="262">
        <f>IF(N140="zákl. přenesená",J140,0)</f>
        <v>0</v>
      </c>
      <c r="BH140" s="262">
        <f>IF(N140="sníž. přenesená",J140,0)</f>
        <v>0</v>
      </c>
      <c r="BI140" s="262">
        <f>IF(N140="nulová",J140,0)</f>
        <v>0</v>
      </c>
      <c r="BJ140" s="16" t="s">
        <v>78</v>
      </c>
      <c r="BK140" s="262">
        <f>ROUND(I140*H140,2)</f>
        <v>0</v>
      </c>
      <c r="BL140" s="16" t="s">
        <v>93</v>
      </c>
      <c r="BM140" s="261" t="s">
        <v>163</v>
      </c>
    </row>
    <row r="141" s="2" customFormat="1" ht="16.5" customHeight="1">
      <c r="A141" s="37"/>
      <c r="B141" s="38"/>
      <c r="C141" s="249" t="s">
        <v>73</v>
      </c>
      <c r="D141" s="249" t="s">
        <v>154</v>
      </c>
      <c r="E141" s="250" t="s">
        <v>807</v>
      </c>
      <c r="F141" s="251" t="s">
        <v>808</v>
      </c>
      <c r="G141" s="252" t="s">
        <v>182</v>
      </c>
      <c r="H141" s="253">
        <v>6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78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167</v>
      </c>
    </row>
    <row r="142" s="2" customFormat="1" ht="16.5" customHeight="1">
      <c r="A142" s="37"/>
      <c r="B142" s="38"/>
      <c r="C142" s="249" t="s">
        <v>73</v>
      </c>
      <c r="D142" s="249" t="s">
        <v>154</v>
      </c>
      <c r="E142" s="250" t="s">
        <v>809</v>
      </c>
      <c r="F142" s="251" t="s">
        <v>810</v>
      </c>
      <c r="G142" s="252" t="s">
        <v>182</v>
      </c>
      <c r="H142" s="253">
        <v>3</v>
      </c>
      <c r="I142" s="254"/>
      <c r="J142" s="255">
        <f>ROUND(I142*H142,2)</f>
        <v>0</v>
      </c>
      <c r="K142" s="256"/>
      <c r="L142" s="43"/>
      <c r="M142" s="257" t="s">
        <v>1</v>
      </c>
      <c r="N142" s="258" t="s">
        <v>38</v>
      </c>
      <c r="O142" s="90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1" t="s">
        <v>93</v>
      </c>
      <c r="AT142" s="261" t="s">
        <v>154</v>
      </c>
      <c r="AU142" s="261" t="s">
        <v>78</v>
      </c>
      <c r="AY142" s="16" t="s">
        <v>153</v>
      </c>
      <c r="BE142" s="262">
        <f>IF(N142="základní",J142,0)</f>
        <v>0</v>
      </c>
      <c r="BF142" s="262">
        <f>IF(N142="snížená",J142,0)</f>
        <v>0</v>
      </c>
      <c r="BG142" s="262">
        <f>IF(N142="zákl. přenesená",J142,0)</f>
        <v>0</v>
      </c>
      <c r="BH142" s="262">
        <f>IF(N142="sníž. přenesená",J142,0)</f>
        <v>0</v>
      </c>
      <c r="BI142" s="262">
        <f>IF(N142="nulová",J142,0)</f>
        <v>0</v>
      </c>
      <c r="BJ142" s="16" t="s">
        <v>78</v>
      </c>
      <c r="BK142" s="262">
        <f>ROUND(I142*H142,2)</f>
        <v>0</v>
      </c>
      <c r="BL142" s="16" t="s">
        <v>93</v>
      </c>
      <c r="BM142" s="261" t="s">
        <v>170</v>
      </c>
    </row>
    <row r="143" s="2" customFormat="1" ht="16.5" customHeight="1">
      <c r="A143" s="37"/>
      <c r="B143" s="38"/>
      <c r="C143" s="249" t="s">
        <v>73</v>
      </c>
      <c r="D143" s="249" t="s">
        <v>154</v>
      </c>
      <c r="E143" s="250" t="s">
        <v>811</v>
      </c>
      <c r="F143" s="251" t="s">
        <v>812</v>
      </c>
      <c r="G143" s="252" t="s">
        <v>182</v>
      </c>
      <c r="H143" s="253">
        <v>1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78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173</v>
      </c>
    </row>
    <row r="144" s="2" customFormat="1" ht="16.5" customHeight="1">
      <c r="A144" s="37"/>
      <c r="B144" s="38"/>
      <c r="C144" s="249" t="s">
        <v>73</v>
      </c>
      <c r="D144" s="249" t="s">
        <v>154</v>
      </c>
      <c r="E144" s="250" t="s">
        <v>813</v>
      </c>
      <c r="F144" s="251" t="s">
        <v>814</v>
      </c>
      <c r="G144" s="252" t="s">
        <v>182</v>
      </c>
      <c r="H144" s="253">
        <v>1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78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176</v>
      </c>
    </row>
    <row r="145" s="2" customFormat="1" ht="16.5" customHeight="1">
      <c r="A145" s="37"/>
      <c r="B145" s="38"/>
      <c r="C145" s="249" t="s">
        <v>73</v>
      </c>
      <c r="D145" s="249" t="s">
        <v>154</v>
      </c>
      <c r="E145" s="250" t="s">
        <v>815</v>
      </c>
      <c r="F145" s="251" t="s">
        <v>816</v>
      </c>
      <c r="G145" s="252" t="s">
        <v>182</v>
      </c>
      <c r="H145" s="253">
        <v>2</v>
      </c>
      <c r="I145" s="254"/>
      <c r="J145" s="255">
        <f>ROUND(I145*H145,2)</f>
        <v>0</v>
      </c>
      <c r="K145" s="256"/>
      <c r="L145" s="43"/>
      <c r="M145" s="257" t="s">
        <v>1</v>
      </c>
      <c r="N145" s="258" t="s">
        <v>38</v>
      </c>
      <c r="O145" s="90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1" t="s">
        <v>93</v>
      </c>
      <c r="AT145" s="261" t="s">
        <v>154</v>
      </c>
      <c r="AU145" s="261" t="s">
        <v>78</v>
      </c>
      <c r="AY145" s="16" t="s">
        <v>153</v>
      </c>
      <c r="BE145" s="262">
        <f>IF(N145="základní",J145,0)</f>
        <v>0</v>
      </c>
      <c r="BF145" s="262">
        <f>IF(N145="snížená",J145,0)</f>
        <v>0</v>
      </c>
      <c r="BG145" s="262">
        <f>IF(N145="zákl. přenesená",J145,0)</f>
        <v>0</v>
      </c>
      <c r="BH145" s="262">
        <f>IF(N145="sníž. přenesená",J145,0)</f>
        <v>0</v>
      </c>
      <c r="BI145" s="262">
        <f>IF(N145="nulová",J145,0)</f>
        <v>0</v>
      </c>
      <c r="BJ145" s="16" t="s">
        <v>78</v>
      </c>
      <c r="BK145" s="262">
        <f>ROUND(I145*H145,2)</f>
        <v>0</v>
      </c>
      <c r="BL145" s="16" t="s">
        <v>93</v>
      </c>
      <c r="BM145" s="261" t="s">
        <v>179</v>
      </c>
    </row>
    <row r="146" s="2" customFormat="1" ht="16.5" customHeight="1">
      <c r="A146" s="37"/>
      <c r="B146" s="38"/>
      <c r="C146" s="249" t="s">
        <v>73</v>
      </c>
      <c r="D146" s="249" t="s">
        <v>154</v>
      </c>
      <c r="E146" s="250" t="s">
        <v>817</v>
      </c>
      <c r="F146" s="251" t="s">
        <v>818</v>
      </c>
      <c r="G146" s="252" t="s">
        <v>182</v>
      </c>
      <c r="H146" s="253">
        <v>2</v>
      </c>
      <c r="I146" s="254"/>
      <c r="J146" s="255">
        <f>ROUND(I146*H146,2)</f>
        <v>0</v>
      </c>
      <c r="K146" s="256"/>
      <c r="L146" s="43"/>
      <c r="M146" s="257" t="s">
        <v>1</v>
      </c>
      <c r="N146" s="258" t="s">
        <v>38</v>
      </c>
      <c r="O146" s="90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1" t="s">
        <v>93</v>
      </c>
      <c r="AT146" s="261" t="s">
        <v>154</v>
      </c>
      <c r="AU146" s="261" t="s">
        <v>78</v>
      </c>
      <c r="AY146" s="16" t="s">
        <v>153</v>
      </c>
      <c r="BE146" s="262">
        <f>IF(N146="základní",J146,0)</f>
        <v>0</v>
      </c>
      <c r="BF146" s="262">
        <f>IF(N146="snížená",J146,0)</f>
        <v>0</v>
      </c>
      <c r="BG146" s="262">
        <f>IF(N146="zákl. přenesená",J146,0)</f>
        <v>0</v>
      </c>
      <c r="BH146" s="262">
        <f>IF(N146="sníž. přenesená",J146,0)</f>
        <v>0</v>
      </c>
      <c r="BI146" s="262">
        <f>IF(N146="nulová",J146,0)</f>
        <v>0</v>
      </c>
      <c r="BJ146" s="16" t="s">
        <v>78</v>
      </c>
      <c r="BK146" s="262">
        <f>ROUND(I146*H146,2)</f>
        <v>0</v>
      </c>
      <c r="BL146" s="16" t="s">
        <v>93</v>
      </c>
      <c r="BM146" s="261" t="s">
        <v>183</v>
      </c>
    </row>
    <row r="147" s="2" customFormat="1" ht="16.5" customHeight="1">
      <c r="A147" s="37"/>
      <c r="B147" s="38"/>
      <c r="C147" s="249" t="s">
        <v>73</v>
      </c>
      <c r="D147" s="249" t="s">
        <v>154</v>
      </c>
      <c r="E147" s="250" t="s">
        <v>819</v>
      </c>
      <c r="F147" s="251" t="s">
        <v>820</v>
      </c>
      <c r="G147" s="252" t="s">
        <v>182</v>
      </c>
      <c r="H147" s="253">
        <v>2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78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186</v>
      </c>
    </row>
    <row r="148" s="2" customFormat="1" ht="16.5" customHeight="1">
      <c r="A148" s="37"/>
      <c r="B148" s="38"/>
      <c r="C148" s="249" t="s">
        <v>73</v>
      </c>
      <c r="D148" s="249" t="s">
        <v>154</v>
      </c>
      <c r="E148" s="250" t="s">
        <v>821</v>
      </c>
      <c r="F148" s="251" t="s">
        <v>822</v>
      </c>
      <c r="G148" s="252" t="s">
        <v>182</v>
      </c>
      <c r="H148" s="253">
        <v>2</v>
      </c>
      <c r="I148" s="254"/>
      <c r="J148" s="255">
        <f>ROUND(I148*H148,2)</f>
        <v>0</v>
      </c>
      <c r="K148" s="256"/>
      <c r="L148" s="43"/>
      <c r="M148" s="257" t="s">
        <v>1</v>
      </c>
      <c r="N148" s="258" t="s">
        <v>38</v>
      </c>
      <c r="O148" s="90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1" t="s">
        <v>93</v>
      </c>
      <c r="AT148" s="261" t="s">
        <v>154</v>
      </c>
      <c r="AU148" s="261" t="s">
        <v>78</v>
      </c>
      <c r="AY148" s="16" t="s">
        <v>153</v>
      </c>
      <c r="BE148" s="262">
        <f>IF(N148="základní",J148,0)</f>
        <v>0</v>
      </c>
      <c r="BF148" s="262">
        <f>IF(N148="snížená",J148,0)</f>
        <v>0</v>
      </c>
      <c r="BG148" s="262">
        <f>IF(N148="zákl. přenesená",J148,0)</f>
        <v>0</v>
      </c>
      <c r="BH148" s="262">
        <f>IF(N148="sníž. přenesená",J148,0)</f>
        <v>0</v>
      </c>
      <c r="BI148" s="262">
        <f>IF(N148="nulová",J148,0)</f>
        <v>0</v>
      </c>
      <c r="BJ148" s="16" t="s">
        <v>78</v>
      </c>
      <c r="BK148" s="262">
        <f>ROUND(I148*H148,2)</f>
        <v>0</v>
      </c>
      <c r="BL148" s="16" t="s">
        <v>93</v>
      </c>
      <c r="BM148" s="261" t="s">
        <v>189</v>
      </c>
    </row>
    <row r="149" s="2" customFormat="1" ht="16.5" customHeight="1">
      <c r="A149" s="37"/>
      <c r="B149" s="38"/>
      <c r="C149" s="249" t="s">
        <v>73</v>
      </c>
      <c r="D149" s="249" t="s">
        <v>154</v>
      </c>
      <c r="E149" s="250" t="s">
        <v>823</v>
      </c>
      <c r="F149" s="251" t="s">
        <v>824</v>
      </c>
      <c r="G149" s="252" t="s">
        <v>182</v>
      </c>
      <c r="H149" s="253">
        <v>3</v>
      </c>
      <c r="I149" s="254"/>
      <c r="J149" s="255">
        <f>ROUND(I149*H149,2)</f>
        <v>0</v>
      </c>
      <c r="K149" s="256"/>
      <c r="L149" s="43"/>
      <c r="M149" s="257" t="s">
        <v>1</v>
      </c>
      <c r="N149" s="258" t="s">
        <v>38</v>
      </c>
      <c r="O149" s="90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93</v>
      </c>
      <c r="AT149" s="261" t="s">
        <v>154</v>
      </c>
      <c r="AU149" s="261" t="s">
        <v>78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193</v>
      </c>
    </row>
    <row r="150" s="2" customFormat="1" ht="16.5" customHeight="1">
      <c r="A150" s="37"/>
      <c r="B150" s="38"/>
      <c r="C150" s="249" t="s">
        <v>73</v>
      </c>
      <c r="D150" s="249" t="s">
        <v>154</v>
      </c>
      <c r="E150" s="250" t="s">
        <v>825</v>
      </c>
      <c r="F150" s="251" t="s">
        <v>826</v>
      </c>
      <c r="G150" s="252" t="s">
        <v>182</v>
      </c>
      <c r="H150" s="253">
        <v>4</v>
      </c>
      <c r="I150" s="254"/>
      <c r="J150" s="255">
        <f>ROUND(I150*H150,2)</f>
        <v>0</v>
      </c>
      <c r="K150" s="256"/>
      <c r="L150" s="43"/>
      <c r="M150" s="257" t="s">
        <v>1</v>
      </c>
      <c r="N150" s="258" t="s">
        <v>38</v>
      </c>
      <c r="O150" s="90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93</v>
      </c>
      <c r="AT150" s="261" t="s">
        <v>154</v>
      </c>
      <c r="AU150" s="261" t="s">
        <v>78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196</v>
      </c>
    </row>
    <row r="151" s="2" customFormat="1" ht="16.5" customHeight="1">
      <c r="A151" s="37"/>
      <c r="B151" s="38"/>
      <c r="C151" s="249" t="s">
        <v>73</v>
      </c>
      <c r="D151" s="249" t="s">
        <v>154</v>
      </c>
      <c r="E151" s="250" t="s">
        <v>827</v>
      </c>
      <c r="F151" s="251" t="s">
        <v>828</v>
      </c>
      <c r="G151" s="252" t="s">
        <v>182</v>
      </c>
      <c r="H151" s="253">
        <v>2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78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199</v>
      </c>
    </row>
    <row r="152" s="2" customFormat="1" ht="16.5" customHeight="1">
      <c r="A152" s="37"/>
      <c r="B152" s="38"/>
      <c r="C152" s="249" t="s">
        <v>73</v>
      </c>
      <c r="D152" s="249" t="s">
        <v>154</v>
      </c>
      <c r="E152" s="250" t="s">
        <v>829</v>
      </c>
      <c r="F152" s="251" t="s">
        <v>830</v>
      </c>
      <c r="G152" s="252" t="s">
        <v>182</v>
      </c>
      <c r="H152" s="253">
        <v>4</v>
      </c>
      <c r="I152" s="254"/>
      <c r="J152" s="255">
        <f>ROUND(I152*H152,2)</f>
        <v>0</v>
      </c>
      <c r="K152" s="256"/>
      <c r="L152" s="43"/>
      <c r="M152" s="257" t="s">
        <v>1</v>
      </c>
      <c r="N152" s="258" t="s">
        <v>38</v>
      </c>
      <c r="O152" s="90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93</v>
      </c>
      <c r="AT152" s="261" t="s">
        <v>154</v>
      </c>
      <c r="AU152" s="261" t="s">
        <v>78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202</v>
      </c>
    </row>
    <row r="153" s="2" customFormat="1" ht="16.5" customHeight="1">
      <c r="A153" s="37"/>
      <c r="B153" s="38"/>
      <c r="C153" s="249" t="s">
        <v>73</v>
      </c>
      <c r="D153" s="249" t="s">
        <v>154</v>
      </c>
      <c r="E153" s="250" t="s">
        <v>831</v>
      </c>
      <c r="F153" s="251" t="s">
        <v>832</v>
      </c>
      <c r="G153" s="252" t="s">
        <v>182</v>
      </c>
      <c r="H153" s="253">
        <v>2</v>
      </c>
      <c r="I153" s="254"/>
      <c r="J153" s="255">
        <f>ROUND(I153*H153,2)</f>
        <v>0</v>
      </c>
      <c r="K153" s="256"/>
      <c r="L153" s="43"/>
      <c r="M153" s="257" t="s">
        <v>1</v>
      </c>
      <c r="N153" s="258" t="s">
        <v>38</v>
      </c>
      <c r="O153" s="90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1" t="s">
        <v>93</v>
      </c>
      <c r="AT153" s="261" t="s">
        <v>154</v>
      </c>
      <c r="AU153" s="261" t="s">
        <v>78</v>
      </c>
      <c r="AY153" s="16" t="s">
        <v>153</v>
      </c>
      <c r="BE153" s="262">
        <f>IF(N153="základní",J153,0)</f>
        <v>0</v>
      </c>
      <c r="BF153" s="262">
        <f>IF(N153="snížená",J153,0)</f>
        <v>0</v>
      </c>
      <c r="BG153" s="262">
        <f>IF(N153="zákl. přenesená",J153,0)</f>
        <v>0</v>
      </c>
      <c r="BH153" s="262">
        <f>IF(N153="sníž. přenesená",J153,0)</f>
        <v>0</v>
      </c>
      <c r="BI153" s="262">
        <f>IF(N153="nulová",J153,0)</f>
        <v>0</v>
      </c>
      <c r="BJ153" s="16" t="s">
        <v>78</v>
      </c>
      <c r="BK153" s="262">
        <f>ROUND(I153*H153,2)</f>
        <v>0</v>
      </c>
      <c r="BL153" s="16" t="s">
        <v>93</v>
      </c>
      <c r="BM153" s="261" t="s">
        <v>205</v>
      </c>
    </row>
    <row r="154" s="2" customFormat="1" ht="16.5" customHeight="1">
      <c r="A154" s="37"/>
      <c r="B154" s="38"/>
      <c r="C154" s="249" t="s">
        <v>73</v>
      </c>
      <c r="D154" s="249" t="s">
        <v>154</v>
      </c>
      <c r="E154" s="250" t="s">
        <v>833</v>
      </c>
      <c r="F154" s="251" t="s">
        <v>834</v>
      </c>
      <c r="G154" s="252" t="s">
        <v>182</v>
      </c>
      <c r="H154" s="253">
        <v>2</v>
      </c>
      <c r="I154" s="254"/>
      <c r="J154" s="255">
        <f>ROUND(I154*H154,2)</f>
        <v>0</v>
      </c>
      <c r="K154" s="256"/>
      <c r="L154" s="43"/>
      <c r="M154" s="257" t="s">
        <v>1</v>
      </c>
      <c r="N154" s="258" t="s">
        <v>38</v>
      </c>
      <c r="O154" s="90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1" t="s">
        <v>93</v>
      </c>
      <c r="AT154" s="261" t="s">
        <v>154</v>
      </c>
      <c r="AU154" s="261" t="s">
        <v>78</v>
      </c>
      <c r="AY154" s="16" t="s">
        <v>153</v>
      </c>
      <c r="BE154" s="262">
        <f>IF(N154="základní",J154,0)</f>
        <v>0</v>
      </c>
      <c r="BF154" s="262">
        <f>IF(N154="snížená",J154,0)</f>
        <v>0</v>
      </c>
      <c r="BG154" s="262">
        <f>IF(N154="zákl. přenesená",J154,0)</f>
        <v>0</v>
      </c>
      <c r="BH154" s="262">
        <f>IF(N154="sníž. přenesená",J154,0)</f>
        <v>0</v>
      </c>
      <c r="BI154" s="262">
        <f>IF(N154="nulová",J154,0)</f>
        <v>0</v>
      </c>
      <c r="BJ154" s="16" t="s">
        <v>78</v>
      </c>
      <c r="BK154" s="262">
        <f>ROUND(I154*H154,2)</f>
        <v>0</v>
      </c>
      <c r="BL154" s="16" t="s">
        <v>93</v>
      </c>
      <c r="BM154" s="261" t="s">
        <v>208</v>
      </c>
    </row>
    <row r="155" s="2" customFormat="1" ht="16.5" customHeight="1">
      <c r="A155" s="37"/>
      <c r="B155" s="38"/>
      <c r="C155" s="249" t="s">
        <v>73</v>
      </c>
      <c r="D155" s="249" t="s">
        <v>154</v>
      </c>
      <c r="E155" s="250" t="s">
        <v>835</v>
      </c>
      <c r="F155" s="251" t="s">
        <v>836</v>
      </c>
      <c r="G155" s="252" t="s">
        <v>182</v>
      </c>
      <c r="H155" s="253">
        <v>2</v>
      </c>
      <c r="I155" s="254"/>
      <c r="J155" s="255">
        <f>ROUND(I155*H155,2)</f>
        <v>0</v>
      </c>
      <c r="K155" s="256"/>
      <c r="L155" s="43"/>
      <c r="M155" s="257" t="s">
        <v>1</v>
      </c>
      <c r="N155" s="258" t="s">
        <v>38</v>
      </c>
      <c r="O155" s="90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93</v>
      </c>
      <c r="AT155" s="261" t="s">
        <v>154</v>
      </c>
      <c r="AU155" s="261" t="s">
        <v>78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213</v>
      </c>
    </row>
    <row r="156" s="2" customFormat="1" ht="16.5" customHeight="1">
      <c r="A156" s="37"/>
      <c r="B156" s="38"/>
      <c r="C156" s="249" t="s">
        <v>73</v>
      </c>
      <c r="D156" s="249" t="s">
        <v>154</v>
      </c>
      <c r="E156" s="250" t="s">
        <v>837</v>
      </c>
      <c r="F156" s="251" t="s">
        <v>838</v>
      </c>
      <c r="G156" s="252" t="s">
        <v>182</v>
      </c>
      <c r="H156" s="253">
        <v>2</v>
      </c>
      <c r="I156" s="254"/>
      <c r="J156" s="255">
        <f>ROUND(I156*H156,2)</f>
        <v>0</v>
      </c>
      <c r="K156" s="256"/>
      <c r="L156" s="43"/>
      <c r="M156" s="257" t="s">
        <v>1</v>
      </c>
      <c r="N156" s="258" t="s">
        <v>38</v>
      </c>
      <c r="O156" s="90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1" t="s">
        <v>93</v>
      </c>
      <c r="AT156" s="261" t="s">
        <v>154</v>
      </c>
      <c r="AU156" s="261" t="s">
        <v>78</v>
      </c>
      <c r="AY156" s="16" t="s">
        <v>153</v>
      </c>
      <c r="BE156" s="262">
        <f>IF(N156="základní",J156,0)</f>
        <v>0</v>
      </c>
      <c r="BF156" s="262">
        <f>IF(N156="snížená",J156,0)</f>
        <v>0</v>
      </c>
      <c r="BG156" s="262">
        <f>IF(N156="zákl. přenesená",J156,0)</f>
        <v>0</v>
      </c>
      <c r="BH156" s="262">
        <f>IF(N156="sníž. přenesená",J156,0)</f>
        <v>0</v>
      </c>
      <c r="BI156" s="262">
        <f>IF(N156="nulová",J156,0)</f>
        <v>0</v>
      </c>
      <c r="BJ156" s="16" t="s">
        <v>78</v>
      </c>
      <c r="BK156" s="262">
        <f>ROUND(I156*H156,2)</f>
        <v>0</v>
      </c>
      <c r="BL156" s="16" t="s">
        <v>93</v>
      </c>
      <c r="BM156" s="261" t="s">
        <v>216</v>
      </c>
    </row>
    <row r="157" s="2" customFormat="1" ht="16.5" customHeight="1">
      <c r="A157" s="37"/>
      <c r="B157" s="38"/>
      <c r="C157" s="249" t="s">
        <v>73</v>
      </c>
      <c r="D157" s="249" t="s">
        <v>154</v>
      </c>
      <c r="E157" s="250" t="s">
        <v>839</v>
      </c>
      <c r="F157" s="251" t="s">
        <v>840</v>
      </c>
      <c r="G157" s="252" t="s">
        <v>182</v>
      </c>
      <c r="H157" s="253">
        <v>1</v>
      </c>
      <c r="I157" s="254"/>
      <c r="J157" s="255">
        <f>ROUND(I157*H157,2)</f>
        <v>0</v>
      </c>
      <c r="K157" s="256"/>
      <c r="L157" s="43"/>
      <c r="M157" s="257" t="s">
        <v>1</v>
      </c>
      <c r="N157" s="258" t="s">
        <v>38</v>
      </c>
      <c r="O157" s="90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1" t="s">
        <v>93</v>
      </c>
      <c r="AT157" s="261" t="s">
        <v>154</v>
      </c>
      <c r="AU157" s="261" t="s">
        <v>78</v>
      </c>
      <c r="AY157" s="16" t="s">
        <v>153</v>
      </c>
      <c r="BE157" s="262">
        <f>IF(N157="základní",J157,0)</f>
        <v>0</v>
      </c>
      <c r="BF157" s="262">
        <f>IF(N157="snížená",J157,0)</f>
        <v>0</v>
      </c>
      <c r="BG157" s="262">
        <f>IF(N157="zákl. přenesená",J157,0)</f>
        <v>0</v>
      </c>
      <c r="BH157" s="262">
        <f>IF(N157="sníž. přenesená",J157,0)</f>
        <v>0</v>
      </c>
      <c r="BI157" s="262">
        <f>IF(N157="nulová",J157,0)</f>
        <v>0</v>
      </c>
      <c r="BJ157" s="16" t="s">
        <v>78</v>
      </c>
      <c r="BK157" s="262">
        <f>ROUND(I157*H157,2)</f>
        <v>0</v>
      </c>
      <c r="BL157" s="16" t="s">
        <v>93</v>
      </c>
      <c r="BM157" s="261" t="s">
        <v>219</v>
      </c>
    </row>
    <row r="158" s="2" customFormat="1" ht="16.5" customHeight="1">
      <c r="A158" s="37"/>
      <c r="B158" s="38"/>
      <c r="C158" s="249" t="s">
        <v>73</v>
      </c>
      <c r="D158" s="249" t="s">
        <v>154</v>
      </c>
      <c r="E158" s="250" t="s">
        <v>841</v>
      </c>
      <c r="F158" s="251" t="s">
        <v>842</v>
      </c>
      <c r="G158" s="252" t="s">
        <v>182</v>
      </c>
      <c r="H158" s="253">
        <v>1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78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222</v>
      </c>
    </row>
    <row r="159" s="2" customFormat="1" ht="16.5" customHeight="1">
      <c r="A159" s="37"/>
      <c r="B159" s="38"/>
      <c r="C159" s="249" t="s">
        <v>73</v>
      </c>
      <c r="D159" s="249" t="s">
        <v>154</v>
      </c>
      <c r="E159" s="250" t="s">
        <v>843</v>
      </c>
      <c r="F159" s="251" t="s">
        <v>844</v>
      </c>
      <c r="G159" s="252" t="s">
        <v>182</v>
      </c>
      <c r="H159" s="253">
        <v>2</v>
      </c>
      <c r="I159" s="254"/>
      <c r="J159" s="255">
        <f>ROUND(I159*H159,2)</f>
        <v>0</v>
      </c>
      <c r="K159" s="256"/>
      <c r="L159" s="43"/>
      <c r="M159" s="257" t="s">
        <v>1</v>
      </c>
      <c r="N159" s="258" t="s">
        <v>38</v>
      </c>
      <c r="O159" s="90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1" t="s">
        <v>93</v>
      </c>
      <c r="AT159" s="261" t="s">
        <v>154</v>
      </c>
      <c r="AU159" s="261" t="s">
        <v>78</v>
      </c>
      <c r="AY159" s="16" t="s">
        <v>153</v>
      </c>
      <c r="BE159" s="262">
        <f>IF(N159="základní",J159,0)</f>
        <v>0</v>
      </c>
      <c r="BF159" s="262">
        <f>IF(N159="snížená",J159,0)</f>
        <v>0</v>
      </c>
      <c r="BG159" s="262">
        <f>IF(N159="zákl. přenesená",J159,0)</f>
        <v>0</v>
      </c>
      <c r="BH159" s="262">
        <f>IF(N159="sníž. přenesená",J159,0)</f>
        <v>0</v>
      </c>
      <c r="BI159" s="262">
        <f>IF(N159="nulová",J159,0)</f>
        <v>0</v>
      </c>
      <c r="BJ159" s="16" t="s">
        <v>78</v>
      </c>
      <c r="BK159" s="262">
        <f>ROUND(I159*H159,2)</f>
        <v>0</v>
      </c>
      <c r="BL159" s="16" t="s">
        <v>93</v>
      </c>
      <c r="BM159" s="261" t="s">
        <v>225</v>
      </c>
    </row>
    <row r="160" s="2" customFormat="1" ht="16.5" customHeight="1">
      <c r="A160" s="37"/>
      <c r="B160" s="38"/>
      <c r="C160" s="249" t="s">
        <v>73</v>
      </c>
      <c r="D160" s="249" t="s">
        <v>154</v>
      </c>
      <c r="E160" s="250" t="s">
        <v>845</v>
      </c>
      <c r="F160" s="251" t="s">
        <v>846</v>
      </c>
      <c r="G160" s="252" t="s">
        <v>182</v>
      </c>
      <c r="H160" s="253">
        <v>1</v>
      </c>
      <c r="I160" s="254"/>
      <c r="J160" s="255">
        <f>ROUND(I160*H160,2)</f>
        <v>0</v>
      </c>
      <c r="K160" s="256"/>
      <c r="L160" s="43"/>
      <c r="M160" s="257" t="s">
        <v>1</v>
      </c>
      <c r="N160" s="258" t="s">
        <v>38</v>
      </c>
      <c r="O160" s="90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1" t="s">
        <v>93</v>
      </c>
      <c r="AT160" s="261" t="s">
        <v>154</v>
      </c>
      <c r="AU160" s="261" t="s">
        <v>78</v>
      </c>
      <c r="AY160" s="16" t="s">
        <v>153</v>
      </c>
      <c r="BE160" s="262">
        <f>IF(N160="základní",J160,0)</f>
        <v>0</v>
      </c>
      <c r="BF160" s="262">
        <f>IF(N160="snížená",J160,0)</f>
        <v>0</v>
      </c>
      <c r="BG160" s="262">
        <f>IF(N160="zákl. přenesená",J160,0)</f>
        <v>0</v>
      </c>
      <c r="BH160" s="262">
        <f>IF(N160="sníž. přenesená",J160,0)</f>
        <v>0</v>
      </c>
      <c r="BI160" s="262">
        <f>IF(N160="nulová",J160,0)</f>
        <v>0</v>
      </c>
      <c r="BJ160" s="16" t="s">
        <v>78</v>
      </c>
      <c r="BK160" s="262">
        <f>ROUND(I160*H160,2)</f>
        <v>0</v>
      </c>
      <c r="BL160" s="16" t="s">
        <v>93</v>
      </c>
      <c r="BM160" s="261" t="s">
        <v>228</v>
      </c>
    </row>
    <row r="161" s="2" customFormat="1" ht="16.5" customHeight="1">
      <c r="A161" s="37"/>
      <c r="B161" s="38"/>
      <c r="C161" s="249" t="s">
        <v>73</v>
      </c>
      <c r="D161" s="249" t="s">
        <v>154</v>
      </c>
      <c r="E161" s="250" t="s">
        <v>847</v>
      </c>
      <c r="F161" s="251" t="s">
        <v>848</v>
      </c>
      <c r="G161" s="252" t="s">
        <v>182</v>
      </c>
      <c r="H161" s="253">
        <v>1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93</v>
      </c>
      <c r="AT161" s="261" t="s">
        <v>154</v>
      </c>
      <c r="AU161" s="261" t="s">
        <v>78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231</v>
      </c>
    </row>
    <row r="162" s="2" customFormat="1" ht="16.5" customHeight="1">
      <c r="A162" s="37"/>
      <c r="B162" s="38"/>
      <c r="C162" s="249" t="s">
        <v>73</v>
      </c>
      <c r="D162" s="249" t="s">
        <v>154</v>
      </c>
      <c r="E162" s="250" t="s">
        <v>849</v>
      </c>
      <c r="F162" s="251" t="s">
        <v>850</v>
      </c>
      <c r="G162" s="252" t="s">
        <v>182</v>
      </c>
      <c r="H162" s="253">
        <v>2</v>
      </c>
      <c r="I162" s="254"/>
      <c r="J162" s="255">
        <f>ROUND(I162*H162,2)</f>
        <v>0</v>
      </c>
      <c r="K162" s="256"/>
      <c r="L162" s="43"/>
      <c r="M162" s="257" t="s">
        <v>1</v>
      </c>
      <c r="N162" s="258" t="s">
        <v>38</v>
      </c>
      <c r="O162" s="90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1" t="s">
        <v>93</v>
      </c>
      <c r="AT162" s="261" t="s">
        <v>154</v>
      </c>
      <c r="AU162" s="261" t="s">
        <v>78</v>
      </c>
      <c r="AY162" s="16" t="s">
        <v>153</v>
      </c>
      <c r="BE162" s="262">
        <f>IF(N162="základní",J162,0)</f>
        <v>0</v>
      </c>
      <c r="BF162" s="262">
        <f>IF(N162="snížená",J162,0)</f>
        <v>0</v>
      </c>
      <c r="BG162" s="262">
        <f>IF(N162="zákl. přenesená",J162,0)</f>
        <v>0</v>
      </c>
      <c r="BH162" s="262">
        <f>IF(N162="sníž. přenesená",J162,0)</f>
        <v>0</v>
      </c>
      <c r="BI162" s="262">
        <f>IF(N162="nulová",J162,0)</f>
        <v>0</v>
      </c>
      <c r="BJ162" s="16" t="s">
        <v>78</v>
      </c>
      <c r="BK162" s="262">
        <f>ROUND(I162*H162,2)</f>
        <v>0</v>
      </c>
      <c r="BL162" s="16" t="s">
        <v>93</v>
      </c>
      <c r="BM162" s="261" t="s">
        <v>234</v>
      </c>
    </row>
    <row r="163" s="2" customFormat="1" ht="16.5" customHeight="1">
      <c r="A163" s="37"/>
      <c r="B163" s="38"/>
      <c r="C163" s="249" t="s">
        <v>73</v>
      </c>
      <c r="D163" s="249" t="s">
        <v>154</v>
      </c>
      <c r="E163" s="250" t="s">
        <v>851</v>
      </c>
      <c r="F163" s="251" t="s">
        <v>852</v>
      </c>
      <c r="G163" s="252" t="s">
        <v>182</v>
      </c>
      <c r="H163" s="253">
        <v>8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93</v>
      </c>
      <c r="AT163" s="261" t="s">
        <v>154</v>
      </c>
      <c r="AU163" s="261" t="s">
        <v>78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237</v>
      </c>
    </row>
    <row r="164" s="2" customFormat="1" ht="16.5" customHeight="1">
      <c r="A164" s="37"/>
      <c r="B164" s="38"/>
      <c r="C164" s="249" t="s">
        <v>73</v>
      </c>
      <c r="D164" s="249" t="s">
        <v>154</v>
      </c>
      <c r="E164" s="250" t="s">
        <v>853</v>
      </c>
      <c r="F164" s="251" t="s">
        <v>854</v>
      </c>
      <c r="G164" s="252" t="s">
        <v>182</v>
      </c>
      <c r="H164" s="253">
        <v>8</v>
      </c>
      <c r="I164" s="254"/>
      <c r="J164" s="255">
        <f>ROUND(I164*H164,2)</f>
        <v>0</v>
      </c>
      <c r="K164" s="256"/>
      <c r="L164" s="43"/>
      <c r="M164" s="257" t="s">
        <v>1</v>
      </c>
      <c r="N164" s="258" t="s">
        <v>38</v>
      </c>
      <c r="O164" s="90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93</v>
      </c>
      <c r="AT164" s="261" t="s">
        <v>154</v>
      </c>
      <c r="AU164" s="261" t="s">
        <v>78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93</v>
      </c>
      <c r="BM164" s="261" t="s">
        <v>240</v>
      </c>
    </row>
    <row r="165" s="2" customFormat="1" ht="16.5" customHeight="1">
      <c r="A165" s="37"/>
      <c r="B165" s="38"/>
      <c r="C165" s="249" t="s">
        <v>73</v>
      </c>
      <c r="D165" s="249" t="s">
        <v>154</v>
      </c>
      <c r="E165" s="250" t="s">
        <v>855</v>
      </c>
      <c r="F165" s="251" t="s">
        <v>856</v>
      </c>
      <c r="G165" s="252" t="s">
        <v>182</v>
      </c>
      <c r="H165" s="253">
        <v>1</v>
      </c>
      <c r="I165" s="254"/>
      <c r="J165" s="255">
        <f>ROUND(I165*H165,2)</f>
        <v>0</v>
      </c>
      <c r="K165" s="256"/>
      <c r="L165" s="43"/>
      <c r="M165" s="257" t="s">
        <v>1</v>
      </c>
      <c r="N165" s="258" t="s">
        <v>38</v>
      </c>
      <c r="O165" s="90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93</v>
      </c>
      <c r="AT165" s="261" t="s">
        <v>154</v>
      </c>
      <c r="AU165" s="261" t="s">
        <v>78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93</v>
      </c>
      <c r="BM165" s="261" t="s">
        <v>243</v>
      </c>
    </row>
    <row r="166" s="2" customFormat="1" ht="16.5" customHeight="1">
      <c r="A166" s="37"/>
      <c r="B166" s="38"/>
      <c r="C166" s="249" t="s">
        <v>73</v>
      </c>
      <c r="D166" s="249" t="s">
        <v>154</v>
      </c>
      <c r="E166" s="250" t="s">
        <v>857</v>
      </c>
      <c r="F166" s="251" t="s">
        <v>858</v>
      </c>
      <c r="G166" s="252" t="s">
        <v>182</v>
      </c>
      <c r="H166" s="253">
        <v>1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93</v>
      </c>
      <c r="AT166" s="261" t="s">
        <v>154</v>
      </c>
      <c r="AU166" s="261" t="s">
        <v>78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93</v>
      </c>
      <c r="BM166" s="261" t="s">
        <v>246</v>
      </c>
    </row>
    <row r="167" s="2" customFormat="1" ht="16.5" customHeight="1">
      <c r="A167" s="37"/>
      <c r="B167" s="38"/>
      <c r="C167" s="249" t="s">
        <v>73</v>
      </c>
      <c r="D167" s="249" t="s">
        <v>154</v>
      </c>
      <c r="E167" s="250" t="s">
        <v>859</v>
      </c>
      <c r="F167" s="251" t="s">
        <v>860</v>
      </c>
      <c r="G167" s="252" t="s">
        <v>182</v>
      </c>
      <c r="H167" s="253">
        <v>18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93</v>
      </c>
      <c r="AT167" s="261" t="s">
        <v>154</v>
      </c>
      <c r="AU167" s="261" t="s">
        <v>78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93</v>
      </c>
      <c r="BM167" s="261" t="s">
        <v>249</v>
      </c>
    </row>
    <row r="168" s="2" customFormat="1" ht="16.5" customHeight="1">
      <c r="A168" s="37"/>
      <c r="B168" s="38"/>
      <c r="C168" s="249" t="s">
        <v>73</v>
      </c>
      <c r="D168" s="249" t="s">
        <v>154</v>
      </c>
      <c r="E168" s="250" t="s">
        <v>861</v>
      </c>
      <c r="F168" s="251" t="s">
        <v>862</v>
      </c>
      <c r="G168" s="252" t="s">
        <v>182</v>
      </c>
      <c r="H168" s="253">
        <v>32</v>
      </c>
      <c r="I168" s="254"/>
      <c r="J168" s="255">
        <f>ROUND(I168*H168,2)</f>
        <v>0</v>
      </c>
      <c r="K168" s="256"/>
      <c r="L168" s="43"/>
      <c r="M168" s="257" t="s">
        <v>1</v>
      </c>
      <c r="N168" s="258" t="s">
        <v>38</v>
      </c>
      <c r="O168" s="90"/>
      <c r="P168" s="259">
        <f>O168*H168</f>
        <v>0</v>
      </c>
      <c r="Q168" s="259">
        <v>0</v>
      </c>
      <c r="R168" s="259">
        <f>Q168*H168</f>
        <v>0</v>
      </c>
      <c r="S168" s="259">
        <v>0</v>
      </c>
      <c r="T168" s="26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1" t="s">
        <v>93</v>
      </c>
      <c r="AT168" s="261" t="s">
        <v>154</v>
      </c>
      <c r="AU168" s="261" t="s">
        <v>78</v>
      </c>
      <c r="AY168" s="16" t="s">
        <v>153</v>
      </c>
      <c r="BE168" s="262">
        <f>IF(N168="základní",J168,0)</f>
        <v>0</v>
      </c>
      <c r="BF168" s="262">
        <f>IF(N168="snížená",J168,0)</f>
        <v>0</v>
      </c>
      <c r="BG168" s="262">
        <f>IF(N168="zákl. přenesená",J168,0)</f>
        <v>0</v>
      </c>
      <c r="BH168" s="262">
        <f>IF(N168="sníž. přenesená",J168,0)</f>
        <v>0</v>
      </c>
      <c r="BI168" s="262">
        <f>IF(N168="nulová",J168,0)</f>
        <v>0</v>
      </c>
      <c r="BJ168" s="16" t="s">
        <v>78</v>
      </c>
      <c r="BK168" s="262">
        <f>ROUND(I168*H168,2)</f>
        <v>0</v>
      </c>
      <c r="BL168" s="16" t="s">
        <v>93</v>
      </c>
      <c r="BM168" s="261" t="s">
        <v>252</v>
      </c>
    </row>
    <row r="169" s="2" customFormat="1" ht="16.5" customHeight="1">
      <c r="A169" s="37"/>
      <c r="B169" s="38"/>
      <c r="C169" s="249" t="s">
        <v>73</v>
      </c>
      <c r="D169" s="249" t="s">
        <v>154</v>
      </c>
      <c r="E169" s="250" t="s">
        <v>863</v>
      </c>
      <c r="F169" s="251" t="s">
        <v>864</v>
      </c>
      <c r="G169" s="252" t="s">
        <v>182</v>
      </c>
      <c r="H169" s="253">
        <v>10</v>
      </c>
      <c r="I169" s="254"/>
      <c r="J169" s="255">
        <f>ROUND(I169*H169,2)</f>
        <v>0</v>
      </c>
      <c r="K169" s="256"/>
      <c r="L169" s="43"/>
      <c r="M169" s="257" t="s">
        <v>1</v>
      </c>
      <c r="N169" s="258" t="s">
        <v>38</v>
      </c>
      <c r="O169" s="90"/>
      <c r="P169" s="259">
        <f>O169*H169</f>
        <v>0</v>
      </c>
      <c r="Q169" s="259">
        <v>0</v>
      </c>
      <c r="R169" s="259">
        <f>Q169*H169</f>
        <v>0</v>
      </c>
      <c r="S169" s="259">
        <v>0</v>
      </c>
      <c r="T169" s="26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1" t="s">
        <v>93</v>
      </c>
      <c r="AT169" s="261" t="s">
        <v>154</v>
      </c>
      <c r="AU169" s="261" t="s">
        <v>78</v>
      </c>
      <c r="AY169" s="16" t="s">
        <v>153</v>
      </c>
      <c r="BE169" s="262">
        <f>IF(N169="základní",J169,0)</f>
        <v>0</v>
      </c>
      <c r="BF169" s="262">
        <f>IF(N169="snížená",J169,0)</f>
        <v>0</v>
      </c>
      <c r="BG169" s="262">
        <f>IF(N169="zákl. přenesená",J169,0)</f>
        <v>0</v>
      </c>
      <c r="BH169" s="262">
        <f>IF(N169="sníž. přenesená",J169,0)</f>
        <v>0</v>
      </c>
      <c r="BI169" s="262">
        <f>IF(N169="nulová",J169,0)</f>
        <v>0</v>
      </c>
      <c r="BJ169" s="16" t="s">
        <v>78</v>
      </c>
      <c r="BK169" s="262">
        <f>ROUND(I169*H169,2)</f>
        <v>0</v>
      </c>
      <c r="BL169" s="16" t="s">
        <v>93</v>
      </c>
      <c r="BM169" s="261" t="s">
        <v>255</v>
      </c>
    </row>
    <row r="170" s="2" customFormat="1" ht="16.5" customHeight="1">
      <c r="A170" s="37"/>
      <c r="B170" s="38"/>
      <c r="C170" s="249" t="s">
        <v>73</v>
      </c>
      <c r="D170" s="249" t="s">
        <v>154</v>
      </c>
      <c r="E170" s="250" t="s">
        <v>865</v>
      </c>
      <c r="F170" s="251" t="s">
        <v>866</v>
      </c>
      <c r="G170" s="252" t="s">
        <v>182</v>
      </c>
      <c r="H170" s="253">
        <v>10</v>
      </c>
      <c r="I170" s="254"/>
      <c r="J170" s="255">
        <f>ROUND(I170*H170,2)</f>
        <v>0</v>
      </c>
      <c r="K170" s="256"/>
      <c r="L170" s="43"/>
      <c r="M170" s="257" t="s">
        <v>1</v>
      </c>
      <c r="N170" s="258" t="s">
        <v>38</v>
      </c>
      <c r="O170" s="90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1" t="s">
        <v>93</v>
      </c>
      <c r="AT170" s="261" t="s">
        <v>154</v>
      </c>
      <c r="AU170" s="261" t="s">
        <v>78</v>
      </c>
      <c r="AY170" s="16" t="s">
        <v>153</v>
      </c>
      <c r="BE170" s="262">
        <f>IF(N170="základní",J170,0)</f>
        <v>0</v>
      </c>
      <c r="BF170" s="262">
        <f>IF(N170="snížená",J170,0)</f>
        <v>0</v>
      </c>
      <c r="BG170" s="262">
        <f>IF(N170="zákl. přenesená",J170,0)</f>
        <v>0</v>
      </c>
      <c r="BH170" s="262">
        <f>IF(N170="sníž. přenesená",J170,0)</f>
        <v>0</v>
      </c>
      <c r="BI170" s="262">
        <f>IF(N170="nulová",J170,0)</f>
        <v>0</v>
      </c>
      <c r="BJ170" s="16" t="s">
        <v>78</v>
      </c>
      <c r="BK170" s="262">
        <f>ROUND(I170*H170,2)</f>
        <v>0</v>
      </c>
      <c r="BL170" s="16" t="s">
        <v>93</v>
      </c>
      <c r="BM170" s="261" t="s">
        <v>258</v>
      </c>
    </row>
    <row r="171" s="2" customFormat="1" ht="16.5" customHeight="1">
      <c r="A171" s="37"/>
      <c r="B171" s="38"/>
      <c r="C171" s="249" t="s">
        <v>73</v>
      </c>
      <c r="D171" s="249" t="s">
        <v>154</v>
      </c>
      <c r="E171" s="250" t="s">
        <v>867</v>
      </c>
      <c r="F171" s="251" t="s">
        <v>868</v>
      </c>
      <c r="G171" s="252" t="s">
        <v>182</v>
      </c>
      <c r="H171" s="253">
        <v>270</v>
      </c>
      <c r="I171" s="254"/>
      <c r="J171" s="255">
        <f>ROUND(I171*H171,2)</f>
        <v>0</v>
      </c>
      <c r="K171" s="256"/>
      <c r="L171" s="43"/>
      <c r="M171" s="257" t="s">
        <v>1</v>
      </c>
      <c r="N171" s="258" t="s">
        <v>38</v>
      </c>
      <c r="O171" s="90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1" t="s">
        <v>93</v>
      </c>
      <c r="AT171" s="261" t="s">
        <v>154</v>
      </c>
      <c r="AU171" s="261" t="s">
        <v>78</v>
      </c>
      <c r="AY171" s="16" t="s">
        <v>153</v>
      </c>
      <c r="BE171" s="262">
        <f>IF(N171="základní",J171,0)</f>
        <v>0</v>
      </c>
      <c r="BF171" s="262">
        <f>IF(N171="snížená",J171,0)</f>
        <v>0</v>
      </c>
      <c r="BG171" s="262">
        <f>IF(N171="zákl. přenesená",J171,0)</f>
        <v>0</v>
      </c>
      <c r="BH171" s="262">
        <f>IF(N171="sníž. přenesená",J171,0)</f>
        <v>0</v>
      </c>
      <c r="BI171" s="262">
        <f>IF(N171="nulová",J171,0)</f>
        <v>0</v>
      </c>
      <c r="BJ171" s="16" t="s">
        <v>78</v>
      </c>
      <c r="BK171" s="262">
        <f>ROUND(I171*H171,2)</f>
        <v>0</v>
      </c>
      <c r="BL171" s="16" t="s">
        <v>93</v>
      </c>
      <c r="BM171" s="261" t="s">
        <v>261</v>
      </c>
    </row>
    <row r="172" s="11" customFormat="1" ht="25.92" customHeight="1">
      <c r="A172" s="11"/>
      <c r="B172" s="235"/>
      <c r="C172" s="236"/>
      <c r="D172" s="237" t="s">
        <v>72</v>
      </c>
      <c r="E172" s="238" t="s">
        <v>209</v>
      </c>
      <c r="F172" s="238" t="s">
        <v>650</v>
      </c>
      <c r="G172" s="236"/>
      <c r="H172" s="236"/>
      <c r="I172" s="239"/>
      <c r="J172" s="240">
        <f>BK172</f>
        <v>0</v>
      </c>
      <c r="K172" s="236"/>
      <c r="L172" s="241"/>
      <c r="M172" s="242"/>
      <c r="N172" s="243"/>
      <c r="O172" s="243"/>
      <c r="P172" s="244">
        <f>SUM(P173:P181)</f>
        <v>0</v>
      </c>
      <c r="Q172" s="243"/>
      <c r="R172" s="244">
        <f>SUM(R173:R181)</f>
        <v>0</v>
      </c>
      <c r="S172" s="243"/>
      <c r="T172" s="245">
        <f>SUM(T173:T181)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46" t="s">
        <v>78</v>
      </c>
      <c r="AT172" s="247" t="s">
        <v>72</v>
      </c>
      <c r="AU172" s="247" t="s">
        <v>73</v>
      </c>
      <c r="AY172" s="246" t="s">
        <v>153</v>
      </c>
      <c r="BK172" s="248">
        <f>SUM(BK173:BK181)</f>
        <v>0</v>
      </c>
    </row>
    <row r="173" s="2" customFormat="1" ht="16.5" customHeight="1">
      <c r="A173" s="37"/>
      <c r="B173" s="38"/>
      <c r="C173" s="249" t="s">
        <v>73</v>
      </c>
      <c r="D173" s="249" t="s">
        <v>154</v>
      </c>
      <c r="E173" s="250" t="s">
        <v>869</v>
      </c>
      <c r="F173" s="251" t="s">
        <v>870</v>
      </c>
      <c r="G173" s="252" t="s">
        <v>182</v>
      </c>
      <c r="H173" s="253">
        <v>2</v>
      </c>
      <c r="I173" s="254"/>
      <c r="J173" s="255">
        <f>ROUND(I173*H173,2)</f>
        <v>0</v>
      </c>
      <c r="K173" s="256"/>
      <c r="L173" s="43"/>
      <c r="M173" s="257" t="s">
        <v>1</v>
      </c>
      <c r="N173" s="258" t="s">
        <v>38</v>
      </c>
      <c r="O173" s="90"/>
      <c r="P173" s="259">
        <f>O173*H173</f>
        <v>0</v>
      </c>
      <c r="Q173" s="259">
        <v>0</v>
      </c>
      <c r="R173" s="259">
        <f>Q173*H173</f>
        <v>0</v>
      </c>
      <c r="S173" s="259">
        <v>0</v>
      </c>
      <c r="T173" s="26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1" t="s">
        <v>93</v>
      </c>
      <c r="AT173" s="261" t="s">
        <v>154</v>
      </c>
      <c r="AU173" s="261" t="s">
        <v>78</v>
      </c>
      <c r="AY173" s="16" t="s">
        <v>153</v>
      </c>
      <c r="BE173" s="262">
        <f>IF(N173="základní",J173,0)</f>
        <v>0</v>
      </c>
      <c r="BF173" s="262">
        <f>IF(N173="snížená",J173,0)</f>
        <v>0</v>
      </c>
      <c r="BG173" s="262">
        <f>IF(N173="zákl. přenesená",J173,0)</f>
        <v>0</v>
      </c>
      <c r="BH173" s="262">
        <f>IF(N173="sníž. přenesená",J173,0)</f>
        <v>0</v>
      </c>
      <c r="BI173" s="262">
        <f>IF(N173="nulová",J173,0)</f>
        <v>0</v>
      </c>
      <c r="BJ173" s="16" t="s">
        <v>78</v>
      </c>
      <c r="BK173" s="262">
        <f>ROUND(I173*H173,2)</f>
        <v>0</v>
      </c>
      <c r="BL173" s="16" t="s">
        <v>93</v>
      </c>
      <c r="BM173" s="261" t="s">
        <v>264</v>
      </c>
    </row>
    <row r="174" s="2" customFormat="1" ht="16.5" customHeight="1">
      <c r="A174" s="37"/>
      <c r="B174" s="38"/>
      <c r="C174" s="249" t="s">
        <v>73</v>
      </c>
      <c r="D174" s="249" t="s">
        <v>154</v>
      </c>
      <c r="E174" s="250" t="s">
        <v>871</v>
      </c>
      <c r="F174" s="251" t="s">
        <v>872</v>
      </c>
      <c r="G174" s="252" t="s">
        <v>573</v>
      </c>
      <c r="H174" s="253">
        <v>8</v>
      </c>
      <c r="I174" s="254"/>
      <c r="J174" s="255">
        <f>ROUND(I174*H174,2)</f>
        <v>0</v>
      </c>
      <c r="K174" s="256"/>
      <c r="L174" s="43"/>
      <c r="M174" s="257" t="s">
        <v>1</v>
      </c>
      <c r="N174" s="258" t="s">
        <v>38</v>
      </c>
      <c r="O174" s="90"/>
      <c r="P174" s="259">
        <f>O174*H174</f>
        <v>0</v>
      </c>
      <c r="Q174" s="259">
        <v>0</v>
      </c>
      <c r="R174" s="259">
        <f>Q174*H174</f>
        <v>0</v>
      </c>
      <c r="S174" s="259">
        <v>0</v>
      </c>
      <c r="T174" s="26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1" t="s">
        <v>93</v>
      </c>
      <c r="AT174" s="261" t="s">
        <v>154</v>
      </c>
      <c r="AU174" s="261" t="s">
        <v>78</v>
      </c>
      <c r="AY174" s="16" t="s">
        <v>153</v>
      </c>
      <c r="BE174" s="262">
        <f>IF(N174="základní",J174,0)</f>
        <v>0</v>
      </c>
      <c r="BF174" s="262">
        <f>IF(N174="snížená",J174,0)</f>
        <v>0</v>
      </c>
      <c r="BG174" s="262">
        <f>IF(N174="zákl. přenesená",J174,0)</f>
        <v>0</v>
      </c>
      <c r="BH174" s="262">
        <f>IF(N174="sníž. přenesená",J174,0)</f>
        <v>0</v>
      </c>
      <c r="BI174" s="262">
        <f>IF(N174="nulová",J174,0)</f>
        <v>0</v>
      </c>
      <c r="BJ174" s="16" t="s">
        <v>78</v>
      </c>
      <c r="BK174" s="262">
        <f>ROUND(I174*H174,2)</f>
        <v>0</v>
      </c>
      <c r="BL174" s="16" t="s">
        <v>93</v>
      </c>
      <c r="BM174" s="261" t="s">
        <v>266</v>
      </c>
    </row>
    <row r="175" s="2" customFormat="1" ht="16.5" customHeight="1">
      <c r="A175" s="37"/>
      <c r="B175" s="38"/>
      <c r="C175" s="249" t="s">
        <v>73</v>
      </c>
      <c r="D175" s="249" t="s">
        <v>154</v>
      </c>
      <c r="E175" s="250" t="s">
        <v>873</v>
      </c>
      <c r="F175" s="251" t="s">
        <v>874</v>
      </c>
      <c r="G175" s="252" t="s">
        <v>573</v>
      </c>
      <c r="H175" s="253">
        <v>20</v>
      </c>
      <c r="I175" s="254"/>
      <c r="J175" s="255">
        <f>ROUND(I175*H175,2)</f>
        <v>0</v>
      </c>
      <c r="K175" s="256"/>
      <c r="L175" s="43"/>
      <c r="M175" s="257" t="s">
        <v>1</v>
      </c>
      <c r="N175" s="258" t="s">
        <v>38</v>
      </c>
      <c r="O175" s="90"/>
      <c r="P175" s="259">
        <f>O175*H175</f>
        <v>0</v>
      </c>
      <c r="Q175" s="259">
        <v>0</v>
      </c>
      <c r="R175" s="259">
        <f>Q175*H175</f>
        <v>0</v>
      </c>
      <c r="S175" s="259">
        <v>0</v>
      </c>
      <c r="T175" s="26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1" t="s">
        <v>93</v>
      </c>
      <c r="AT175" s="261" t="s">
        <v>154</v>
      </c>
      <c r="AU175" s="261" t="s">
        <v>78</v>
      </c>
      <c r="AY175" s="16" t="s">
        <v>153</v>
      </c>
      <c r="BE175" s="262">
        <f>IF(N175="základní",J175,0)</f>
        <v>0</v>
      </c>
      <c r="BF175" s="262">
        <f>IF(N175="snížená",J175,0)</f>
        <v>0</v>
      </c>
      <c r="BG175" s="262">
        <f>IF(N175="zákl. přenesená",J175,0)</f>
        <v>0</v>
      </c>
      <c r="BH175" s="262">
        <f>IF(N175="sníž. přenesená",J175,0)</f>
        <v>0</v>
      </c>
      <c r="BI175" s="262">
        <f>IF(N175="nulová",J175,0)</f>
        <v>0</v>
      </c>
      <c r="BJ175" s="16" t="s">
        <v>78</v>
      </c>
      <c r="BK175" s="262">
        <f>ROUND(I175*H175,2)</f>
        <v>0</v>
      </c>
      <c r="BL175" s="16" t="s">
        <v>93</v>
      </c>
      <c r="BM175" s="261" t="s">
        <v>268</v>
      </c>
    </row>
    <row r="176" s="2" customFormat="1" ht="16.5" customHeight="1">
      <c r="A176" s="37"/>
      <c r="B176" s="38"/>
      <c r="C176" s="249" t="s">
        <v>73</v>
      </c>
      <c r="D176" s="249" t="s">
        <v>154</v>
      </c>
      <c r="E176" s="250" t="s">
        <v>875</v>
      </c>
      <c r="F176" s="251" t="s">
        <v>876</v>
      </c>
      <c r="G176" s="252" t="s">
        <v>182</v>
      </c>
      <c r="H176" s="253">
        <v>4</v>
      </c>
      <c r="I176" s="254"/>
      <c r="J176" s="255">
        <f>ROUND(I176*H176,2)</f>
        <v>0</v>
      </c>
      <c r="K176" s="256"/>
      <c r="L176" s="43"/>
      <c r="M176" s="257" t="s">
        <v>1</v>
      </c>
      <c r="N176" s="258" t="s">
        <v>38</v>
      </c>
      <c r="O176" s="90"/>
      <c r="P176" s="259">
        <f>O176*H176</f>
        <v>0</v>
      </c>
      <c r="Q176" s="259">
        <v>0</v>
      </c>
      <c r="R176" s="259">
        <f>Q176*H176</f>
        <v>0</v>
      </c>
      <c r="S176" s="259">
        <v>0</v>
      </c>
      <c r="T176" s="26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1" t="s">
        <v>93</v>
      </c>
      <c r="AT176" s="261" t="s">
        <v>154</v>
      </c>
      <c r="AU176" s="261" t="s">
        <v>78</v>
      </c>
      <c r="AY176" s="16" t="s">
        <v>153</v>
      </c>
      <c r="BE176" s="262">
        <f>IF(N176="základní",J176,0)</f>
        <v>0</v>
      </c>
      <c r="BF176" s="262">
        <f>IF(N176="snížená",J176,0)</f>
        <v>0</v>
      </c>
      <c r="BG176" s="262">
        <f>IF(N176="zákl. přenesená",J176,0)</f>
        <v>0</v>
      </c>
      <c r="BH176" s="262">
        <f>IF(N176="sníž. přenesená",J176,0)</f>
        <v>0</v>
      </c>
      <c r="BI176" s="262">
        <f>IF(N176="nulová",J176,0)</f>
        <v>0</v>
      </c>
      <c r="BJ176" s="16" t="s">
        <v>78</v>
      </c>
      <c r="BK176" s="262">
        <f>ROUND(I176*H176,2)</f>
        <v>0</v>
      </c>
      <c r="BL176" s="16" t="s">
        <v>93</v>
      </c>
      <c r="BM176" s="261" t="s">
        <v>271</v>
      </c>
    </row>
    <row r="177" s="2" customFormat="1" ht="16.5" customHeight="1">
      <c r="A177" s="37"/>
      <c r="B177" s="38"/>
      <c r="C177" s="249" t="s">
        <v>73</v>
      </c>
      <c r="D177" s="249" t="s">
        <v>154</v>
      </c>
      <c r="E177" s="250" t="s">
        <v>877</v>
      </c>
      <c r="F177" s="251" t="s">
        <v>878</v>
      </c>
      <c r="G177" s="252" t="s">
        <v>182</v>
      </c>
      <c r="H177" s="253">
        <v>2</v>
      </c>
      <c r="I177" s="254"/>
      <c r="J177" s="255">
        <f>ROUND(I177*H177,2)</f>
        <v>0</v>
      </c>
      <c r="K177" s="256"/>
      <c r="L177" s="43"/>
      <c r="M177" s="257" t="s">
        <v>1</v>
      </c>
      <c r="N177" s="258" t="s">
        <v>38</v>
      </c>
      <c r="O177" s="90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1" t="s">
        <v>93</v>
      </c>
      <c r="AT177" s="261" t="s">
        <v>154</v>
      </c>
      <c r="AU177" s="261" t="s">
        <v>78</v>
      </c>
      <c r="AY177" s="16" t="s">
        <v>153</v>
      </c>
      <c r="BE177" s="262">
        <f>IF(N177="základní",J177,0)</f>
        <v>0</v>
      </c>
      <c r="BF177" s="262">
        <f>IF(N177="snížená",J177,0)</f>
        <v>0</v>
      </c>
      <c r="BG177" s="262">
        <f>IF(N177="zákl. přenesená",J177,0)</f>
        <v>0</v>
      </c>
      <c r="BH177" s="262">
        <f>IF(N177="sníž. přenesená",J177,0)</f>
        <v>0</v>
      </c>
      <c r="BI177" s="262">
        <f>IF(N177="nulová",J177,0)</f>
        <v>0</v>
      </c>
      <c r="BJ177" s="16" t="s">
        <v>78</v>
      </c>
      <c r="BK177" s="262">
        <f>ROUND(I177*H177,2)</f>
        <v>0</v>
      </c>
      <c r="BL177" s="16" t="s">
        <v>93</v>
      </c>
      <c r="BM177" s="261" t="s">
        <v>274</v>
      </c>
    </row>
    <row r="178" s="2" customFormat="1" ht="16.5" customHeight="1">
      <c r="A178" s="37"/>
      <c r="B178" s="38"/>
      <c r="C178" s="249" t="s">
        <v>73</v>
      </c>
      <c r="D178" s="249" t="s">
        <v>154</v>
      </c>
      <c r="E178" s="250" t="s">
        <v>879</v>
      </c>
      <c r="F178" s="251" t="s">
        <v>880</v>
      </c>
      <c r="G178" s="252" t="s">
        <v>182</v>
      </c>
      <c r="H178" s="253">
        <v>2</v>
      </c>
      <c r="I178" s="254"/>
      <c r="J178" s="255">
        <f>ROUND(I178*H178,2)</f>
        <v>0</v>
      </c>
      <c r="K178" s="256"/>
      <c r="L178" s="43"/>
      <c r="M178" s="257" t="s">
        <v>1</v>
      </c>
      <c r="N178" s="258" t="s">
        <v>38</v>
      </c>
      <c r="O178" s="90"/>
      <c r="P178" s="259">
        <f>O178*H178</f>
        <v>0</v>
      </c>
      <c r="Q178" s="259">
        <v>0</v>
      </c>
      <c r="R178" s="259">
        <f>Q178*H178</f>
        <v>0</v>
      </c>
      <c r="S178" s="259">
        <v>0</v>
      </c>
      <c r="T178" s="26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1" t="s">
        <v>93</v>
      </c>
      <c r="AT178" s="261" t="s">
        <v>154</v>
      </c>
      <c r="AU178" s="261" t="s">
        <v>78</v>
      </c>
      <c r="AY178" s="16" t="s">
        <v>153</v>
      </c>
      <c r="BE178" s="262">
        <f>IF(N178="základní",J178,0)</f>
        <v>0</v>
      </c>
      <c r="BF178" s="262">
        <f>IF(N178="snížená",J178,0)</f>
        <v>0</v>
      </c>
      <c r="BG178" s="262">
        <f>IF(N178="zákl. přenesená",J178,0)</f>
        <v>0</v>
      </c>
      <c r="BH178" s="262">
        <f>IF(N178="sníž. přenesená",J178,0)</f>
        <v>0</v>
      </c>
      <c r="BI178" s="262">
        <f>IF(N178="nulová",J178,0)</f>
        <v>0</v>
      </c>
      <c r="BJ178" s="16" t="s">
        <v>78</v>
      </c>
      <c r="BK178" s="262">
        <f>ROUND(I178*H178,2)</f>
        <v>0</v>
      </c>
      <c r="BL178" s="16" t="s">
        <v>93</v>
      </c>
      <c r="BM178" s="261" t="s">
        <v>277</v>
      </c>
    </row>
    <row r="179" s="2" customFormat="1" ht="16.5" customHeight="1">
      <c r="A179" s="37"/>
      <c r="B179" s="38"/>
      <c r="C179" s="249" t="s">
        <v>73</v>
      </c>
      <c r="D179" s="249" t="s">
        <v>154</v>
      </c>
      <c r="E179" s="250" t="s">
        <v>881</v>
      </c>
      <c r="F179" s="251" t="s">
        <v>882</v>
      </c>
      <c r="G179" s="252" t="s">
        <v>182</v>
      </c>
      <c r="H179" s="253">
        <v>74</v>
      </c>
      <c r="I179" s="254"/>
      <c r="J179" s="255">
        <f>ROUND(I179*H179,2)</f>
        <v>0</v>
      </c>
      <c r="K179" s="256"/>
      <c r="L179" s="43"/>
      <c r="M179" s="257" t="s">
        <v>1</v>
      </c>
      <c r="N179" s="258" t="s">
        <v>38</v>
      </c>
      <c r="O179" s="90"/>
      <c r="P179" s="259">
        <f>O179*H179</f>
        <v>0</v>
      </c>
      <c r="Q179" s="259">
        <v>0</v>
      </c>
      <c r="R179" s="259">
        <f>Q179*H179</f>
        <v>0</v>
      </c>
      <c r="S179" s="259">
        <v>0</v>
      </c>
      <c r="T179" s="26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1" t="s">
        <v>93</v>
      </c>
      <c r="AT179" s="261" t="s">
        <v>154</v>
      </c>
      <c r="AU179" s="261" t="s">
        <v>78</v>
      </c>
      <c r="AY179" s="16" t="s">
        <v>153</v>
      </c>
      <c r="BE179" s="262">
        <f>IF(N179="základní",J179,0)</f>
        <v>0</v>
      </c>
      <c r="BF179" s="262">
        <f>IF(N179="snížená",J179,0)</f>
        <v>0</v>
      </c>
      <c r="BG179" s="262">
        <f>IF(N179="zákl. přenesená",J179,0)</f>
        <v>0</v>
      </c>
      <c r="BH179" s="262">
        <f>IF(N179="sníž. přenesená",J179,0)</f>
        <v>0</v>
      </c>
      <c r="BI179" s="262">
        <f>IF(N179="nulová",J179,0)</f>
        <v>0</v>
      </c>
      <c r="BJ179" s="16" t="s">
        <v>78</v>
      </c>
      <c r="BK179" s="262">
        <f>ROUND(I179*H179,2)</f>
        <v>0</v>
      </c>
      <c r="BL179" s="16" t="s">
        <v>93</v>
      </c>
      <c r="BM179" s="261" t="s">
        <v>280</v>
      </c>
    </row>
    <row r="180" s="2" customFormat="1" ht="16.5" customHeight="1">
      <c r="A180" s="37"/>
      <c r="B180" s="38"/>
      <c r="C180" s="249" t="s">
        <v>73</v>
      </c>
      <c r="D180" s="249" t="s">
        <v>154</v>
      </c>
      <c r="E180" s="250" t="s">
        <v>883</v>
      </c>
      <c r="F180" s="251" t="s">
        <v>884</v>
      </c>
      <c r="G180" s="252" t="s">
        <v>182</v>
      </c>
      <c r="H180" s="253">
        <v>1</v>
      </c>
      <c r="I180" s="254"/>
      <c r="J180" s="255">
        <f>ROUND(I180*H180,2)</f>
        <v>0</v>
      </c>
      <c r="K180" s="256"/>
      <c r="L180" s="43"/>
      <c r="M180" s="257" t="s">
        <v>1</v>
      </c>
      <c r="N180" s="258" t="s">
        <v>38</v>
      </c>
      <c r="O180" s="90"/>
      <c r="P180" s="259">
        <f>O180*H180</f>
        <v>0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1" t="s">
        <v>93</v>
      </c>
      <c r="AT180" s="261" t="s">
        <v>154</v>
      </c>
      <c r="AU180" s="261" t="s">
        <v>78</v>
      </c>
      <c r="AY180" s="16" t="s">
        <v>153</v>
      </c>
      <c r="BE180" s="262">
        <f>IF(N180="základní",J180,0)</f>
        <v>0</v>
      </c>
      <c r="BF180" s="262">
        <f>IF(N180="snížená",J180,0)</f>
        <v>0</v>
      </c>
      <c r="BG180" s="262">
        <f>IF(N180="zákl. přenesená",J180,0)</f>
        <v>0</v>
      </c>
      <c r="BH180" s="262">
        <f>IF(N180="sníž. přenesená",J180,0)</f>
        <v>0</v>
      </c>
      <c r="BI180" s="262">
        <f>IF(N180="nulová",J180,0)</f>
        <v>0</v>
      </c>
      <c r="BJ180" s="16" t="s">
        <v>78</v>
      </c>
      <c r="BK180" s="262">
        <f>ROUND(I180*H180,2)</f>
        <v>0</v>
      </c>
      <c r="BL180" s="16" t="s">
        <v>93</v>
      </c>
      <c r="BM180" s="261" t="s">
        <v>283</v>
      </c>
    </row>
    <row r="181" s="2" customFormat="1" ht="16.5" customHeight="1">
      <c r="A181" s="37"/>
      <c r="B181" s="38"/>
      <c r="C181" s="249" t="s">
        <v>73</v>
      </c>
      <c r="D181" s="249" t="s">
        <v>154</v>
      </c>
      <c r="E181" s="250" t="s">
        <v>885</v>
      </c>
      <c r="F181" s="251" t="s">
        <v>886</v>
      </c>
      <c r="G181" s="252" t="s">
        <v>182</v>
      </c>
      <c r="H181" s="253">
        <v>290</v>
      </c>
      <c r="I181" s="254"/>
      <c r="J181" s="255">
        <f>ROUND(I181*H181,2)</f>
        <v>0</v>
      </c>
      <c r="K181" s="256"/>
      <c r="L181" s="43"/>
      <c r="M181" s="257" t="s">
        <v>1</v>
      </c>
      <c r="N181" s="258" t="s">
        <v>38</v>
      </c>
      <c r="O181" s="90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1" t="s">
        <v>93</v>
      </c>
      <c r="AT181" s="261" t="s">
        <v>154</v>
      </c>
      <c r="AU181" s="261" t="s">
        <v>78</v>
      </c>
      <c r="AY181" s="16" t="s">
        <v>153</v>
      </c>
      <c r="BE181" s="262">
        <f>IF(N181="základní",J181,0)</f>
        <v>0</v>
      </c>
      <c r="BF181" s="262">
        <f>IF(N181="snížená",J181,0)</f>
        <v>0</v>
      </c>
      <c r="BG181" s="262">
        <f>IF(N181="zákl. přenesená",J181,0)</f>
        <v>0</v>
      </c>
      <c r="BH181" s="262">
        <f>IF(N181="sníž. přenesená",J181,0)</f>
        <v>0</v>
      </c>
      <c r="BI181" s="262">
        <f>IF(N181="nulová",J181,0)</f>
        <v>0</v>
      </c>
      <c r="BJ181" s="16" t="s">
        <v>78</v>
      </c>
      <c r="BK181" s="262">
        <f>ROUND(I181*H181,2)</f>
        <v>0</v>
      </c>
      <c r="BL181" s="16" t="s">
        <v>93</v>
      </c>
      <c r="BM181" s="261" t="s">
        <v>286</v>
      </c>
    </row>
    <row r="182" s="11" customFormat="1" ht="25.92" customHeight="1">
      <c r="A182" s="11"/>
      <c r="B182" s="235"/>
      <c r="C182" s="236"/>
      <c r="D182" s="237" t="s">
        <v>72</v>
      </c>
      <c r="E182" s="238" t="s">
        <v>318</v>
      </c>
      <c r="F182" s="238" t="s">
        <v>730</v>
      </c>
      <c r="G182" s="236"/>
      <c r="H182" s="236"/>
      <c r="I182" s="239"/>
      <c r="J182" s="240">
        <f>BK182</f>
        <v>0</v>
      </c>
      <c r="K182" s="236"/>
      <c r="L182" s="241"/>
      <c r="M182" s="242"/>
      <c r="N182" s="243"/>
      <c r="O182" s="243"/>
      <c r="P182" s="244">
        <f>P183</f>
        <v>0</v>
      </c>
      <c r="Q182" s="243"/>
      <c r="R182" s="244">
        <f>R183</f>
        <v>0</v>
      </c>
      <c r="S182" s="243"/>
      <c r="T182" s="245">
        <f>T183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46" t="s">
        <v>78</v>
      </c>
      <c r="AT182" s="247" t="s">
        <v>72</v>
      </c>
      <c r="AU182" s="247" t="s">
        <v>73</v>
      </c>
      <c r="AY182" s="246" t="s">
        <v>153</v>
      </c>
      <c r="BK182" s="248">
        <f>BK183</f>
        <v>0</v>
      </c>
    </row>
    <row r="183" s="2" customFormat="1" ht="16.5" customHeight="1">
      <c r="A183" s="37"/>
      <c r="B183" s="38"/>
      <c r="C183" s="249" t="s">
        <v>73</v>
      </c>
      <c r="D183" s="249" t="s">
        <v>154</v>
      </c>
      <c r="E183" s="250" t="s">
        <v>731</v>
      </c>
      <c r="F183" s="251" t="s">
        <v>887</v>
      </c>
      <c r="G183" s="252" t="s">
        <v>733</v>
      </c>
      <c r="H183" s="253">
        <v>24</v>
      </c>
      <c r="I183" s="254"/>
      <c r="J183" s="255">
        <f>ROUND(I183*H183,2)</f>
        <v>0</v>
      </c>
      <c r="K183" s="256"/>
      <c r="L183" s="43"/>
      <c r="M183" s="257" t="s">
        <v>1</v>
      </c>
      <c r="N183" s="258" t="s">
        <v>38</v>
      </c>
      <c r="O183" s="90"/>
      <c r="P183" s="259">
        <f>O183*H183</f>
        <v>0</v>
      </c>
      <c r="Q183" s="259">
        <v>0</v>
      </c>
      <c r="R183" s="259">
        <f>Q183*H183</f>
        <v>0</v>
      </c>
      <c r="S183" s="259">
        <v>0</v>
      </c>
      <c r="T183" s="26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1" t="s">
        <v>93</v>
      </c>
      <c r="AT183" s="261" t="s">
        <v>154</v>
      </c>
      <c r="AU183" s="261" t="s">
        <v>78</v>
      </c>
      <c r="AY183" s="16" t="s">
        <v>153</v>
      </c>
      <c r="BE183" s="262">
        <f>IF(N183="základní",J183,0)</f>
        <v>0</v>
      </c>
      <c r="BF183" s="262">
        <f>IF(N183="snížená",J183,0)</f>
        <v>0</v>
      </c>
      <c r="BG183" s="262">
        <f>IF(N183="zákl. přenesená",J183,0)</f>
        <v>0</v>
      </c>
      <c r="BH183" s="262">
        <f>IF(N183="sníž. přenesená",J183,0)</f>
        <v>0</v>
      </c>
      <c r="BI183" s="262">
        <f>IF(N183="nulová",J183,0)</f>
        <v>0</v>
      </c>
      <c r="BJ183" s="16" t="s">
        <v>78</v>
      </c>
      <c r="BK183" s="262">
        <f>ROUND(I183*H183,2)</f>
        <v>0</v>
      </c>
      <c r="BL183" s="16" t="s">
        <v>93</v>
      </c>
      <c r="BM183" s="261" t="s">
        <v>289</v>
      </c>
    </row>
    <row r="184" s="11" customFormat="1" ht="25.92" customHeight="1">
      <c r="A184" s="11"/>
      <c r="B184" s="235"/>
      <c r="C184" s="236"/>
      <c r="D184" s="237" t="s">
        <v>72</v>
      </c>
      <c r="E184" s="238" t="s">
        <v>377</v>
      </c>
      <c r="F184" s="238" t="s">
        <v>734</v>
      </c>
      <c r="G184" s="236"/>
      <c r="H184" s="236"/>
      <c r="I184" s="239"/>
      <c r="J184" s="240">
        <f>BK184</f>
        <v>0</v>
      </c>
      <c r="K184" s="236"/>
      <c r="L184" s="241"/>
      <c r="M184" s="242"/>
      <c r="N184" s="243"/>
      <c r="O184" s="243"/>
      <c r="P184" s="244">
        <f>P185</f>
        <v>0</v>
      </c>
      <c r="Q184" s="243"/>
      <c r="R184" s="244">
        <f>R185</f>
        <v>0</v>
      </c>
      <c r="S184" s="243"/>
      <c r="T184" s="245">
        <f>T185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46" t="s">
        <v>78</v>
      </c>
      <c r="AT184" s="247" t="s">
        <v>72</v>
      </c>
      <c r="AU184" s="247" t="s">
        <v>73</v>
      </c>
      <c r="AY184" s="246" t="s">
        <v>153</v>
      </c>
      <c r="BK184" s="248">
        <f>BK185</f>
        <v>0</v>
      </c>
    </row>
    <row r="185" s="2" customFormat="1" ht="16.5" customHeight="1">
      <c r="A185" s="37"/>
      <c r="B185" s="38"/>
      <c r="C185" s="249" t="s">
        <v>73</v>
      </c>
      <c r="D185" s="249" t="s">
        <v>154</v>
      </c>
      <c r="E185" s="250" t="s">
        <v>888</v>
      </c>
      <c r="F185" s="251" t="s">
        <v>734</v>
      </c>
      <c r="G185" s="252" t="s">
        <v>733</v>
      </c>
      <c r="H185" s="253">
        <v>16</v>
      </c>
      <c r="I185" s="254"/>
      <c r="J185" s="255">
        <f>ROUND(I185*H185,2)</f>
        <v>0</v>
      </c>
      <c r="K185" s="256"/>
      <c r="L185" s="43"/>
      <c r="M185" s="257" t="s">
        <v>1</v>
      </c>
      <c r="N185" s="258" t="s">
        <v>38</v>
      </c>
      <c r="O185" s="90"/>
      <c r="P185" s="259">
        <f>O185*H185</f>
        <v>0</v>
      </c>
      <c r="Q185" s="259">
        <v>0</v>
      </c>
      <c r="R185" s="259">
        <f>Q185*H185</f>
        <v>0</v>
      </c>
      <c r="S185" s="259">
        <v>0</v>
      </c>
      <c r="T185" s="26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1" t="s">
        <v>93</v>
      </c>
      <c r="AT185" s="261" t="s">
        <v>154</v>
      </c>
      <c r="AU185" s="261" t="s">
        <v>78</v>
      </c>
      <c r="AY185" s="16" t="s">
        <v>153</v>
      </c>
      <c r="BE185" s="262">
        <f>IF(N185="základní",J185,0)</f>
        <v>0</v>
      </c>
      <c r="BF185" s="262">
        <f>IF(N185="snížená",J185,0)</f>
        <v>0</v>
      </c>
      <c r="BG185" s="262">
        <f>IF(N185="zákl. přenesená",J185,0)</f>
        <v>0</v>
      </c>
      <c r="BH185" s="262">
        <f>IF(N185="sníž. přenesená",J185,0)</f>
        <v>0</v>
      </c>
      <c r="BI185" s="262">
        <f>IF(N185="nulová",J185,0)</f>
        <v>0</v>
      </c>
      <c r="BJ185" s="16" t="s">
        <v>78</v>
      </c>
      <c r="BK185" s="262">
        <f>ROUND(I185*H185,2)</f>
        <v>0</v>
      </c>
      <c r="BL185" s="16" t="s">
        <v>93</v>
      </c>
      <c r="BM185" s="261" t="s">
        <v>292</v>
      </c>
    </row>
    <row r="186" s="11" customFormat="1" ht="25.92" customHeight="1">
      <c r="A186" s="11"/>
      <c r="B186" s="235"/>
      <c r="C186" s="236"/>
      <c r="D186" s="237" t="s">
        <v>72</v>
      </c>
      <c r="E186" s="238" t="s">
        <v>404</v>
      </c>
      <c r="F186" s="238" t="s">
        <v>1</v>
      </c>
      <c r="G186" s="236"/>
      <c r="H186" s="236"/>
      <c r="I186" s="239"/>
      <c r="J186" s="240">
        <f>BK186</f>
        <v>0</v>
      </c>
      <c r="K186" s="236"/>
      <c r="L186" s="241"/>
      <c r="M186" s="242"/>
      <c r="N186" s="243"/>
      <c r="O186" s="243"/>
      <c r="P186" s="244">
        <v>0</v>
      </c>
      <c r="Q186" s="243"/>
      <c r="R186" s="244">
        <v>0</v>
      </c>
      <c r="S186" s="243"/>
      <c r="T186" s="245"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46" t="s">
        <v>78</v>
      </c>
      <c r="AT186" s="247" t="s">
        <v>72</v>
      </c>
      <c r="AU186" s="247" t="s">
        <v>73</v>
      </c>
      <c r="AY186" s="246" t="s">
        <v>153</v>
      </c>
      <c r="BK186" s="248">
        <v>0</v>
      </c>
    </row>
    <row r="187" s="11" customFormat="1" ht="25.92" customHeight="1">
      <c r="A187" s="11"/>
      <c r="B187" s="235"/>
      <c r="C187" s="236"/>
      <c r="D187" s="237" t="s">
        <v>72</v>
      </c>
      <c r="E187" s="238" t="s">
        <v>130</v>
      </c>
      <c r="F187" s="238" t="s">
        <v>530</v>
      </c>
      <c r="G187" s="236"/>
      <c r="H187" s="236"/>
      <c r="I187" s="239"/>
      <c r="J187" s="240">
        <f>BK187</f>
        <v>0</v>
      </c>
      <c r="K187" s="236"/>
      <c r="L187" s="241"/>
      <c r="M187" s="242"/>
      <c r="N187" s="243"/>
      <c r="O187" s="243"/>
      <c r="P187" s="244">
        <f>SUM(P188:P190)</f>
        <v>0</v>
      </c>
      <c r="Q187" s="243"/>
      <c r="R187" s="244">
        <f>SUM(R188:R190)</f>
        <v>0</v>
      </c>
      <c r="S187" s="243"/>
      <c r="T187" s="245">
        <f>SUM(T188:T190)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46" t="s">
        <v>736</v>
      </c>
      <c r="AT187" s="247" t="s">
        <v>72</v>
      </c>
      <c r="AU187" s="247" t="s">
        <v>73</v>
      </c>
      <c r="AY187" s="246" t="s">
        <v>153</v>
      </c>
      <c r="BK187" s="248">
        <f>SUM(BK188:BK190)</f>
        <v>0</v>
      </c>
    </row>
    <row r="188" s="2" customFormat="1" ht="16.5" customHeight="1">
      <c r="A188" s="37"/>
      <c r="B188" s="38"/>
      <c r="C188" s="249" t="s">
        <v>78</v>
      </c>
      <c r="D188" s="249" t="s">
        <v>154</v>
      </c>
      <c r="E188" s="250" t="s">
        <v>737</v>
      </c>
      <c r="F188" s="251" t="s">
        <v>738</v>
      </c>
      <c r="G188" s="252" t="s">
        <v>739</v>
      </c>
      <c r="H188" s="253">
        <v>1</v>
      </c>
      <c r="I188" s="254"/>
      <c r="J188" s="255">
        <f>ROUND(I188*H188,2)</f>
        <v>0</v>
      </c>
      <c r="K188" s="256"/>
      <c r="L188" s="43"/>
      <c r="M188" s="257" t="s">
        <v>1</v>
      </c>
      <c r="N188" s="258" t="s">
        <v>38</v>
      </c>
      <c r="O188" s="90"/>
      <c r="P188" s="259">
        <f>O188*H188</f>
        <v>0</v>
      </c>
      <c r="Q188" s="259">
        <v>0</v>
      </c>
      <c r="R188" s="259">
        <f>Q188*H188</f>
        <v>0</v>
      </c>
      <c r="S188" s="259">
        <v>0</v>
      </c>
      <c r="T188" s="26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1" t="s">
        <v>740</v>
      </c>
      <c r="AT188" s="261" t="s">
        <v>154</v>
      </c>
      <c r="AU188" s="261" t="s">
        <v>78</v>
      </c>
      <c r="AY188" s="16" t="s">
        <v>153</v>
      </c>
      <c r="BE188" s="262">
        <f>IF(N188="základní",J188,0)</f>
        <v>0</v>
      </c>
      <c r="BF188" s="262">
        <f>IF(N188="snížená",J188,0)</f>
        <v>0</v>
      </c>
      <c r="BG188" s="262">
        <f>IF(N188="zákl. přenesená",J188,0)</f>
        <v>0</v>
      </c>
      <c r="BH188" s="262">
        <f>IF(N188="sníž. přenesená",J188,0)</f>
        <v>0</v>
      </c>
      <c r="BI188" s="262">
        <f>IF(N188="nulová",J188,0)</f>
        <v>0</v>
      </c>
      <c r="BJ188" s="16" t="s">
        <v>78</v>
      </c>
      <c r="BK188" s="262">
        <f>ROUND(I188*H188,2)</f>
        <v>0</v>
      </c>
      <c r="BL188" s="16" t="s">
        <v>740</v>
      </c>
      <c r="BM188" s="261" t="s">
        <v>889</v>
      </c>
    </row>
    <row r="189" s="2" customFormat="1" ht="16.5" customHeight="1">
      <c r="A189" s="37"/>
      <c r="B189" s="38"/>
      <c r="C189" s="249" t="s">
        <v>82</v>
      </c>
      <c r="D189" s="249" t="s">
        <v>154</v>
      </c>
      <c r="E189" s="250" t="s">
        <v>742</v>
      </c>
      <c r="F189" s="251" t="s">
        <v>743</v>
      </c>
      <c r="G189" s="252" t="s">
        <v>739</v>
      </c>
      <c r="H189" s="253">
        <v>1</v>
      </c>
      <c r="I189" s="254"/>
      <c r="J189" s="255">
        <f>ROUND(I189*H189,2)</f>
        <v>0</v>
      </c>
      <c r="K189" s="256"/>
      <c r="L189" s="43"/>
      <c r="M189" s="257" t="s">
        <v>1</v>
      </c>
      <c r="N189" s="258" t="s">
        <v>38</v>
      </c>
      <c r="O189" s="90"/>
      <c r="P189" s="259">
        <f>O189*H189</f>
        <v>0</v>
      </c>
      <c r="Q189" s="259">
        <v>0</v>
      </c>
      <c r="R189" s="259">
        <f>Q189*H189</f>
        <v>0</v>
      </c>
      <c r="S189" s="259">
        <v>0</v>
      </c>
      <c r="T189" s="26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1" t="s">
        <v>740</v>
      </c>
      <c r="AT189" s="261" t="s">
        <v>154</v>
      </c>
      <c r="AU189" s="261" t="s">
        <v>78</v>
      </c>
      <c r="AY189" s="16" t="s">
        <v>153</v>
      </c>
      <c r="BE189" s="262">
        <f>IF(N189="základní",J189,0)</f>
        <v>0</v>
      </c>
      <c r="BF189" s="262">
        <f>IF(N189="snížená",J189,0)</f>
        <v>0</v>
      </c>
      <c r="BG189" s="262">
        <f>IF(N189="zákl. přenesená",J189,0)</f>
        <v>0</v>
      </c>
      <c r="BH189" s="262">
        <f>IF(N189="sníž. přenesená",J189,0)</f>
        <v>0</v>
      </c>
      <c r="BI189" s="262">
        <f>IF(N189="nulová",J189,0)</f>
        <v>0</v>
      </c>
      <c r="BJ189" s="16" t="s">
        <v>78</v>
      </c>
      <c r="BK189" s="262">
        <f>ROUND(I189*H189,2)</f>
        <v>0</v>
      </c>
      <c r="BL189" s="16" t="s">
        <v>740</v>
      </c>
      <c r="BM189" s="261" t="s">
        <v>890</v>
      </c>
    </row>
    <row r="190" s="2" customFormat="1" ht="16.5" customHeight="1">
      <c r="A190" s="37"/>
      <c r="B190" s="38"/>
      <c r="C190" s="249" t="s">
        <v>90</v>
      </c>
      <c r="D190" s="249" t="s">
        <v>154</v>
      </c>
      <c r="E190" s="250" t="s">
        <v>745</v>
      </c>
      <c r="F190" s="251" t="s">
        <v>746</v>
      </c>
      <c r="G190" s="252" t="s">
        <v>739</v>
      </c>
      <c r="H190" s="253">
        <v>1</v>
      </c>
      <c r="I190" s="254"/>
      <c r="J190" s="255">
        <f>ROUND(I190*H190,2)</f>
        <v>0</v>
      </c>
      <c r="K190" s="256"/>
      <c r="L190" s="43"/>
      <c r="M190" s="263" t="s">
        <v>1</v>
      </c>
      <c r="N190" s="264" t="s">
        <v>38</v>
      </c>
      <c r="O190" s="265"/>
      <c r="P190" s="266">
        <f>O190*H190</f>
        <v>0</v>
      </c>
      <c r="Q190" s="266">
        <v>0</v>
      </c>
      <c r="R190" s="266">
        <f>Q190*H190</f>
        <v>0</v>
      </c>
      <c r="S190" s="266">
        <v>0</v>
      </c>
      <c r="T190" s="26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1" t="s">
        <v>740</v>
      </c>
      <c r="AT190" s="261" t="s">
        <v>154</v>
      </c>
      <c r="AU190" s="261" t="s">
        <v>78</v>
      </c>
      <c r="AY190" s="16" t="s">
        <v>153</v>
      </c>
      <c r="BE190" s="262">
        <f>IF(N190="základní",J190,0)</f>
        <v>0</v>
      </c>
      <c r="BF190" s="262">
        <f>IF(N190="snížená",J190,0)</f>
        <v>0</v>
      </c>
      <c r="BG190" s="262">
        <f>IF(N190="zákl. přenesená",J190,0)</f>
        <v>0</v>
      </c>
      <c r="BH190" s="262">
        <f>IF(N190="sníž. přenesená",J190,0)</f>
        <v>0</v>
      </c>
      <c r="BI190" s="262">
        <f>IF(N190="nulová",J190,0)</f>
        <v>0</v>
      </c>
      <c r="BJ190" s="16" t="s">
        <v>78</v>
      </c>
      <c r="BK190" s="262">
        <f>ROUND(I190*H190,2)</f>
        <v>0</v>
      </c>
      <c r="BL190" s="16" t="s">
        <v>740</v>
      </c>
      <c r="BM190" s="261" t="s">
        <v>891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193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ytTUH/6flkpyLya2Rlknex2Mtxhj8t3SjTLh/yncmyo7xToU/P5L6nMeCnO3L3bfRYfg00qujPoOdZavbYrWfA==" hashValue="/Z6sRsQV54V1vosTddDujcKzNeqObKRbioAkWQWNsOjuALgkjqjNY3YRrZki4k6VcaEMNdoQnXDaE147aDf+Rg==" algorithmName="SHA-512" password="CC35"/>
  <autoFilter ref="C135:K190"/>
  <mergeCells count="17"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541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892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J107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ROUND((SUM(BE107:BE114) + SUM(BE136:BE165)),  2)</f>
        <v>0</v>
      </c>
      <c r="G37" s="37"/>
      <c r="H37" s="37"/>
      <c r="I37" s="172">
        <v>0.20999999999999999</v>
      </c>
      <c r="J37" s="171">
        <f>ROUND(((SUM(BE107:BE114) + SUM(BE136:BE165))*I37),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ROUND((SUM(BF107:BF114) + SUM(BF136:BF165)),  2)</f>
        <v>0</v>
      </c>
      <c r="G38" s="37"/>
      <c r="H38" s="37"/>
      <c r="I38" s="172">
        <v>0.14999999999999999</v>
      </c>
      <c r="J38" s="171">
        <f>ROUND(((SUM(BF107:BF114) + SUM(BF136:BF165))*I38),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ROUND((SUM(BG107:BG114) + SUM(BG136:BG165)),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ROUND((SUM(BH107:BH114) + SUM(BH136:BH165)),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ROUND((SUM(BI107:BI114) + SUM(BI136:BI165)),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541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4 - UZM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544</v>
      </c>
      <c r="E99" s="206"/>
      <c r="F99" s="206"/>
      <c r="G99" s="206"/>
      <c r="H99" s="206"/>
      <c r="I99" s="207"/>
      <c r="J99" s="208">
        <f>J137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749</v>
      </c>
      <c r="E100" s="206"/>
      <c r="F100" s="206"/>
      <c r="G100" s="206"/>
      <c r="H100" s="206"/>
      <c r="I100" s="207"/>
      <c r="J100" s="208">
        <f>J148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750</v>
      </c>
      <c r="E101" s="206"/>
      <c r="F101" s="206"/>
      <c r="G101" s="206"/>
      <c r="H101" s="206"/>
      <c r="I101" s="207"/>
      <c r="J101" s="208">
        <f>J157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893</v>
      </c>
      <c r="E102" s="206"/>
      <c r="F102" s="206"/>
      <c r="G102" s="206"/>
      <c r="H102" s="206"/>
      <c r="I102" s="207"/>
      <c r="J102" s="208">
        <f>J159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751</v>
      </c>
      <c r="E103" s="206"/>
      <c r="F103" s="206"/>
      <c r="G103" s="206"/>
      <c r="H103" s="206"/>
      <c r="I103" s="207"/>
      <c r="J103" s="208">
        <f>J160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549</v>
      </c>
      <c r="E104" s="206"/>
      <c r="F104" s="206"/>
      <c r="G104" s="206"/>
      <c r="H104" s="206"/>
      <c r="I104" s="207"/>
      <c r="J104" s="208">
        <f>J162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202" t="s">
        <v>128</v>
      </c>
      <c r="D107" s="39"/>
      <c r="E107" s="39"/>
      <c r="F107" s="39"/>
      <c r="G107" s="39"/>
      <c r="H107" s="39"/>
      <c r="I107" s="153"/>
      <c r="J107" s="210">
        <f>ROUND(J108 + J109 + J110 + J111 + J112 + J113,2)</f>
        <v>0</v>
      </c>
      <c r="K107" s="39"/>
      <c r="L107" s="62"/>
      <c r="N107" s="211" t="s">
        <v>37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212" t="s">
        <v>129</v>
      </c>
      <c r="E108" s="213"/>
      <c r="F108" s="213"/>
      <c r="G108" s="39"/>
      <c r="H108" s="39"/>
      <c r="I108" s="153"/>
      <c r="J108" s="214">
        <v>0</v>
      </c>
      <c r="K108" s="39"/>
      <c r="L108" s="215"/>
      <c r="M108" s="216"/>
      <c r="N108" s="217" t="s">
        <v>38</v>
      </c>
      <c r="O108" s="216"/>
      <c r="P108" s="216"/>
      <c r="Q108" s="216"/>
      <c r="R108" s="216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8" t="s">
        <v>130</v>
      </c>
      <c r="AZ108" s="216"/>
      <c r="BA108" s="216"/>
      <c r="BB108" s="216"/>
      <c r="BC108" s="216"/>
      <c r="BD108" s="216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78</v>
      </c>
      <c r="BK108" s="216"/>
      <c r="BL108" s="216"/>
      <c r="BM108" s="216"/>
    </row>
    <row r="109" s="2" customFormat="1" ht="18" customHeight="1">
      <c r="A109" s="37"/>
      <c r="B109" s="38"/>
      <c r="C109" s="39"/>
      <c r="D109" s="212" t="s">
        <v>131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132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133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134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3" t="s">
        <v>135</v>
      </c>
      <c r="E113" s="39"/>
      <c r="F113" s="39"/>
      <c r="G113" s="39"/>
      <c r="H113" s="39"/>
      <c r="I113" s="153"/>
      <c r="J113" s="214">
        <f>ROUND(J32*T113,2)</f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136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220" t="s">
        <v>137</v>
      </c>
      <c r="D115" s="199"/>
      <c r="E115" s="199"/>
      <c r="F115" s="199"/>
      <c r="G115" s="199"/>
      <c r="H115" s="199"/>
      <c r="I115" s="200"/>
      <c r="J115" s="221">
        <f>ROUND(J98+J107,2)</f>
        <v>0</v>
      </c>
      <c r="K115" s="19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193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196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</v>
      </c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97" t="str">
        <f>E7</f>
        <v>Nemocnice Havířov-magnetická rezonance</v>
      </c>
      <c r="F124" s="31"/>
      <c r="G124" s="31"/>
      <c r="H124" s="31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109</v>
      </c>
      <c r="D125" s="21"/>
      <c r="E125" s="21"/>
      <c r="F125" s="21"/>
      <c r="G125" s="21"/>
      <c r="H125" s="21"/>
      <c r="I125" s="145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97" t="s">
        <v>541</v>
      </c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542</v>
      </c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>4 - UZM</v>
      </c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19</v>
      </c>
      <c r="D130" s="39"/>
      <c r="E130" s="39"/>
      <c r="F130" s="26" t="str">
        <f>F14</f>
        <v>Havířov</v>
      </c>
      <c r="G130" s="39"/>
      <c r="H130" s="39"/>
      <c r="I130" s="155" t="s">
        <v>21</v>
      </c>
      <c r="J130" s="78" t="str">
        <f>IF(J14="","",J14)</f>
        <v>2. 3. 2020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23</v>
      </c>
      <c r="D132" s="39"/>
      <c r="E132" s="39"/>
      <c r="F132" s="26" t="str">
        <f>E17</f>
        <v xml:space="preserve"> </v>
      </c>
      <c r="G132" s="39"/>
      <c r="H132" s="39"/>
      <c r="I132" s="155" t="s">
        <v>29</v>
      </c>
      <c r="J132" s="35" t="str">
        <f>E23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9"/>
      <c r="E133" s="39"/>
      <c r="F133" s="26" t="str">
        <f>IF(E20="","",E20)</f>
        <v>Vyplň údaj</v>
      </c>
      <c r="G133" s="39"/>
      <c r="H133" s="39"/>
      <c r="I133" s="155" t="s">
        <v>31</v>
      </c>
      <c r="J133" s="35" t="str">
        <f>E26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0" customFormat="1" ht="29.28" customHeight="1">
      <c r="A135" s="222"/>
      <c r="B135" s="223"/>
      <c r="C135" s="224" t="s">
        <v>139</v>
      </c>
      <c r="D135" s="225" t="s">
        <v>58</v>
      </c>
      <c r="E135" s="225" t="s">
        <v>54</v>
      </c>
      <c r="F135" s="225" t="s">
        <v>55</v>
      </c>
      <c r="G135" s="225" t="s">
        <v>140</v>
      </c>
      <c r="H135" s="225" t="s">
        <v>141</v>
      </c>
      <c r="I135" s="226" t="s">
        <v>142</v>
      </c>
      <c r="J135" s="227" t="s">
        <v>115</v>
      </c>
      <c r="K135" s="228" t="s">
        <v>143</v>
      </c>
      <c r="L135" s="229"/>
      <c r="M135" s="99" t="s">
        <v>1</v>
      </c>
      <c r="N135" s="100" t="s">
        <v>37</v>
      </c>
      <c r="O135" s="100" t="s">
        <v>144</v>
      </c>
      <c r="P135" s="100" t="s">
        <v>145</v>
      </c>
      <c r="Q135" s="100" t="s">
        <v>146</v>
      </c>
      <c r="R135" s="100" t="s">
        <v>147</v>
      </c>
      <c r="S135" s="100" t="s">
        <v>148</v>
      </c>
      <c r="T135" s="101" t="s">
        <v>149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="2" customFormat="1" ht="22.8" customHeight="1">
      <c r="A136" s="37"/>
      <c r="B136" s="38"/>
      <c r="C136" s="106" t="s">
        <v>150</v>
      </c>
      <c r="D136" s="39"/>
      <c r="E136" s="39"/>
      <c r="F136" s="39"/>
      <c r="G136" s="39"/>
      <c r="H136" s="39"/>
      <c r="I136" s="153"/>
      <c r="J136" s="230">
        <f>BK136</f>
        <v>0</v>
      </c>
      <c r="K136" s="39"/>
      <c r="L136" s="43"/>
      <c r="M136" s="102"/>
      <c r="N136" s="231"/>
      <c r="O136" s="103"/>
      <c r="P136" s="232">
        <f>P137+P148+P157+P159+P160+P162</f>
        <v>0</v>
      </c>
      <c r="Q136" s="103"/>
      <c r="R136" s="232">
        <f>R137+R148+R157+R159+R160+R162</f>
        <v>0</v>
      </c>
      <c r="S136" s="103"/>
      <c r="T136" s="233">
        <f>T137+T148+T157+T159+T160+T162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72</v>
      </c>
      <c r="AU136" s="16" t="s">
        <v>117</v>
      </c>
      <c r="BK136" s="234">
        <f>BK137+BK148+BK157+BK159+BK160+BK162</f>
        <v>0</v>
      </c>
    </row>
    <row r="137" s="11" customFormat="1" ht="25.92" customHeight="1">
      <c r="A137" s="11"/>
      <c r="B137" s="235"/>
      <c r="C137" s="236"/>
      <c r="D137" s="237" t="s">
        <v>72</v>
      </c>
      <c r="E137" s="238" t="s">
        <v>151</v>
      </c>
      <c r="F137" s="238" t="s">
        <v>550</v>
      </c>
      <c r="G137" s="236"/>
      <c r="H137" s="236"/>
      <c r="I137" s="239"/>
      <c r="J137" s="240">
        <f>BK137</f>
        <v>0</v>
      </c>
      <c r="K137" s="236"/>
      <c r="L137" s="241"/>
      <c r="M137" s="242"/>
      <c r="N137" s="243"/>
      <c r="O137" s="243"/>
      <c r="P137" s="244">
        <f>SUM(P138:P147)</f>
        <v>0</v>
      </c>
      <c r="Q137" s="243"/>
      <c r="R137" s="244">
        <f>SUM(R138:R147)</f>
        <v>0</v>
      </c>
      <c r="S137" s="243"/>
      <c r="T137" s="245">
        <f>SUM(T138:T147)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6" t="s">
        <v>78</v>
      </c>
      <c r="AT137" s="247" t="s">
        <v>72</v>
      </c>
      <c r="AU137" s="247" t="s">
        <v>73</v>
      </c>
      <c r="AY137" s="246" t="s">
        <v>153</v>
      </c>
      <c r="BK137" s="248">
        <f>SUM(BK138:BK147)</f>
        <v>0</v>
      </c>
    </row>
    <row r="138" s="2" customFormat="1" ht="16.5" customHeight="1">
      <c r="A138" s="37"/>
      <c r="B138" s="38"/>
      <c r="C138" s="249" t="s">
        <v>73</v>
      </c>
      <c r="D138" s="249" t="s">
        <v>154</v>
      </c>
      <c r="E138" s="250" t="s">
        <v>894</v>
      </c>
      <c r="F138" s="251" t="s">
        <v>767</v>
      </c>
      <c r="G138" s="252" t="s">
        <v>573</v>
      </c>
      <c r="H138" s="253">
        <v>300</v>
      </c>
      <c r="I138" s="254"/>
      <c r="J138" s="255">
        <f>ROUND(I138*H138,2)</f>
        <v>0</v>
      </c>
      <c r="K138" s="256"/>
      <c r="L138" s="43"/>
      <c r="M138" s="257" t="s">
        <v>1</v>
      </c>
      <c r="N138" s="258" t="s">
        <v>38</v>
      </c>
      <c r="O138" s="90"/>
      <c r="P138" s="259">
        <f>O138*H138</f>
        <v>0</v>
      </c>
      <c r="Q138" s="259">
        <v>0</v>
      </c>
      <c r="R138" s="259">
        <f>Q138*H138</f>
        <v>0</v>
      </c>
      <c r="S138" s="259">
        <v>0</v>
      </c>
      <c r="T138" s="26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1" t="s">
        <v>93</v>
      </c>
      <c r="AT138" s="261" t="s">
        <v>154</v>
      </c>
      <c r="AU138" s="261" t="s">
        <v>78</v>
      </c>
      <c r="AY138" s="16" t="s">
        <v>153</v>
      </c>
      <c r="BE138" s="262">
        <f>IF(N138="základní",J138,0)</f>
        <v>0</v>
      </c>
      <c r="BF138" s="262">
        <f>IF(N138="snížená",J138,0)</f>
        <v>0</v>
      </c>
      <c r="BG138" s="262">
        <f>IF(N138="zákl. přenesená",J138,0)</f>
        <v>0</v>
      </c>
      <c r="BH138" s="262">
        <f>IF(N138="sníž. přenesená",J138,0)</f>
        <v>0</v>
      </c>
      <c r="BI138" s="262">
        <f>IF(N138="nulová",J138,0)</f>
        <v>0</v>
      </c>
      <c r="BJ138" s="16" t="s">
        <v>78</v>
      </c>
      <c r="BK138" s="262">
        <f>ROUND(I138*H138,2)</f>
        <v>0</v>
      </c>
      <c r="BL138" s="16" t="s">
        <v>93</v>
      </c>
      <c r="BM138" s="261" t="s">
        <v>82</v>
      </c>
    </row>
    <row r="139" s="2" customFormat="1" ht="16.5" customHeight="1">
      <c r="A139" s="37"/>
      <c r="B139" s="38"/>
      <c r="C139" s="249" t="s">
        <v>73</v>
      </c>
      <c r="D139" s="249" t="s">
        <v>154</v>
      </c>
      <c r="E139" s="250" t="s">
        <v>895</v>
      </c>
      <c r="F139" s="251" t="s">
        <v>896</v>
      </c>
      <c r="G139" s="252" t="s">
        <v>573</v>
      </c>
      <c r="H139" s="253">
        <v>60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78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93</v>
      </c>
    </row>
    <row r="140" s="2" customFormat="1" ht="16.5" customHeight="1">
      <c r="A140" s="37"/>
      <c r="B140" s="38"/>
      <c r="C140" s="249" t="s">
        <v>73</v>
      </c>
      <c r="D140" s="249" t="s">
        <v>154</v>
      </c>
      <c r="E140" s="250" t="s">
        <v>897</v>
      </c>
      <c r="F140" s="251" t="s">
        <v>898</v>
      </c>
      <c r="G140" s="252" t="s">
        <v>573</v>
      </c>
      <c r="H140" s="253">
        <v>200</v>
      </c>
      <c r="I140" s="254"/>
      <c r="J140" s="255">
        <f>ROUND(I140*H140,2)</f>
        <v>0</v>
      </c>
      <c r="K140" s="256"/>
      <c r="L140" s="43"/>
      <c r="M140" s="257" t="s">
        <v>1</v>
      </c>
      <c r="N140" s="258" t="s">
        <v>38</v>
      </c>
      <c r="O140" s="90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1" t="s">
        <v>93</v>
      </c>
      <c r="AT140" s="261" t="s">
        <v>154</v>
      </c>
      <c r="AU140" s="261" t="s">
        <v>78</v>
      </c>
      <c r="AY140" s="16" t="s">
        <v>153</v>
      </c>
      <c r="BE140" s="262">
        <f>IF(N140="základní",J140,0)</f>
        <v>0</v>
      </c>
      <c r="BF140" s="262">
        <f>IF(N140="snížená",J140,0)</f>
        <v>0</v>
      </c>
      <c r="BG140" s="262">
        <f>IF(N140="zákl. přenesená",J140,0)</f>
        <v>0</v>
      </c>
      <c r="BH140" s="262">
        <f>IF(N140="sníž. přenesená",J140,0)</f>
        <v>0</v>
      </c>
      <c r="BI140" s="262">
        <f>IF(N140="nulová",J140,0)</f>
        <v>0</v>
      </c>
      <c r="BJ140" s="16" t="s">
        <v>78</v>
      </c>
      <c r="BK140" s="262">
        <f>ROUND(I140*H140,2)</f>
        <v>0</v>
      </c>
      <c r="BL140" s="16" t="s">
        <v>93</v>
      </c>
      <c r="BM140" s="261" t="s">
        <v>163</v>
      </c>
    </row>
    <row r="141" s="2" customFormat="1" ht="16.5" customHeight="1">
      <c r="A141" s="37"/>
      <c r="B141" s="38"/>
      <c r="C141" s="249" t="s">
        <v>73</v>
      </c>
      <c r="D141" s="249" t="s">
        <v>154</v>
      </c>
      <c r="E141" s="250" t="s">
        <v>899</v>
      </c>
      <c r="F141" s="251" t="s">
        <v>900</v>
      </c>
      <c r="G141" s="252" t="s">
        <v>182</v>
      </c>
      <c r="H141" s="253">
        <v>8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78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167</v>
      </c>
    </row>
    <row r="142" s="2" customFormat="1" ht="16.5" customHeight="1">
      <c r="A142" s="37"/>
      <c r="B142" s="38"/>
      <c r="C142" s="249" t="s">
        <v>73</v>
      </c>
      <c r="D142" s="249" t="s">
        <v>154</v>
      </c>
      <c r="E142" s="250" t="s">
        <v>901</v>
      </c>
      <c r="F142" s="251" t="s">
        <v>902</v>
      </c>
      <c r="G142" s="252" t="s">
        <v>182</v>
      </c>
      <c r="H142" s="253">
        <v>40</v>
      </c>
      <c r="I142" s="254"/>
      <c r="J142" s="255">
        <f>ROUND(I142*H142,2)</f>
        <v>0</v>
      </c>
      <c r="K142" s="256"/>
      <c r="L142" s="43"/>
      <c r="M142" s="257" t="s">
        <v>1</v>
      </c>
      <c r="N142" s="258" t="s">
        <v>38</v>
      </c>
      <c r="O142" s="90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1" t="s">
        <v>93</v>
      </c>
      <c r="AT142" s="261" t="s">
        <v>154</v>
      </c>
      <c r="AU142" s="261" t="s">
        <v>78</v>
      </c>
      <c r="AY142" s="16" t="s">
        <v>153</v>
      </c>
      <c r="BE142" s="262">
        <f>IF(N142="základní",J142,0)</f>
        <v>0</v>
      </c>
      <c r="BF142" s="262">
        <f>IF(N142="snížená",J142,0)</f>
        <v>0</v>
      </c>
      <c r="BG142" s="262">
        <f>IF(N142="zákl. přenesená",J142,0)</f>
        <v>0</v>
      </c>
      <c r="BH142" s="262">
        <f>IF(N142="sníž. přenesená",J142,0)</f>
        <v>0</v>
      </c>
      <c r="BI142" s="262">
        <f>IF(N142="nulová",J142,0)</f>
        <v>0</v>
      </c>
      <c r="BJ142" s="16" t="s">
        <v>78</v>
      </c>
      <c r="BK142" s="262">
        <f>ROUND(I142*H142,2)</f>
        <v>0</v>
      </c>
      <c r="BL142" s="16" t="s">
        <v>93</v>
      </c>
      <c r="BM142" s="261" t="s">
        <v>170</v>
      </c>
    </row>
    <row r="143" s="2" customFormat="1" ht="16.5" customHeight="1">
      <c r="A143" s="37"/>
      <c r="B143" s="38"/>
      <c r="C143" s="249" t="s">
        <v>73</v>
      </c>
      <c r="D143" s="249" t="s">
        <v>154</v>
      </c>
      <c r="E143" s="250" t="s">
        <v>903</v>
      </c>
      <c r="F143" s="251" t="s">
        <v>904</v>
      </c>
      <c r="G143" s="252" t="s">
        <v>182</v>
      </c>
      <c r="H143" s="253">
        <v>160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78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173</v>
      </c>
    </row>
    <row r="144" s="2" customFormat="1" ht="16.5" customHeight="1">
      <c r="A144" s="37"/>
      <c r="B144" s="38"/>
      <c r="C144" s="249" t="s">
        <v>73</v>
      </c>
      <c r="D144" s="249" t="s">
        <v>154</v>
      </c>
      <c r="E144" s="250" t="s">
        <v>905</v>
      </c>
      <c r="F144" s="251" t="s">
        <v>906</v>
      </c>
      <c r="G144" s="252" t="s">
        <v>182</v>
      </c>
      <c r="H144" s="253">
        <v>3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78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176</v>
      </c>
    </row>
    <row r="145" s="2" customFormat="1" ht="16.5" customHeight="1">
      <c r="A145" s="37"/>
      <c r="B145" s="38"/>
      <c r="C145" s="249" t="s">
        <v>73</v>
      </c>
      <c r="D145" s="249" t="s">
        <v>154</v>
      </c>
      <c r="E145" s="250" t="s">
        <v>907</v>
      </c>
      <c r="F145" s="251" t="s">
        <v>908</v>
      </c>
      <c r="G145" s="252" t="s">
        <v>182</v>
      </c>
      <c r="H145" s="253">
        <v>2</v>
      </c>
      <c r="I145" s="254"/>
      <c r="J145" s="255">
        <f>ROUND(I145*H145,2)</f>
        <v>0</v>
      </c>
      <c r="K145" s="256"/>
      <c r="L145" s="43"/>
      <c r="M145" s="257" t="s">
        <v>1</v>
      </c>
      <c r="N145" s="258" t="s">
        <v>38</v>
      </c>
      <c r="O145" s="90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1" t="s">
        <v>93</v>
      </c>
      <c r="AT145" s="261" t="s">
        <v>154</v>
      </c>
      <c r="AU145" s="261" t="s">
        <v>78</v>
      </c>
      <c r="AY145" s="16" t="s">
        <v>153</v>
      </c>
      <c r="BE145" s="262">
        <f>IF(N145="základní",J145,0)</f>
        <v>0</v>
      </c>
      <c r="BF145" s="262">
        <f>IF(N145="snížená",J145,0)</f>
        <v>0</v>
      </c>
      <c r="BG145" s="262">
        <f>IF(N145="zákl. přenesená",J145,0)</f>
        <v>0</v>
      </c>
      <c r="BH145" s="262">
        <f>IF(N145="sníž. přenesená",J145,0)</f>
        <v>0</v>
      </c>
      <c r="BI145" s="262">
        <f>IF(N145="nulová",J145,0)</f>
        <v>0</v>
      </c>
      <c r="BJ145" s="16" t="s">
        <v>78</v>
      </c>
      <c r="BK145" s="262">
        <f>ROUND(I145*H145,2)</f>
        <v>0</v>
      </c>
      <c r="BL145" s="16" t="s">
        <v>93</v>
      </c>
      <c r="BM145" s="261" t="s">
        <v>179</v>
      </c>
    </row>
    <row r="146" s="2" customFormat="1" ht="16.5" customHeight="1">
      <c r="A146" s="37"/>
      <c r="B146" s="38"/>
      <c r="C146" s="249" t="s">
        <v>73</v>
      </c>
      <c r="D146" s="249" t="s">
        <v>154</v>
      </c>
      <c r="E146" s="250" t="s">
        <v>909</v>
      </c>
      <c r="F146" s="251" t="s">
        <v>910</v>
      </c>
      <c r="G146" s="252" t="s">
        <v>182</v>
      </c>
      <c r="H146" s="253">
        <v>160</v>
      </c>
      <c r="I146" s="254"/>
      <c r="J146" s="255">
        <f>ROUND(I146*H146,2)</f>
        <v>0</v>
      </c>
      <c r="K146" s="256"/>
      <c r="L146" s="43"/>
      <c r="M146" s="257" t="s">
        <v>1</v>
      </c>
      <c r="N146" s="258" t="s">
        <v>38</v>
      </c>
      <c r="O146" s="90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1" t="s">
        <v>93</v>
      </c>
      <c r="AT146" s="261" t="s">
        <v>154</v>
      </c>
      <c r="AU146" s="261" t="s">
        <v>78</v>
      </c>
      <c r="AY146" s="16" t="s">
        <v>153</v>
      </c>
      <c r="BE146" s="262">
        <f>IF(N146="základní",J146,0)</f>
        <v>0</v>
      </c>
      <c r="BF146" s="262">
        <f>IF(N146="snížená",J146,0)</f>
        <v>0</v>
      </c>
      <c r="BG146" s="262">
        <f>IF(N146="zákl. přenesená",J146,0)</f>
        <v>0</v>
      </c>
      <c r="BH146" s="262">
        <f>IF(N146="sníž. přenesená",J146,0)</f>
        <v>0</v>
      </c>
      <c r="BI146" s="262">
        <f>IF(N146="nulová",J146,0)</f>
        <v>0</v>
      </c>
      <c r="BJ146" s="16" t="s">
        <v>78</v>
      </c>
      <c r="BK146" s="262">
        <f>ROUND(I146*H146,2)</f>
        <v>0</v>
      </c>
      <c r="BL146" s="16" t="s">
        <v>93</v>
      </c>
      <c r="BM146" s="261" t="s">
        <v>183</v>
      </c>
    </row>
    <row r="147" s="2" customFormat="1" ht="16.5" customHeight="1">
      <c r="A147" s="37"/>
      <c r="B147" s="38"/>
      <c r="C147" s="249" t="s">
        <v>73</v>
      </c>
      <c r="D147" s="249" t="s">
        <v>154</v>
      </c>
      <c r="E147" s="250" t="s">
        <v>911</v>
      </c>
      <c r="F147" s="251" t="s">
        <v>912</v>
      </c>
      <c r="G147" s="252" t="s">
        <v>182</v>
      </c>
      <c r="H147" s="253">
        <v>110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78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186</v>
      </c>
    </row>
    <row r="148" s="11" customFormat="1" ht="25.92" customHeight="1">
      <c r="A148" s="11"/>
      <c r="B148" s="235"/>
      <c r="C148" s="236"/>
      <c r="D148" s="237" t="s">
        <v>72</v>
      </c>
      <c r="E148" s="238" t="s">
        <v>209</v>
      </c>
      <c r="F148" s="238" t="s">
        <v>650</v>
      </c>
      <c r="G148" s="236"/>
      <c r="H148" s="236"/>
      <c r="I148" s="239"/>
      <c r="J148" s="240">
        <f>BK148</f>
        <v>0</v>
      </c>
      <c r="K148" s="236"/>
      <c r="L148" s="241"/>
      <c r="M148" s="242"/>
      <c r="N148" s="243"/>
      <c r="O148" s="243"/>
      <c r="P148" s="244">
        <f>SUM(P149:P156)</f>
        <v>0</v>
      </c>
      <c r="Q148" s="243"/>
      <c r="R148" s="244">
        <f>SUM(R149:R156)</f>
        <v>0</v>
      </c>
      <c r="S148" s="243"/>
      <c r="T148" s="245">
        <f>SUM(T149:T156)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46" t="s">
        <v>78</v>
      </c>
      <c r="AT148" s="247" t="s">
        <v>72</v>
      </c>
      <c r="AU148" s="247" t="s">
        <v>73</v>
      </c>
      <c r="AY148" s="246" t="s">
        <v>153</v>
      </c>
      <c r="BK148" s="248">
        <f>SUM(BK149:BK156)</f>
        <v>0</v>
      </c>
    </row>
    <row r="149" s="2" customFormat="1" ht="16.5" customHeight="1">
      <c r="A149" s="37"/>
      <c r="B149" s="38"/>
      <c r="C149" s="249" t="s">
        <v>73</v>
      </c>
      <c r="D149" s="249" t="s">
        <v>154</v>
      </c>
      <c r="E149" s="250" t="s">
        <v>913</v>
      </c>
      <c r="F149" s="251" t="s">
        <v>914</v>
      </c>
      <c r="G149" s="252" t="s">
        <v>573</v>
      </c>
      <c r="H149" s="253">
        <v>300</v>
      </c>
      <c r="I149" s="254"/>
      <c r="J149" s="255">
        <f>ROUND(I149*H149,2)</f>
        <v>0</v>
      </c>
      <c r="K149" s="256"/>
      <c r="L149" s="43"/>
      <c r="M149" s="257" t="s">
        <v>1</v>
      </c>
      <c r="N149" s="258" t="s">
        <v>38</v>
      </c>
      <c r="O149" s="90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93</v>
      </c>
      <c r="AT149" s="261" t="s">
        <v>154</v>
      </c>
      <c r="AU149" s="261" t="s">
        <v>78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189</v>
      </c>
    </row>
    <row r="150" s="2" customFormat="1" ht="16.5" customHeight="1">
      <c r="A150" s="37"/>
      <c r="B150" s="38"/>
      <c r="C150" s="249" t="s">
        <v>73</v>
      </c>
      <c r="D150" s="249" t="s">
        <v>154</v>
      </c>
      <c r="E150" s="250" t="s">
        <v>915</v>
      </c>
      <c r="F150" s="251" t="s">
        <v>916</v>
      </c>
      <c r="G150" s="252" t="s">
        <v>573</v>
      </c>
      <c r="H150" s="253">
        <v>60</v>
      </c>
      <c r="I150" s="254"/>
      <c r="J150" s="255">
        <f>ROUND(I150*H150,2)</f>
        <v>0</v>
      </c>
      <c r="K150" s="256"/>
      <c r="L150" s="43"/>
      <c r="M150" s="257" t="s">
        <v>1</v>
      </c>
      <c r="N150" s="258" t="s">
        <v>38</v>
      </c>
      <c r="O150" s="90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93</v>
      </c>
      <c r="AT150" s="261" t="s">
        <v>154</v>
      </c>
      <c r="AU150" s="261" t="s">
        <v>78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193</v>
      </c>
    </row>
    <row r="151" s="2" customFormat="1" ht="16.5" customHeight="1">
      <c r="A151" s="37"/>
      <c r="B151" s="38"/>
      <c r="C151" s="249" t="s">
        <v>73</v>
      </c>
      <c r="D151" s="249" t="s">
        <v>154</v>
      </c>
      <c r="E151" s="250" t="s">
        <v>917</v>
      </c>
      <c r="F151" s="251" t="s">
        <v>918</v>
      </c>
      <c r="G151" s="252" t="s">
        <v>573</v>
      </c>
      <c r="H151" s="253">
        <v>200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78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196</v>
      </c>
    </row>
    <row r="152" s="2" customFormat="1" ht="16.5" customHeight="1">
      <c r="A152" s="37"/>
      <c r="B152" s="38"/>
      <c r="C152" s="249" t="s">
        <v>73</v>
      </c>
      <c r="D152" s="249" t="s">
        <v>154</v>
      </c>
      <c r="E152" s="250" t="s">
        <v>919</v>
      </c>
      <c r="F152" s="251" t="s">
        <v>920</v>
      </c>
      <c r="G152" s="252" t="s">
        <v>182</v>
      </c>
      <c r="H152" s="253">
        <v>8</v>
      </c>
      <c r="I152" s="254"/>
      <c r="J152" s="255">
        <f>ROUND(I152*H152,2)</f>
        <v>0</v>
      </c>
      <c r="K152" s="256"/>
      <c r="L152" s="43"/>
      <c r="M152" s="257" t="s">
        <v>1</v>
      </c>
      <c r="N152" s="258" t="s">
        <v>38</v>
      </c>
      <c r="O152" s="90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93</v>
      </c>
      <c r="AT152" s="261" t="s">
        <v>154</v>
      </c>
      <c r="AU152" s="261" t="s">
        <v>78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199</v>
      </c>
    </row>
    <row r="153" s="2" customFormat="1" ht="16.5" customHeight="1">
      <c r="A153" s="37"/>
      <c r="B153" s="38"/>
      <c r="C153" s="249" t="s">
        <v>73</v>
      </c>
      <c r="D153" s="249" t="s">
        <v>154</v>
      </c>
      <c r="E153" s="250" t="s">
        <v>921</v>
      </c>
      <c r="F153" s="251" t="s">
        <v>922</v>
      </c>
      <c r="G153" s="252" t="s">
        <v>182</v>
      </c>
      <c r="H153" s="253">
        <v>8</v>
      </c>
      <c r="I153" s="254"/>
      <c r="J153" s="255">
        <f>ROUND(I153*H153,2)</f>
        <v>0</v>
      </c>
      <c r="K153" s="256"/>
      <c r="L153" s="43"/>
      <c r="M153" s="257" t="s">
        <v>1</v>
      </c>
      <c r="N153" s="258" t="s">
        <v>38</v>
      </c>
      <c r="O153" s="90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1" t="s">
        <v>93</v>
      </c>
      <c r="AT153" s="261" t="s">
        <v>154</v>
      </c>
      <c r="AU153" s="261" t="s">
        <v>78</v>
      </c>
      <c r="AY153" s="16" t="s">
        <v>153</v>
      </c>
      <c r="BE153" s="262">
        <f>IF(N153="základní",J153,0)</f>
        <v>0</v>
      </c>
      <c r="BF153" s="262">
        <f>IF(N153="snížená",J153,0)</f>
        <v>0</v>
      </c>
      <c r="BG153" s="262">
        <f>IF(N153="zákl. přenesená",J153,0)</f>
        <v>0</v>
      </c>
      <c r="BH153" s="262">
        <f>IF(N153="sníž. přenesená",J153,0)</f>
        <v>0</v>
      </c>
      <c r="BI153" s="262">
        <f>IF(N153="nulová",J153,0)</f>
        <v>0</v>
      </c>
      <c r="BJ153" s="16" t="s">
        <v>78</v>
      </c>
      <c r="BK153" s="262">
        <f>ROUND(I153*H153,2)</f>
        <v>0</v>
      </c>
      <c r="BL153" s="16" t="s">
        <v>93</v>
      </c>
      <c r="BM153" s="261" t="s">
        <v>202</v>
      </c>
    </row>
    <row r="154" s="2" customFormat="1" ht="16.5" customHeight="1">
      <c r="A154" s="37"/>
      <c r="B154" s="38"/>
      <c r="C154" s="249" t="s">
        <v>73</v>
      </c>
      <c r="D154" s="249" t="s">
        <v>154</v>
      </c>
      <c r="E154" s="250" t="s">
        <v>923</v>
      </c>
      <c r="F154" s="251" t="s">
        <v>924</v>
      </c>
      <c r="G154" s="252" t="s">
        <v>182</v>
      </c>
      <c r="H154" s="253">
        <v>9</v>
      </c>
      <c r="I154" s="254"/>
      <c r="J154" s="255">
        <f>ROUND(I154*H154,2)</f>
        <v>0</v>
      </c>
      <c r="K154" s="256"/>
      <c r="L154" s="43"/>
      <c r="M154" s="257" t="s">
        <v>1</v>
      </c>
      <c r="N154" s="258" t="s">
        <v>38</v>
      </c>
      <c r="O154" s="90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1" t="s">
        <v>93</v>
      </c>
      <c r="AT154" s="261" t="s">
        <v>154</v>
      </c>
      <c r="AU154" s="261" t="s">
        <v>78</v>
      </c>
      <c r="AY154" s="16" t="s">
        <v>153</v>
      </c>
      <c r="BE154" s="262">
        <f>IF(N154="základní",J154,0)</f>
        <v>0</v>
      </c>
      <c r="BF154" s="262">
        <f>IF(N154="snížená",J154,0)</f>
        <v>0</v>
      </c>
      <c r="BG154" s="262">
        <f>IF(N154="zákl. přenesená",J154,0)</f>
        <v>0</v>
      </c>
      <c r="BH154" s="262">
        <f>IF(N154="sníž. přenesená",J154,0)</f>
        <v>0</v>
      </c>
      <c r="BI154" s="262">
        <f>IF(N154="nulová",J154,0)</f>
        <v>0</v>
      </c>
      <c r="BJ154" s="16" t="s">
        <v>78</v>
      </c>
      <c r="BK154" s="262">
        <f>ROUND(I154*H154,2)</f>
        <v>0</v>
      </c>
      <c r="BL154" s="16" t="s">
        <v>93</v>
      </c>
      <c r="BM154" s="261" t="s">
        <v>205</v>
      </c>
    </row>
    <row r="155" s="2" customFormat="1" ht="16.5" customHeight="1">
      <c r="A155" s="37"/>
      <c r="B155" s="38"/>
      <c r="C155" s="249" t="s">
        <v>73</v>
      </c>
      <c r="D155" s="249" t="s">
        <v>154</v>
      </c>
      <c r="E155" s="250" t="s">
        <v>925</v>
      </c>
      <c r="F155" s="251" t="s">
        <v>926</v>
      </c>
      <c r="G155" s="252" t="s">
        <v>182</v>
      </c>
      <c r="H155" s="253">
        <v>160</v>
      </c>
      <c r="I155" s="254"/>
      <c r="J155" s="255">
        <f>ROUND(I155*H155,2)</f>
        <v>0</v>
      </c>
      <c r="K155" s="256"/>
      <c r="L155" s="43"/>
      <c r="M155" s="257" t="s">
        <v>1</v>
      </c>
      <c r="N155" s="258" t="s">
        <v>38</v>
      </c>
      <c r="O155" s="90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93</v>
      </c>
      <c r="AT155" s="261" t="s">
        <v>154</v>
      </c>
      <c r="AU155" s="261" t="s">
        <v>78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208</v>
      </c>
    </row>
    <row r="156" s="2" customFormat="1" ht="16.5" customHeight="1">
      <c r="A156" s="37"/>
      <c r="B156" s="38"/>
      <c r="C156" s="249" t="s">
        <v>73</v>
      </c>
      <c r="D156" s="249" t="s">
        <v>154</v>
      </c>
      <c r="E156" s="250" t="s">
        <v>927</v>
      </c>
      <c r="F156" s="251" t="s">
        <v>928</v>
      </c>
      <c r="G156" s="252" t="s">
        <v>182</v>
      </c>
      <c r="H156" s="253">
        <v>110</v>
      </c>
      <c r="I156" s="254"/>
      <c r="J156" s="255">
        <f>ROUND(I156*H156,2)</f>
        <v>0</v>
      </c>
      <c r="K156" s="256"/>
      <c r="L156" s="43"/>
      <c r="M156" s="257" t="s">
        <v>1</v>
      </c>
      <c r="N156" s="258" t="s">
        <v>38</v>
      </c>
      <c r="O156" s="90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1" t="s">
        <v>93</v>
      </c>
      <c r="AT156" s="261" t="s">
        <v>154</v>
      </c>
      <c r="AU156" s="261" t="s">
        <v>78</v>
      </c>
      <c r="AY156" s="16" t="s">
        <v>153</v>
      </c>
      <c r="BE156" s="262">
        <f>IF(N156="základní",J156,0)</f>
        <v>0</v>
      </c>
      <c r="BF156" s="262">
        <f>IF(N156="snížená",J156,0)</f>
        <v>0</v>
      </c>
      <c r="BG156" s="262">
        <f>IF(N156="zákl. přenesená",J156,0)</f>
        <v>0</v>
      </c>
      <c r="BH156" s="262">
        <f>IF(N156="sníž. přenesená",J156,0)</f>
        <v>0</v>
      </c>
      <c r="BI156" s="262">
        <f>IF(N156="nulová",J156,0)</f>
        <v>0</v>
      </c>
      <c r="BJ156" s="16" t="s">
        <v>78</v>
      </c>
      <c r="BK156" s="262">
        <f>ROUND(I156*H156,2)</f>
        <v>0</v>
      </c>
      <c r="BL156" s="16" t="s">
        <v>93</v>
      </c>
      <c r="BM156" s="261" t="s">
        <v>213</v>
      </c>
    </row>
    <row r="157" s="11" customFormat="1" ht="25.92" customHeight="1">
      <c r="A157" s="11"/>
      <c r="B157" s="235"/>
      <c r="C157" s="236"/>
      <c r="D157" s="237" t="s">
        <v>72</v>
      </c>
      <c r="E157" s="238" t="s">
        <v>318</v>
      </c>
      <c r="F157" s="238" t="s">
        <v>730</v>
      </c>
      <c r="G157" s="236"/>
      <c r="H157" s="236"/>
      <c r="I157" s="239"/>
      <c r="J157" s="240">
        <f>BK157</f>
        <v>0</v>
      </c>
      <c r="K157" s="236"/>
      <c r="L157" s="241"/>
      <c r="M157" s="242"/>
      <c r="N157" s="243"/>
      <c r="O157" s="243"/>
      <c r="P157" s="244">
        <f>P158</f>
        <v>0</v>
      </c>
      <c r="Q157" s="243"/>
      <c r="R157" s="244">
        <f>R158</f>
        <v>0</v>
      </c>
      <c r="S157" s="243"/>
      <c r="T157" s="245">
        <f>T158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46" t="s">
        <v>78</v>
      </c>
      <c r="AT157" s="247" t="s">
        <v>72</v>
      </c>
      <c r="AU157" s="247" t="s">
        <v>73</v>
      </c>
      <c r="AY157" s="246" t="s">
        <v>153</v>
      </c>
      <c r="BK157" s="248">
        <f>BK158</f>
        <v>0</v>
      </c>
    </row>
    <row r="158" s="2" customFormat="1" ht="16.5" customHeight="1">
      <c r="A158" s="37"/>
      <c r="B158" s="38"/>
      <c r="C158" s="249" t="s">
        <v>73</v>
      </c>
      <c r="D158" s="249" t="s">
        <v>154</v>
      </c>
      <c r="E158" s="250" t="s">
        <v>731</v>
      </c>
      <c r="F158" s="251" t="s">
        <v>929</v>
      </c>
      <c r="G158" s="252" t="s">
        <v>733</v>
      </c>
      <c r="H158" s="253">
        <v>20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78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216</v>
      </c>
    </row>
    <row r="159" s="11" customFormat="1" ht="25.92" customHeight="1">
      <c r="A159" s="11"/>
      <c r="B159" s="235"/>
      <c r="C159" s="236"/>
      <c r="D159" s="237" t="s">
        <v>72</v>
      </c>
      <c r="E159" s="238" t="s">
        <v>930</v>
      </c>
      <c r="F159" s="238" t="s">
        <v>931</v>
      </c>
      <c r="G159" s="236"/>
      <c r="H159" s="236"/>
      <c r="I159" s="239"/>
      <c r="J159" s="240">
        <f>BK159</f>
        <v>0</v>
      </c>
      <c r="K159" s="236"/>
      <c r="L159" s="241"/>
      <c r="M159" s="242"/>
      <c r="N159" s="243"/>
      <c r="O159" s="243"/>
      <c r="P159" s="244">
        <v>0</v>
      </c>
      <c r="Q159" s="243"/>
      <c r="R159" s="244">
        <v>0</v>
      </c>
      <c r="S159" s="243"/>
      <c r="T159" s="245"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46" t="s">
        <v>78</v>
      </c>
      <c r="AT159" s="247" t="s">
        <v>72</v>
      </c>
      <c r="AU159" s="247" t="s">
        <v>73</v>
      </c>
      <c r="AY159" s="246" t="s">
        <v>153</v>
      </c>
      <c r="BK159" s="248">
        <v>0</v>
      </c>
    </row>
    <row r="160" s="11" customFormat="1" ht="25.92" customHeight="1">
      <c r="A160" s="11"/>
      <c r="B160" s="235"/>
      <c r="C160" s="236"/>
      <c r="D160" s="237" t="s">
        <v>72</v>
      </c>
      <c r="E160" s="238" t="s">
        <v>377</v>
      </c>
      <c r="F160" s="238" t="s">
        <v>734</v>
      </c>
      <c r="G160" s="236"/>
      <c r="H160" s="236"/>
      <c r="I160" s="239"/>
      <c r="J160" s="240">
        <f>BK160</f>
        <v>0</v>
      </c>
      <c r="K160" s="236"/>
      <c r="L160" s="241"/>
      <c r="M160" s="242"/>
      <c r="N160" s="243"/>
      <c r="O160" s="243"/>
      <c r="P160" s="244">
        <f>P161</f>
        <v>0</v>
      </c>
      <c r="Q160" s="243"/>
      <c r="R160" s="244">
        <f>R161</f>
        <v>0</v>
      </c>
      <c r="S160" s="243"/>
      <c r="T160" s="245">
        <f>T161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46" t="s">
        <v>78</v>
      </c>
      <c r="AT160" s="247" t="s">
        <v>72</v>
      </c>
      <c r="AU160" s="247" t="s">
        <v>73</v>
      </c>
      <c r="AY160" s="246" t="s">
        <v>153</v>
      </c>
      <c r="BK160" s="248">
        <f>BK161</f>
        <v>0</v>
      </c>
    </row>
    <row r="161" s="2" customFormat="1" ht="16.5" customHeight="1">
      <c r="A161" s="37"/>
      <c r="B161" s="38"/>
      <c r="C161" s="249" t="s">
        <v>73</v>
      </c>
      <c r="D161" s="249" t="s">
        <v>154</v>
      </c>
      <c r="E161" s="250" t="s">
        <v>735</v>
      </c>
      <c r="F161" s="251" t="s">
        <v>734</v>
      </c>
      <c r="G161" s="252" t="s">
        <v>733</v>
      </c>
      <c r="H161" s="253">
        <v>16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93</v>
      </c>
      <c r="AT161" s="261" t="s">
        <v>154</v>
      </c>
      <c r="AU161" s="261" t="s">
        <v>78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219</v>
      </c>
    </row>
    <row r="162" s="11" customFormat="1" ht="25.92" customHeight="1">
      <c r="A162" s="11"/>
      <c r="B162" s="235"/>
      <c r="C162" s="236"/>
      <c r="D162" s="237" t="s">
        <v>72</v>
      </c>
      <c r="E162" s="238" t="s">
        <v>130</v>
      </c>
      <c r="F162" s="238" t="s">
        <v>530</v>
      </c>
      <c r="G162" s="236"/>
      <c r="H162" s="236"/>
      <c r="I162" s="239"/>
      <c r="J162" s="240">
        <f>BK162</f>
        <v>0</v>
      </c>
      <c r="K162" s="236"/>
      <c r="L162" s="241"/>
      <c r="M162" s="242"/>
      <c r="N162" s="243"/>
      <c r="O162" s="243"/>
      <c r="P162" s="244">
        <f>SUM(P163:P165)</f>
        <v>0</v>
      </c>
      <c r="Q162" s="243"/>
      <c r="R162" s="244">
        <f>SUM(R163:R165)</f>
        <v>0</v>
      </c>
      <c r="S162" s="243"/>
      <c r="T162" s="245">
        <f>SUM(T163:T165)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46" t="s">
        <v>736</v>
      </c>
      <c r="AT162" s="247" t="s">
        <v>72</v>
      </c>
      <c r="AU162" s="247" t="s">
        <v>73</v>
      </c>
      <c r="AY162" s="246" t="s">
        <v>153</v>
      </c>
      <c r="BK162" s="248">
        <f>SUM(BK163:BK165)</f>
        <v>0</v>
      </c>
    </row>
    <row r="163" s="2" customFormat="1" ht="16.5" customHeight="1">
      <c r="A163" s="37"/>
      <c r="B163" s="38"/>
      <c r="C163" s="249" t="s">
        <v>78</v>
      </c>
      <c r="D163" s="249" t="s">
        <v>154</v>
      </c>
      <c r="E163" s="250" t="s">
        <v>737</v>
      </c>
      <c r="F163" s="251" t="s">
        <v>738</v>
      </c>
      <c r="G163" s="252" t="s">
        <v>739</v>
      </c>
      <c r="H163" s="253">
        <v>1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740</v>
      </c>
      <c r="AT163" s="261" t="s">
        <v>154</v>
      </c>
      <c r="AU163" s="261" t="s">
        <v>78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740</v>
      </c>
      <c r="BM163" s="261" t="s">
        <v>932</v>
      </c>
    </row>
    <row r="164" s="2" customFormat="1" ht="16.5" customHeight="1">
      <c r="A164" s="37"/>
      <c r="B164" s="38"/>
      <c r="C164" s="249" t="s">
        <v>82</v>
      </c>
      <c r="D164" s="249" t="s">
        <v>154</v>
      </c>
      <c r="E164" s="250" t="s">
        <v>742</v>
      </c>
      <c r="F164" s="251" t="s">
        <v>743</v>
      </c>
      <c r="G164" s="252" t="s">
        <v>739</v>
      </c>
      <c r="H164" s="253">
        <v>1</v>
      </c>
      <c r="I164" s="254"/>
      <c r="J164" s="255">
        <f>ROUND(I164*H164,2)</f>
        <v>0</v>
      </c>
      <c r="K164" s="256"/>
      <c r="L164" s="43"/>
      <c r="M164" s="257" t="s">
        <v>1</v>
      </c>
      <c r="N164" s="258" t="s">
        <v>38</v>
      </c>
      <c r="O164" s="90"/>
      <c r="P164" s="259">
        <f>O164*H164</f>
        <v>0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740</v>
      </c>
      <c r="AT164" s="261" t="s">
        <v>154</v>
      </c>
      <c r="AU164" s="261" t="s">
        <v>78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740</v>
      </c>
      <c r="BM164" s="261" t="s">
        <v>933</v>
      </c>
    </row>
    <row r="165" s="2" customFormat="1" ht="16.5" customHeight="1">
      <c r="A165" s="37"/>
      <c r="B165" s="38"/>
      <c r="C165" s="249" t="s">
        <v>90</v>
      </c>
      <c r="D165" s="249" t="s">
        <v>154</v>
      </c>
      <c r="E165" s="250" t="s">
        <v>745</v>
      </c>
      <c r="F165" s="251" t="s">
        <v>746</v>
      </c>
      <c r="G165" s="252" t="s">
        <v>739</v>
      </c>
      <c r="H165" s="253">
        <v>1</v>
      </c>
      <c r="I165" s="254"/>
      <c r="J165" s="255">
        <f>ROUND(I165*H165,2)</f>
        <v>0</v>
      </c>
      <c r="K165" s="256"/>
      <c r="L165" s="43"/>
      <c r="M165" s="263" t="s">
        <v>1</v>
      </c>
      <c r="N165" s="264" t="s">
        <v>38</v>
      </c>
      <c r="O165" s="265"/>
      <c r="P165" s="266">
        <f>O165*H165</f>
        <v>0</v>
      </c>
      <c r="Q165" s="266">
        <v>0</v>
      </c>
      <c r="R165" s="266">
        <f>Q165*H165</f>
        <v>0</v>
      </c>
      <c r="S165" s="266">
        <v>0</v>
      </c>
      <c r="T165" s="26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740</v>
      </c>
      <c r="AT165" s="261" t="s">
        <v>154</v>
      </c>
      <c r="AU165" s="261" t="s">
        <v>78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740</v>
      </c>
      <c r="BM165" s="261" t="s">
        <v>934</v>
      </c>
    </row>
    <row r="166" s="2" customFormat="1" ht="6.96" customHeight="1">
      <c r="A166" s="37"/>
      <c r="B166" s="65"/>
      <c r="C166" s="66"/>
      <c r="D166" s="66"/>
      <c r="E166" s="66"/>
      <c r="F166" s="66"/>
      <c r="G166" s="66"/>
      <c r="H166" s="66"/>
      <c r="I166" s="193"/>
      <c r="J166" s="66"/>
      <c r="K166" s="66"/>
      <c r="L166" s="43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</sheetData>
  <sheetProtection sheet="1" autoFilter="0" formatColumns="0" formatRows="0" objects="1" scenarios="1" spinCount="100000" saltValue="SffqIs1Ahwn2ZV1wgUO/nyppRlFSu8BJr7bHRnFt6VebOFuOMuS5nqhKKevT48xVwOAxdP99BQZaMa740P1XgA==" hashValue="06Yx/ZFQbXWmiPcurLzahDcDkFcj0iQMJNPiNoW9y4a+IFY/nHK+g6uwdwArGQepyqV/5A4T0wSA61LQUzaWwQ==" algorithmName="SHA-512" password="CC35"/>
  <autoFilter ref="C135:K165"/>
  <mergeCells count="17"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935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936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J115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ROUND((SUM(BE115:BE122) + SUM(BE144:BE253)),  2)</f>
        <v>0</v>
      </c>
      <c r="G37" s="37"/>
      <c r="H37" s="37"/>
      <c r="I37" s="172">
        <v>0.20999999999999999</v>
      </c>
      <c r="J37" s="171">
        <f>ROUND(((SUM(BE115:BE122) + SUM(BE144:BE253))*I37),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ROUND((SUM(BF115:BF122) + SUM(BF144:BF253)),  2)</f>
        <v>0</v>
      </c>
      <c r="G38" s="37"/>
      <c r="H38" s="37"/>
      <c r="I38" s="172">
        <v>0.14999999999999999</v>
      </c>
      <c r="J38" s="171">
        <f>ROUND(((SUM(BF115:BF122) + SUM(BF144:BF253))*I38),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ROUND((SUM(BG115:BG122) + SUM(BG144:BG253)),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ROUND((SUM(BH115:BH122) + SUM(BH144:BH253)),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ROUND((SUM(BI115:BI122) + SUM(BI144:BI253)),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935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1 - ZTI-vnitřní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J144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937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68"/>
      <c r="C100" s="132"/>
      <c r="D100" s="269" t="s">
        <v>938</v>
      </c>
      <c r="E100" s="270"/>
      <c r="F100" s="270"/>
      <c r="G100" s="270"/>
      <c r="H100" s="270"/>
      <c r="I100" s="271"/>
      <c r="J100" s="272">
        <f>J146</f>
        <v>0</v>
      </c>
      <c r="K100" s="132"/>
      <c r="L100" s="27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68"/>
      <c r="C101" s="132"/>
      <c r="D101" s="269" t="s">
        <v>939</v>
      </c>
      <c r="E101" s="270"/>
      <c r="F101" s="270"/>
      <c r="G101" s="270"/>
      <c r="H101" s="270"/>
      <c r="I101" s="271"/>
      <c r="J101" s="272">
        <f>J165</f>
        <v>0</v>
      </c>
      <c r="K101" s="132"/>
      <c r="L101" s="27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203"/>
      <c r="C102" s="204"/>
      <c r="D102" s="205" t="s">
        <v>940</v>
      </c>
      <c r="E102" s="206"/>
      <c r="F102" s="206"/>
      <c r="G102" s="206"/>
      <c r="H102" s="206"/>
      <c r="I102" s="207"/>
      <c r="J102" s="208">
        <f>J168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68"/>
      <c r="C103" s="132"/>
      <c r="D103" s="269" t="s">
        <v>941</v>
      </c>
      <c r="E103" s="270"/>
      <c r="F103" s="270"/>
      <c r="G103" s="270"/>
      <c r="H103" s="270"/>
      <c r="I103" s="271"/>
      <c r="J103" s="272">
        <f>J169</f>
        <v>0</v>
      </c>
      <c r="K103" s="132"/>
      <c r="L103" s="27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68"/>
      <c r="C104" s="132"/>
      <c r="D104" s="269" t="s">
        <v>942</v>
      </c>
      <c r="E104" s="270"/>
      <c r="F104" s="270"/>
      <c r="G104" s="270"/>
      <c r="H104" s="270"/>
      <c r="I104" s="271"/>
      <c r="J104" s="272">
        <f>J187</f>
        <v>0</v>
      </c>
      <c r="K104" s="132"/>
      <c r="L104" s="27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68"/>
      <c r="C105" s="132"/>
      <c r="D105" s="269" t="s">
        <v>943</v>
      </c>
      <c r="E105" s="270"/>
      <c r="F105" s="270"/>
      <c r="G105" s="270"/>
      <c r="H105" s="270"/>
      <c r="I105" s="271"/>
      <c r="J105" s="272">
        <f>J205</f>
        <v>0</v>
      </c>
      <c r="K105" s="132"/>
      <c r="L105" s="27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68"/>
      <c r="C106" s="132"/>
      <c r="D106" s="269" t="s">
        <v>944</v>
      </c>
      <c r="E106" s="270"/>
      <c r="F106" s="270"/>
      <c r="G106" s="270"/>
      <c r="H106" s="270"/>
      <c r="I106" s="271"/>
      <c r="J106" s="272">
        <f>J207</f>
        <v>0</v>
      </c>
      <c r="K106" s="132"/>
      <c r="L106" s="27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68"/>
      <c r="C107" s="132"/>
      <c r="D107" s="269" t="s">
        <v>945</v>
      </c>
      <c r="E107" s="270"/>
      <c r="F107" s="270"/>
      <c r="G107" s="270"/>
      <c r="H107" s="270"/>
      <c r="I107" s="271"/>
      <c r="J107" s="272">
        <f>J209</f>
        <v>0</v>
      </c>
      <c r="K107" s="132"/>
      <c r="L107" s="27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68"/>
      <c r="C108" s="132"/>
      <c r="D108" s="269" t="s">
        <v>946</v>
      </c>
      <c r="E108" s="270"/>
      <c r="F108" s="270"/>
      <c r="G108" s="270"/>
      <c r="H108" s="270"/>
      <c r="I108" s="271"/>
      <c r="J108" s="272">
        <f>J235</f>
        <v>0</v>
      </c>
      <c r="K108" s="132"/>
      <c r="L108" s="27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68"/>
      <c r="C109" s="132"/>
      <c r="D109" s="269" t="s">
        <v>947</v>
      </c>
      <c r="E109" s="270"/>
      <c r="F109" s="270"/>
      <c r="G109" s="270"/>
      <c r="H109" s="270"/>
      <c r="I109" s="271"/>
      <c r="J109" s="272">
        <f>J239</f>
        <v>0</v>
      </c>
      <c r="K109" s="132"/>
      <c r="L109" s="27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68"/>
      <c r="C110" s="132"/>
      <c r="D110" s="269" t="s">
        <v>948</v>
      </c>
      <c r="E110" s="270"/>
      <c r="F110" s="270"/>
      <c r="G110" s="270"/>
      <c r="H110" s="270"/>
      <c r="I110" s="271"/>
      <c r="J110" s="272">
        <f>J242</f>
        <v>0</v>
      </c>
      <c r="K110" s="132"/>
      <c r="L110" s="27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9" customFormat="1" ht="24.96" customHeight="1">
      <c r="A111" s="9"/>
      <c r="B111" s="203"/>
      <c r="C111" s="204"/>
      <c r="D111" s="205" t="s">
        <v>549</v>
      </c>
      <c r="E111" s="206"/>
      <c r="F111" s="206"/>
      <c r="G111" s="206"/>
      <c r="H111" s="206"/>
      <c r="I111" s="207"/>
      <c r="J111" s="208">
        <f>J251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2" customFormat="1" ht="19.92" customHeight="1">
      <c r="A112" s="12"/>
      <c r="B112" s="268"/>
      <c r="C112" s="132"/>
      <c r="D112" s="269" t="s">
        <v>949</v>
      </c>
      <c r="E112" s="270"/>
      <c r="F112" s="270"/>
      <c r="G112" s="270"/>
      <c r="H112" s="270"/>
      <c r="I112" s="271"/>
      <c r="J112" s="272">
        <f>J252</f>
        <v>0</v>
      </c>
      <c r="K112" s="132"/>
      <c r="L112" s="273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202" t="s">
        <v>128</v>
      </c>
      <c r="D115" s="39"/>
      <c r="E115" s="39"/>
      <c r="F115" s="39"/>
      <c r="G115" s="39"/>
      <c r="H115" s="39"/>
      <c r="I115" s="153"/>
      <c r="J115" s="210">
        <f>ROUND(J116 + J117 + J118 + J119 + J120 + J121,2)</f>
        <v>0</v>
      </c>
      <c r="K115" s="39"/>
      <c r="L115" s="62"/>
      <c r="N115" s="211" t="s">
        <v>37</v>
      </c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8" customHeight="1">
      <c r="A116" s="37"/>
      <c r="B116" s="38"/>
      <c r="C116" s="39"/>
      <c r="D116" s="212" t="s">
        <v>129</v>
      </c>
      <c r="E116" s="213"/>
      <c r="F116" s="213"/>
      <c r="G116" s="39"/>
      <c r="H116" s="39"/>
      <c r="I116" s="153"/>
      <c r="J116" s="214">
        <v>0</v>
      </c>
      <c r="K116" s="39"/>
      <c r="L116" s="215"/>
      <c r="M116" s="216"/>
      <c r="N116" s="217" t="s">
        <v>38</v>
      </c>
      <c r="O116" s="216"/>
      <c r="P116" s="216"/>
      <c r="Q116" s="216"/>
      <c r="R116" s="216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8" t="s">
        <v>130</v>
      </c>
      <c r="AZ116" s="216"/>
      <c r="BA116" s="216"/>
      <c r="BB116" s="216"/>
      <c r="BC116" s="216"/>
      <c r="BD116" s="216"/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18" t="s">
        <v>78</v>
      </c>
      <c r="BK116" s="216"/>
      <c r="BL116" s="216"/>
      <c r="BM116" s="216"/>
    </row>
    <row r="117" s="2" customFormat="1" ht="18" customHeight="1">
      <c r="A117" s="37"/>
      <c r="B117" s="38"/>
      <c r="C117" s="39"/>
      <c r="D117" s="212" t="s">
        <v>131</v>
      </c>
      <c r="E117" s="213"/>
      <c r="F117" s="213"/>
      <c r="G117" s="39"/>
      <c r="H117" s="39"/>
      <c r="I117" s="153"/>
      <c r="J117" s="214">
        <v>0</v>
      </c>
      <c r="K117" s="39"/>
      <c r="L117" s="215"/>
      <c r="M117" s="216"/>
      <c r="N117" s="217" t="s">
        <v>38</v>
      </c>
      <c r="O117" s="216"/>
      <c r="P117" s="216"/>
      <c r="Q117" s="216"/>
      <c r="R117" s="216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8" t="s">
        <v>130</v>
      </c>
      <c r="AZ117" s="216"/>
      <c r="BA117" s="216"/>
      <c r="BB117" s="216"/>
      <c r="BC117" s="216"/>
      <c r="BD117" s="216"/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18" t="s">
        <v>78</v>
      </c>
      <c r="BK117" s="216"/>
      <c r="BL117" s="216"/>
      <c r="BM117" s="216"/>
    </row>
    <row r="118" s="2" customFormat="1" ht="18" customHeight="1">
      <c r="A118" s="37"/>
      <c r="B118" s="38"/>
      <c r="C118" s="39"/>
      <c r="D118" s="212" t="s">
        <v>132</v>
      </c>
      <c r="E118" s="213"/>
      <c r="F118" s="213"/>
      <c r="G118" s="39"/>
      <c r="H118" s="39"/>
      <c r="I118" s="153"/>
      <c r="J118" s="214">
        <v>0</v>
      </c>
      <c r="K118" s="39"/>
      <c r="L118" s="215"/>
      <c r="M118" s="216"/>
      <c r="N118" s="217" t="s">
        <v>38</v>
      </c>
      <c r="O118" s="216"/>
      <c r="P118" s="216"/>
      <c r="Q118" s="216"/>
      <c r="R118" s="216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8" t="s">
        <v>130</v>
      </c>
      <c r="AZ118" s="216"/>
      <c r="BA118" s="216"/>
      <c r="BB118" s="216"/>
      <c r="BC118" s="216"/>
      <c r="BD118" s="216"/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18" t="s">
        <v>78</v>
      </c>
      <c r="BK118" s="216"/>
      <c r="BL118" s="216"/>
      <c r="BM118" s="216"/>
    </row>
    <row r="119" s="2" customFormat="1" ht="18" customHeight="1">
      <c r="A119" s="37"/>
      <c r="B119" s="38"/>
      <c r="C119" s="39"/>
      <c r="D119" s="212" t="s">
        <v>133</v>
      </c>
      <c r="E119" s="213"/>
      <c r="F119" s="213"/>
      <c r="G119" s="39"/>
      <c r="H119" s="39"/>
      <c r="I119" s="153"/>
      <c r="J119" s="214">
        <v>0</v>
      </c>
      <c r="K119" s="39"/>
      <c r="L119" s="215"/>
      <c r="M119" s="216"/>
      <c r="N119" s="217" t="s">
        <v>38</v>
      </c>
      <c r="O119" s="216"/>
      <c r="P119" s="216"/>
      <c r="Q119" s="216"/>
      <c r="R119" s="216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8" t="s">
        <v>130</v>
      </c>
      <c r="AZ119" s="216"/>
      <c r="BA119" s="216"/>
      <c r="BB119" s="216"/>
      <c r="BC119" s="216"/>
      <c r="BD119" s="216"/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18" t="s">
        <v>78</v>
      </c>
      <c r="BK119" s="216"/>
      <c r="BL119" s="216"/>
      <c r="BM119" s="216"/>
    </row>
    <row r="120" s="2" customFormat="1" ht="18" customHeight="1">
      <c r="A120" s="37"/>
      <c r="B120" s="38"/>
      <c r="C120" s="39"/>
      <c r="D120" s="212" t="s">
        <v>134</v>
      </c>
      <c r="E120" s="213"/>
      <c r="F120" s="213"/>
      <c r="G120" s="39"/>
      <c r="H120" s="39"/>
      <c r="I120" s="153"/>
      <c r="J120" s="214">
        <v>0</v>
      </c>
      <c r="K120" s="39"/>
      <c r="L120" s="215"/>
      <c r="M120" s="216"/>
      <c r="N120" s="217" t="s">
        <v>38</v>
      </c>
      <c r="O120" s="216"/>
      <c r="P120" s="216"/>
      <c r="Q120" s="216"/>
      <c r="R120" s="216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8" t="s">
        <v>130</v>
      </c>
      <c r="AZ120" s="216"/>
      <c r="BA120" s="216"/>
      <c r="BB120" s="216"/>
      <c r="BC120" s="216"/>
      <c r="BD120" s="216"/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18" t="s">
        <v>78</v>
      </c>
      <c r="BK120" s="216"/>
      <c r="BL120" s="216"/>
      <c r="BM120" s="216"/>
    </row>
    <row r="121" s="2" customFormat="1" ht="18" customHeight="1">
      <c r="A121" s="37"/>
      <c r="B121" s="38"/>
      <c r="C121" s="39"/>
      <c r="D121" s="213" t="s">
        <v>135</v>
      </c>
      <c r="E121" s="39"/>
      <c r="F121" s="39"/>
      <c r="G121" s="39"/>
      <c r="H121" s="39"/>
      <c r="I121" s="153"/>
      <c r="J121" s="214">
        <f>ROUND(J32*T121,2)</f>
        <v>0</v>
      </c>
      <c r="K121" s="39"/>
      <c r="L121" s="215"/>
      <c r="M121" s="216"/>
      <c r="N121" s="217" t="s">
        <v>38</v>
      </c>
      <c r="O121" s="216"/>
      <c r="P121" s="216"/>
      <c r="Q121" s="216"/>
      <c r="R121" s="216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8" t="s">
        <v>136</v>
      </c>
      <c r="AZ121" s="216"/>
      <c r="BA121" s="216"/>
      <c r="BB121" s="216"/>
      <c r="BC121" s="216"/>
      <c r="BD121" s="216"/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18" t="s">
        <v>78</v>
      </c>
      <c r="BK121" s="216"/>
      <c r="BL121" s="216"/>
      <c r="BM121" s="216"/>
    </row>
    <row r="122" s="2" customForma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9.28" customHeight="1">
      <c r="A123" s="37"/>
      <c r="B123" s="38"/>
      <c r="C123" s="220" t="s">
        <v>137</v>
      </c>
      <c r="D123" s="199"/>
      <c r="E123" s="199"/>
      <c r="F123" s="199"/>
      <c r="G123" s="199"/>
      <c r="H123" s="199"/>
      <c r="I123" s="200"/>
      <c r="J123" s="221">
        <f>ROUND(J98+J115,2)</f>
        <v>0</v>
      </c>
      <c r="K123" s="19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65"/>
      <c r="C124" s="66"/>
      <c r="D124" s="66"/>
      <c r="E124" s="66"/>
      <c r="F124" s="66"/>
      <c r="G124" s="66"/>
      <c r="H124" s="66"/>
      <c r="I124" s="193"/>
      <c r="J124" s="66"/>
      <c r="K124" s="66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8" s="2" customFormat="1" ht="6.96" customHeight="1">
      <c r="A128" s="37"/>
      <c r="B128" s="67"/>
      <c r="C128" s="68"/>
      <c r="D128" s="68"/>
      <c r="E128" s="68"/>
      <c r="F128" s="68"/>
      <c r="G128" s="68"/>
      <c r="H128" s="68"/>
      <c r="I128" s="196"/>
      <c r="J128" s="68"/>
      <c r="K128" s="68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4.96" customHeight="1">
      <c r="A129" s="37"/>
      <c r="B129" s="38"/>
      <c r="C129" s="22" t="s">
        <v>138</v>
      </c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3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15</v>
      </c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197" t="str">
        <f>E7</f>
        <v>Nemocnice Havířov-magnetická rezonance</v>
      </c>
      <c r="F132" s="31"/>
      <c r="G132" s="31"/>
      <c r="H132" s="31"/>
      <c r="I132" s="153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" customFormat="1" ht="12" customHeight="1">
      <c r="B133" s="20"/>
      <c r="C133" s="31" t="s">
        <v>109</v>
      </c>
      <c r="D133" s="21"/>
      <c r="E133" s="21"/>
      <c r="F133" s="21"/>
      <c r="G133" s="21"/>
      <c r="H133" s="21"/>
      <c r="I133" s="145"/>
      <c r="J133" s="21"/>
      <c r="K133" s="21"/>
      <c r="L133" s="19"/>
    </row>
    <row r="134" s="2" customFormat="1" ht="16.5" customHeight="1">
      <c r="A134" s="37"/>
      <c r="B134" s="38"/>
      <c r="C134" s="39"/>
      <c r="D134" s="39"/>
      <c r="E134" s="197" t="s">
        <v>935</v>
      </c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542</v>
      </c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75" t="str">
        <f>E11</f>
        <v>1 - ZTI-vnitřní</v>
      </c>
      <c r="F136" s="39"/>
      <c r="G136" s="39"/>
      <c r="H136" s="39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153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19</v>
      </c>
      <c r="D138" s="39"/>
      <c r="E138" s="39"/>
      <c r="F138" s="26" t="str">
        <f>F14</f>
        <v>Havířov</v>
      </c>
      <c r="G138" s="39"/>
      <c r="H138" s="39"/>
      <c r="I138" s="155" t="s">
        <v>21</v>
      </c>
      <c r="J138" s="78" t="str">
        <f>IF(J14="","",J14)</f>
        <v>2. 3. 2020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38"/>
      <c r="C139" s="39"/>
      <c r="D139" s="39"/>
      <c r="E139" s="39"/>
      <c r="F139" s="39"/>
      <c r="G139" s="39"/>
      <c r="H139" s="39"/>
      <c r="I139" s="153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23</v>
      </c>
      <c r="D140" s="39"/>
      <c r="E140" s="39"/>
      <c r="F140" s="26" t="str">
        <f>E17</f>
        <v xml:space="preserve"> </v>
      </c>
      <c r="G140" s="39"/>
      <c r="H140" s="39"/>
      <c r="I140" s="155" t="s">
        <v>29</v>
      </c>
      <c r="J140" s="35" t="str">
        <f>E23</f>
        <v xml:space="preserve"> </v>
      </c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27</v>
      </c>
      <c r="D141" s="39"/>
      <c r="E141" s="39"/>
      <c r="F141" s="26" t="str">
        <f>IF(E20="","",E20)</f>
        <v>Vyplň údaj</v>
      </c>
      <c r="G141" s="39"/>
      <c r="H141" s="39"/>
      <c r="I141" s="155" t="s">
        <v>31</v>
      </c>
      <c r="J141" s="35" t="str">
        <f>E26</f>
        <v xml:space="preserve"> 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0.32" customHeight="1">
      <c r="A142" s="37"/>
      <c r="B142" s="38"/>
      <c r="C142" s="39"/>
      <c r="D142" s="39"/>
      <c r="E142" s="39"/>
      <c r="F142" s="39"/>
      <c r="G142" s="39"/>
      <c r="H142" s="39"/>
      <c r="I142" s="153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10" customFormat="1" ht="29.28" customHeight="1">
      <c r="A143" s="222"/>
      <c r="B143" s="223"/>
      <c r="C143" s="224" t="s">
        <v>139</v>
      </c>
      <c r="D143" s="225" t="s">
        <v>58</v>
      </c>
      <c r="E143" s="225" t="s">
        <v>54</v>
      </c>
      <c r="F143" s="225" t="s">
        <v>55</v>
      </c>
      <c r="G143" s="225" t="s">
        <v>140</v>
      </c>
      <c r="H143" s="225" t="s">
        <v>141</v>
      </c>
      <c r="I143" s="226" t="s">
        <v>142</v>
      </c>
      <c r="J143" s="227" t="s">
        <v>115</v>
      </c>
      <c r="K143" s="228" t="s">
        <v>143</v>
      </c>
      <c r="L143" s="229"/>
      <c r="M143" s="99" t="s">
        <v>1</v>
      </c>
      <c r="N143" s="100" t="s">
        <v>37</v>
      </c>
      <c r="O143" s="100" t="s">
        <v>144</v>
      </c>
      <c r="P143" s="100" t="s">
        <v>145</v>
      </c>
      <c r="Q143" s="100" t="s">
        <v>146</v>
      </c>
      <c r="R143" s="100" t="s">
        <v>147</v>
      </c>
      <c r="S143" s="100" t="s">
        <v>148</v>
      </c>
      <c r="T143" s="101" t="s">
        <v>149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</row>
    <row r="144" s="2" customFormat="1" ht="22.8" customHeight="1">
      <c r="A144" s="37"/>
      <c r="B144" s="38"/>
      <c r="C144" s="106" t="s">
        <v>150</v>
      </c>
      <c r="D144" s="39"/>
      <c r="E144" s="39"/>
      <c r="F144" s="39"/>
      <c r="G144" s="39"/>
      <c r="H144" s="39"/>
      <c r="I144" s="153"/>
      <c r="J144" s="230">
        <f>BK144</f>
        <v>0</v>
      </c>
      <c r="K144" s="39"/>
      <c r="L144" s="43"/>
      <c r="M144" s="102"/>
      <c r="N144" s="231"/>
      <c r="O144" s="103"/>
      <c r="P144" s="232">
        <f>P145+P168+P251</f>
        <v>0</v>
      </c>
      <c r="Q144" s="103"/>
      <c r="R144" s="232">
        <f>R145+R168+R251</f>
        <v>0.98536999999999997</v>
      </c>
      <c r="S144" s="103"/>
      <c r="T144" s="233">
        <f>T145+T168+T251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72</v>
      </c>
      <c r="AU144" s="16" t="s">
        <v>117</v>
      </c>
      <c r="BK144" s="234">
        <f>BK145+BK168+BK251</f>
        <v>0</v>
      </c>
    </row>
    <row r="145" s="11" customFormat="1" ht="25.92" customHeight="1">
      <c r="A145" s="11"/>
      <c r="B145" s="235"/>
      <c r="C145" s="236"/>
      <c r="D145" s="237" t="s">
        <v>72</v>
      </c>
      <c r="E145" s="238" t="s">
        <v>950</v>
      </c>
      <c r="F145" s="238" t="s">
        <v>951</v>
      </c>
      <c r="G145" s="236"/>
      <c r="H145" s="236"/>
      <c r="I145" s="239"/>
      <c r="J145" s="240">
        <f>BK145</f>
        <v>0</v>
      </c>
      <c r="K145" s="236"/>
      <c r="L145" s="241"/>
      <c r="M145" s="242"/>
      <c r="N145" s="243"/>
      <c r="O145" s="243"/>
      <c r="P145" s="244">
        <f>P146+P165</f>
        <v>0</v>
      </c>
      <c r="Q145" s="243"/>
      <c r="R145" s="244">
        <f>R146+R165</f>
        <v>0.02964</v>
      </c>
      <c r="S145" s="243"/>
      <c r="T145" s="245">
        <f>T146+T165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46" t="s">
        <v>78</v>
      </c>
      <c r="AT145" s="247" t="s">
        <v>72</v>
      </c>
      <c r="AU145" s="247" t="s">
        <v>73</v>
      </c>
      <c r="AY145" s="246" t="s">
        <v>153</v>
      </c>
      <c r="BK145" s="248">
        <f>BK146+BK165</f>
        <v>0</v>
      </c>
    </row>
    <row r="146" s="11" customFormat="1" ht="22.8" customHeight="1">
      <c r="A146" s="11"/>
      <c r="B146" s="235"/>
      <c r="C146" s="236"/>
      <c r="D146" s="237" t="s">
        <v>72</v>
      </c>
      <c r="E146" s="274" t="s">
        <v>167</v>
      </c>
      <c r="F146" s="274" t="s">
        <v>952</v>
      </c>
      <c r="G146" s="236"/>
      <c r="H146" s="236"/>
      <c r="I146" s="239"/>
      <c r="J146" s="275">
        <f>BK146</f>
        <v>0</v>
      </c>
      <c r="K146" s="236"/>
      <c r="L146" s="241"/>
      <c r="M146" s="242"/>
      <c r="N146" s="243"/>
      <c r="O146" s="243"/>
      <c r="P146" s="244">
        <f>SUM(P147:P164)</f>
        <v>0</v>
      </c>
      <c r="Q146" s="243"/>
      <c r="R146" s="244">
        <f>SUM(R147:R164)</f>
        <v>0.02819</v>
      </c>
      <c r="S146" s="243"/>
      <c r="T146" s="245">
        <f>SUM(T147:T164)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46" t="s">
        <v>78</v>
      </c>
      <c r="AT146" s="247" t="s">
        <v>72</v>
      </c>
      <c r="AU146" s="247" t="s">
        <v>78</v>
      </c>
      <c r="AY146" s="246" t="s">
        <v>153</v>
      </c>
      <c r="BK146" s="248">
        <f>SUM(BK147:BK164)</f>
        <v>0</v>
      </c>
    </row>
    <row r="147" s="2" customFormat="1" ht="24" customHeight="1">
      <c r="A147" s="37"/>
      <c r="B147" s="38"/>
      <c r="C147" s="249" t="s">
        <v>78</v>
      </c>
      <c r="D147" s="249" t="s">
        <v>154</v>
      </c>
      <c r="E147" s="250" t="s">
        <v>953</v>
      </c>
      <c r="F147" s="251" t="s">
        <v>954</v>
      </c>
      <c r="G147" s="252" t="s">
        <v>955</v>
      </c>
      <c r="H147" s="253">
        <v>29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82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956</v>
      </c>
    </row>
    <row r="148" s="2" customFormat="1" ht="16.5" customHeight="1">
      <c r="A148" s="37"/>
      <c r="B148" s="38"/>
      <c r="C148" s="276" t="s">
        <v>82</v>
      </c>
      <c r="D148" s="276" t="s">
        <v>957</v>
      </c>
      <c r="E148" s="277" t="s">
        <v>958</v>
      </c>
      <c r="F148" s="278" t="s">
        <v>959</v>
      </c>
      <c r="G148" s="279" t="s">
        <v>955</v>
      </c>
      <c r="H148" s="280">
        <v>1</v>
      </c>
      <c r="I148" s="281"/>
      <c r="J148" s="282">
        <f>ROUND(I148*H148,2)</f>
        <v>0</v>
      </c>
      <c r="K148" s="283"/>
      <c r="L148" s="284"/>
      <c r="M148" s="285" t="s">
        <v>1</v>
      </c>
      <c r="N148" s="286" t="s">
        <v>38</v>
      </c>
      <c r="O148" s="90"/>
      <c r="P148" s="259">
        <f>O148*H148</f>
        <v>0</v>
      </c>
      <c r="Q148" s="259">
        <v>0.00034000000000000002</v>
      </c>
      <c r="R148" s="259">
        <f>Q148*H148</f>
        <v>0.00034000000000000002</v>
      </c>
      <c r="S148" s="259">
        <v>0</v>
      </c>
      <c r="T148" s="26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1" t="s">
        <v>167</v>
      </c>
      <c r="AT148" s="261" t="s">
        <v>957</v>
      </c>
      <c r="AU148" s="261" t="s">
        <v>82</v>
      </c>
      <c r="AY148" s="16" t="s">
        <v>153</v>
      </c>
      <c r="BE148" s="262">
        <f>IF(N148="základní",J148,0)</f>
        <v>0</v>
      </c>
      <c r="BF148" s="262">
        <f>IF(N148="snížená",J148,0)</f>
        <v>0</v>
      </c>
      <c r="BG148" s="262">
        <f>IF(N148="zákl. přenesená",J148,0)</f>
        <v>0</v>
      </c>
      <c r="BH148" s="262">
        <f>IF(N148="sníž. přenesená",J148,0)</f>
        <v>0</v>
      </c>
      <c r="BI148" s="262">
        <f>IF(N148="nulová",J148,0)</f>
        <v>0</v>
      </c>
      <c r="BJ148" s="16" t="s">
        <v>78</v>
      </c>
      <c r="BK148" s="262">
        <f>ROUND(I148*H148,2)</f>
        <v>0</v>
      </c>
      <c r="BL148" s="16" t="s">
        <v>93</v>
      </c>
      <c r="BM148" s="261" t="s">
        <v>960</v>
      </c>
    </row>
    <row r="149" s="2" customFormat="1" ht="16.5" customHeight="1">
      <c r="A149" s="37"/>
      <c r="B149" s="38"/>
      <c r="C149" s="276" t="s">
        <v>90</v>
      </c>
      <c r="D149" s="276" t="s">
        <v>957</v>
      </c>
      <c r="E149" s="277" t="s">
        <v>961</v>
      </c>
      <c r="F149" s="278" t="s">
        <v>962</v>
      </c>
      <c r="G149" s="279" t="s">
        <v>955</v>
      </c>
      <c r="H149" s="280">
        <v>24</v>
      </c>
      <c r="I149" s="281"/>
      <c r="J149" s="282">
        <f>ROUND(I149*H149,2)</f>
        <v>0</v>
      </c>
      <c r="K149" s="283"/>
      <c r="L149" s="284"/>
      <c r="M149" s="285" t="s">
        <v>1</v>
      </c>
      <c r="N149" s="286" t="s">
        <v>38</v>
      </c>
      <c r="O149" s="90"/>
      <c r="P149" s="259">
        <f>O149*H149</f>
        <v>0</v>
      </c>
      <c r="Q149" s="259">
        <v>0.00027999999999999998</v>
      </c>
      <c r="R149" s="259">
        <f>Q149*H149</f>
        <v>0.0067199999999999994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167</v>
      </c>
      <c r="AT149" s="261" t="s">
        <v>957</v>
      </c>
      <c r="AU149" s="261" t="s">
        <v>82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963</v>
      </c>
    </row>
    <row r="150" s="2" customFormat="1" ht="16.5" customHeight="1">
      <c r="A150" s="37"/>
      <c r="B150" s="38"/>
      <c r="C150" s="276" t="s">
        <v>93</v>
      </c>
      <c r="D150" s="276" t="s">
        <v>957</v>
      </c>
      <c r="E150" s="277" t="s">
        <v>964</v>
      </c>
      <c r="F150" s="278" t="s">
        <v>965</v>
      </c>
      <c r="G150" s="279" t="s">
        <v>955</v>
      </c>
      <c r="H150" s="280">
        <v>24</v>
      </c>
      <c r="I150" s="281"/>
      <c r="J150" s="282">
        <f>ROUND(I150*H150,2)</f>
        <v>0</v>
      </c>
      <c r="K150" s="283"/>
      <c r="L150" s="284"/>
      <c r="M150" s="285" t="s">
        <v>1</v>
      </c>
      <c r="N150" s="286" t="s">
        <v>38</v>
      </c>
      <c r="O150" s="90"/>
      <c r="P150" s="259">
        <f>O150*H150</f>
        <v>0</v>
      </c>
      <c r="Q150" s="259">
        <v>0.00010000000000000001</v>
      </c>
      <c r="R150" s="259">
        <f>Q150*H150</f>
        <v>0.0024000000000000002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167</v>
      </c>
      <c r="AT150" s="261" t="s">
        <v>957</v>
      </c>
      <c r="AU150" s="261" t="s">
        <v>82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966</v>
      </c>
    </row>
    <row r="151" s="2" customFormat="1" ht="24" customHeight="1">
      <c r="A151" s="37"/>
      <c r="B151" s="38"/>
      <c r="C151" s="249" t="s">
        <v>736</v>
      </c>
      <c r="D151" s="249" t="s">
        <v>154</v>
      </c>
      <c r="E151" s="250" t="s">
        <v>967</v>
      </c>
      <c r="F151" s="251" t="s">
        <v>968</v>
      </c>
      <c r="G151" s="252" t="s">
        <v>955</v>
      </c>
      <c r="H151" s="253">
        <v>2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82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969</v>
      </c>
    </row>
    <row r="152" s="2" customFormat="1" ht="24" customHeight="1">
      <c r="A152" s="37"/>
      <c r="B152" s="38"/>
      <c r="C152" s="276" t="s">
        <v>163</v>
      </c>
      <c r="D152" s="276" t="s">
        <v>957</v>
      </c>
      <c r="E152" s="277" t="s">
        <v>970</v>
      </c>
      <c r="F152" s="278" t="s">
        <v>971</v>
      </c>
      <c r="G152" s="279" t="s">
        <v>955</v>
      </c>
      <c r="H152" s="280">
        <v>2</v>
      </c>
      <c r="I152" s="281"/>
      <c r="J152" s="282">
        <f>ROUND(I152*H152,2)</f>
        <v>0</v>
      </c>
      <c r="K152" s="283"/>
      <c r="L152" s="284"/>
      <c r="M152" s="285" t="s">
        <v>1</v>
      </c>
      <c r="N152" s="286" t="s">
        <v>38</v>
      </c>
      <c r="O152" s="90"/>
      <c r="P152" s="259">
        <f>O152*H152</f>
        <v>0</v>
      </c>
      <c r="Q152" s="259">
        <v>0.0011999999999999999</v>
      </c>
      <c r="R152" s="259">
        <f>Q152*H152</f>
        <v>0.0023999999999999998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167</v>
      </c>
      <c r="AT152" s="261" t="s">
        <v>957</v>
      </c>
      <c r="AU152" s="261" t="s">
        <v>82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972</v>
      </c>
    </row>
    <row r="153" s="2" customFormat="1" ht="24" customHeight="1">
      <c r="A153" s="37"/>
      <c r="B153" s="38"/>
      <c r="C153" s="249" t="s">
        <v>973</v>
      </c>
      <c r="D153" s="249" t="s">
        <v>154</v>
      </c>
      <c r="E153" s="250" t="s">
        <v>974</v>
      </c>
      <c r="F153" s="251" t="s">
        <v>975</v>
      </c>
      <c r="G153" s="252" t="s">
        <v>955</v>
      </c>
      <c r="H153" s="253">
        <v>25</v>
      </c>
      <c r="I153" s="254"/>
      <c r="J153" s="255">
        <f>ROUND(I153*H153,2)</f>
        <v>0</v>
      </c>
      <c r="K153" s="256"/>
      <c r="L153" s="43"/>
      <c r="M153" s="257" t="s">
        <v>1</v>
      </c>
      <c r="N153" s="258" t="s">
        <v>38</v>
      </c>
      <c r="O153" s="90"/>
      <c r="P153" s="259">
        <f>O153*H153</f>
        <v>0</v>
      </c>
      <c r="Q153" s="259">
        <v>0</v>
      </c>
      <c r="R153" s="259">
        <f>Q153*H153</f>
        <v>0</v>
      </c>
      <c r="S153" s="259">
        <v>0</v>
      </c>
      <c r="T153" s="26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1" t="s">
        <v>93</v>
      </c>
      <c r="AT153" s="261" t="s">
        <v>154</v>
      </c>
      <c r="AU153" s="261" t="s">
        <v>82</v>
      </c>
      <c r="AY153" s="16" t="s">
        <v>153</v>
      </c>
      <c r="BE153" s="262">
        <f>IF(N153="základní",J153,0)</f>
        <v>0</v>
      </c>
      <c r="BF153" s="262">
        <f>IF(N153="snížená",J153,0)</f>
        <v>0</v>
      </c>
      <c r="BG153" s="262">
        <f>IF(N153="zákl. přenesená",J153,0)</f>
        <v>0</v>
      </c>
      <c r="BH153" s="262">
        <f>IF(N153="sníž. přenesená",J153,0)</f>
        <v>0</v>
      </c>
      <c r="BI153" s="262">
        <f>IF(N153="nulová",J153,0)</f>
        <v>0</v>
      </c>
      <c r="BJ153" s="16" t="s">
        <v>78</v>
      </c>
      <c r="BK153" s="262">
        <f>ROUND(I153*H153,2)</f>
        <v>0</v>
      </c>
      <c r="BL153" s="16" t="s">
        <v>93</v>
      </c>
      <c r="BM153" s="261" t="s">
        <v>976</v>
      </c>
    </row>
    <row r="154" s="2" customFormat="1" ht="16.5" customHeight="1">
      <c r="A154" s="37"/>
      <c r="B154" s="38"/>
      <c r="C154" s="276" t="s">
        <v>167</v>
      </c>
      <c r="D154" s="276" t="s">
        <v>957</v>
      </c>
      <c r="E154" s="277" t="s">
        <v>977</v>
      </c>
      <c r="F154" s="278" t="s">
        <v>978</v>
      </c>
      <c r="G154" s="279" t="s">
        <v>955</v>
      </c>
      <c r="H154" s="280">
        <v>8</v>
      </c>
      <c r="I154" s="281"/>
      <c r="J154" s="282">
        <f>ROUND(I154*H154,2)</f>
        <v>0</v>
      </c>
      <c r="K154" s="283"/>
      <c r="L154" s="284"/>
      <c r="M154" s="285" t="s">
        <v>1</v>
      </c>
      <c r="N154" s="286" t="s">
        <v>38</v>
      </c>
      <c r="O154" s="90"/>
      <c r="P154" s="259">
        <f>O154*H154</f>
        <v>0</v>
      </c>
      <c r="Q154" s="259">
        <v>0.00035</v>
      </c>
      <c r="R154" s="259">
        <f>Q154*H154</f>
        <v>0.0028</v>
      </c>
      <c r="S154" s="259">
        <v>0</v>
      </c>
      <c r="T154" s="26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1" t="s">
        <v>167</v>
      </c>
      <c r="AT154" s="261" t="s">
        <v>957</v>
      </c>
      <c r="AU154" s="261" t="s">
        <v>82</v>
      </c>
      <c r="AY154" s="16" t="s">
        <v>153</v>
      </c>
      <c r="BE154" s="262">
        <f>IF(N154="základní",J154,0)</f>
        <v>0</v>
      </c>
      <c r="BF154" s="262">
        <f>IF(N154="snížená",J154,0)</f>
        <v>0</v>
      </c>
      <c r="BG154" s="262">
        <f>IF(N154="zákl. přenesená",J154,0)</f>
        <v>0</v>
      </c>
      <c r="BH154" s="262">
        <f>IF(N154="sníž. přenesená",J154,0)</f>
        <v>0</v>
      </c>
      <c r="BI154" s="262">
        <f>IF(N154="nulová",J154,0)</f>
        <v>0</v>
      </c>
      <c r="BJ154" s="16" t="s">
        <v>78</v>
      </c>
      <c r="BK154" s="262">
        <f>ROUND(I154*H154,2)</f>
        <v>0</v>
      </c>
      <c r="BL154" s="16" t="s">
        <v>93</v>
      </c>
      <c r="BM154" s="261" t="s">
        <v>979</v>
      </c>
    </row>
    <row r="155" s="2" customFormat="1" ht="24" customHeight="1">
      <c r="A155" s="37"/>
      <c r="B155" s="38"/>
      <c r="C155" s="276" t="s">
        <v>980</v>
      </c>
      <c r="D155" s="276" t="s">
        <v>957</v>
      </c>
      <c r="E155" s="277" t="s">
        <v>981</v>
      </c>
      <c r="F155" s="278" t="s">
        <v>982</v>
      </c>
      <c r="G155" s="279" t="s">
        <v>955</v>
      </c>
      <c r="H155" s="280">
        <v>2</v>
      </c>
      <c r="I155" s="281"/>
      <c r="J155" s="282">
        <f>ROUND(I155*H155,2)</f>
        <v>0</v>
      </c>
      <c r="K155" s="283"/>
      <c r="L155" s="284"/>
      <c r="M155" s="285" t="s">
        <v>1</v>
      </c>
      <c r="N155" s="286" t="s">
        <v>38</v>
      </c>
      <c r="O155" s="90"/>
      <c r="P155" s="259">
        <f>O155*H155</f>
        <v>0</v>
      </c>
      <c r="Q155" s="259">
        <v>0.00069999999999999999</v>
      </c>
      <c r="R155" s="259">
        <f>Q155*H155</f>
        <v>0.0014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167</v>
      </c>
      <c r="AT155" s="261" t="s">
        <v>957</v>
      </c>
      <c r="AU155" s="261" t="s">
        <v>82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983</v>
      </c>
    </row>
    <row r="156" s="2" customFormat="1" ht="16.5" customHeight="1">
      <c r="A156" s="37"/>
      <c r="B156" s="38"/>
      <c r="C156" s="276" t="s">
        <v>170</v>
      </c>
      <c r="D156" s="276" t="s">
        <v>957</v>
      </c>
      <c r="E156" s="277" t="s">
        <v>984</v>
      </c>
      <c r="F156" s="278" t="s">
        <v>985</v>
      </c>
      <c r="G156" s="279" t="s">
        <v>955</v>
      </c>
      <c r="H156" s="280">
        <v>4</v>
      </c>
      <c r="I156" s="281"/>
      <c r="J156" s="282">
        <f>ROUND(I156*H156,2)</f>
        <v>0</v>
      </c>
      <c r="K156" s="283"/>
      <c r="L156" s="284"/>
      <c r="M156" s="285" t="s">
        <v>1</v>
      </c>
      <c r="N156" s="286" t="s">
        <v>38</v>
      </c>
      <c r="O156" s="90"/>
      <c r="P156" s="259">
        <f>O156*H156</f>
        <v>0</v>
      </c>
      <c r="Q156" s="259">
        <v>0.00088000000000000003</v>
      </c>
      <c r="R156" s="259">
        <f>Q156*H156</f>
        <v>0.0035200000000000001</v>
      </c>
      <c r="S156" s="259">
        <v>0</v>
      </c>
      <c r="T156" s="26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1" t="s">
        <v>167</v>
      </c>
      <c r="AT156" s="261" t="s">
        <v>957</v>
      </c>
      <c r="AU156" s="261" t="s">
        <v>82</v>
      </c>
      <c r="AY156" s="16" t="s">
        <v>153</v>
      </c>
      <c r="BE156" s="262">
        <f>IF(N156="základní",J156,0)</f>
        <v>0</v>
      </c>
      <c r="BF156" s="262">
        <f>IF(N156="snížená",J156,0)</f>
        <v>0</v>
      </c>
      <c r="BG156" s="262">
        <f>IF(N156="zákl. přenesená",J156,0)</f>
        <v>0</v>
      </c>
      <c r="BH156" s="262">
        <f>IF(N156="sníž. přenesená",J156,0)</f>
        <v>0</v>
      </c>
      <c r="BI156" s="262">
        <f>IF(N156="nulová",J156,0)</f>
        <v>0</v>
      </c>
      <c r="BJ156" s="16" t="s">
        <v>78</v>
      </c>
      <c r="BK156" s="262">
        <f>ROUND(I156*H156,2)</f>
        <v>0</v>
      </c>
      <c r="BL156" s="16" t="s">
        <v>93</v>
      </c>
      <c r="BM156" s="261" t="s">
        <v>986</v>
      </c>
    </row>
    <row r="157" s="2" customFormat="1" ht="16.5" customHeight="1">
      <c r="A157" s="37"/>
      <c r="B157" s="38"/>
      <c r="C157" s="276" t="s">
        <v>987</v>
      </c>
      <c r="D157" s="276" t="s">
        <v>957</v>
      </c>
      <c r="E157" s="277" t="s">
        <v>988</v>
      </c>
      <c r="F157" s="278" t="s">
        <v>989</v>
      </c>
      <c r="G157" s="279" t="s">
        <v>955</v>
      </c>
      <c r="H157" s="280">
        <v>5</v>
      </c>
      <c r="I157" s="281"/>
      <c r="J157" s="282">
        <f>ROUND(I157*H157,2)</f>
        <v>0</v>
      </c>
      <c r="K157" s="283"/>
      <c r="L157" s="284"/>
      <c r="M157" s="285" t="s">
        <v>1</v>
      </c>
      <c r="N157" s="286" t="s">
        <v>38</v>
      </c>
      <c r="O157" s="90"/>
      <c r="P157" s="259">
        <f>O157*H157</f>
        <v>0</v>
      </c>
      <c r="Q157" s="259">
        <v>0.00020000000000000001</v>
      </c>
      <c r="R157" s="259">
        <f>Q157*H157</f>
        <v>0.001</v>
      </c>
      <c r="S157" s="259">
        <v>0</v>
      </c>
      <c r="T157" s="26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1" t="s">
        <v>167</v>
      </c>
      <c r="AT157" s="261" t="s">
        <v>957</v>
      </c>
      <c r="AU157" s="261" t="s">
        <v>82</v>
      </c>
      <c r="AY157" s="16" t="s">
        <v>153</v>
      </c>
      <c r="BE157" s="262">
        <f>IF(N157="základní",J157,0)</f>
        <v>0</v>
      </c>
      <c r="BF157" s="262">
        <f>IF(N157="snížená",J157,0)</f>
        <v>0</v>
      </c>
      <c r="BG157" s="262">
        <f>IF(N157="zákl. přenesená",J157,0)</f>
        <v>0</v>
      </c>
      <c r="BH157" s="262">
        <f>IF(N157="sníž. přenesená",J157,0)</f>
        <v>0</v>
      </c>
      <c r="BI157" s="262">
        <f>IF(N157="nulová",J157,0)</f>
        <v>0</v>
      </c>
      <c r="BJ157" s="16" t="s">
        <v>78</v>
      </c>
      <c r="BK157" s="262">
        <f>ROUND(I157*H157,2)</f>
        <v>0</v>
      </c>
      <c r="BL157" s="16" t="s">
        <v>93</v>
      </c>
      <c r="BM157" s="261" t="s">
        <v>990</v>
      </c>
    </row>
    <row r="158" s="2" customFormat="1" ht="16.5" customHeight="1">
      <c r="A158" s="37"/>
      <c r="B158" s="38"/>
      <c r="C158" s="276" t="s">
        <v>173</v>
      </c>
      <c r="D158" s="276" t="s">
        <v>957</v>
      </c>
      <c r="E158" s="277" t="s">
        <v>991</v>
      </c>
      <c r="F158" s="278" t="s">
        <v>992</v>
      </c>
      <c r="G158" s="279" t="s">
        <v>955</v>
      </c>
      <c r="H158" s="280">
        <v>2</v>
      </c>
      <c r="I158" s="281"/>
      <c r="J158" s="282">
        <f>ROUND(I158*H158,2)</f>
        <v>0</v>
      </c>
      <c r="K158" s="283"/>
      <c r="L158" s="284"/>
      <c r="M158" s="285" t="s">
        <v>1</v>
      </c>
      <c r="N158" s="286" t="s">
        <v>38</v>
      </c>
      <c r="O158" s="90"/>
      <c r="P158" s="259">
        <f>O158*H158</f>
        <v>0</v>
      </c>
      <c r="Q158" s="259">
        <v>0.00088000000000000003</v>
      </c>
      <c r="R158" s="259">
        <f>Q158*H158</f>
        <v>0.0017600000000000001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167</v>
      </c>
      <c r="AT158" s="261" t="s">
        <v>957</v>
      </c>
      <c r="AU158" s="261" t="s">
        <v>82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993</v>
      </c>
    </row>
    <row r="159" s="2" customFormat="1" ht="16.5" customHeight="1">
      <c r="A159" s="37"/>
      <c r="B159" s="38"/>
      <c r="C159" s="276" t="s">
        <v>994</v>
      </c>
      <c r="D159" s="276" t="s">
        <v>957</v>
      </c>
      <c r="E159" s="277" t="s">
        <v>995</v>
      </c>
      <c r="F159" s="278" t="s">
        <v>996</v>
      </c>
      <c r="G159" s="279" t="s">
        <v>955</v>
      </c>
      <c r="H159" s="280">
        <v>4</v>
      </c>
      <c r="I159" s="281"/>
      <c r="J159" s="282">
        <f>ROUND(I159*H159,2)</f>
        <v>0</v>
      </c>
      <c r="K159" s="283"/>
      <c r="L159" s="284"/>
      <c r="M159" s="285" t="s">
        <v>1</v>
      </c>
      <c r="N159" s="286" t="s">
        <v>38</v>
      </c>
      <c r="O159" s="90"/>
      <c r="P159" s="259">
        <f>O159*H159</f>
        <v>0</v>
      </c>
      <c r="Q159" s="259">
        <v>0.00025999999999999998</v>
      </c>
      <c r="R159" s="259">
        <f>Q159*H159</f>
        <v>0.0010399999999999999</v>
      </c>
      <c r="S159" s="259">
        <v>0</v>
      </c>
      <c r="T159" s="26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1" t="s">
        <v>167</v>
      </c>
      <c r="AT159" s="261" t="s">
        <v>957</v>
      </c>
      <c r="AU159" s="261" t="s">
        <v>82</v>
      </c>
      <c r="AY159" s="16" t="s">
        <v>153</v>
      </c>
      <c r="BE159" s="262">
        <f>IF(N159="základní",J159,0)</f>
        <v>0</v>
      </c>
      <c r="BF159" s="262">
        <f>IF(N159="snížená",J159,0)</f>
        <v>0</v>
      </c>
      <c r="BG159" s="262">
        <f>IF(N159="zákl. přenesená",J159,0)</f>
        <v>0</v>
      </c>
      <c r="BH159" s="262">
        <f>IF(N159="sníž. přenesená",J159,0)</f>
        <v>0</v>
      </c>
      <c r="BI159" s="262">
        <f>IF(N159="nulová",J159,0)</f>
        <v>0</v>
      </c>
      <c r="BJ159" s="16" t="s">
        <v>78</v>
      </c>
      <c r="BK159" s="262">
        <f>ROUND(I159*H159,2)</f>
        <v>0</v>
      </c>
      <c r="BL159" s="16" t="s">
        <v>93</v>
      </c>
      <c r="BM159" s="261" t="s">
        <v>997</v>
      </c>
    </row>
    <row r="160" s="2" customFormat="1" ht="24" customHeight="1">
      <c r="A160" s="37"/>
      <c r="B160" s="38"/>
      <c r="C160" s="249" t="s">
        <v>176</v>
      </c>
      <c r="D160" s="249" t="s">
        <v>154</v>
      </c>
      <c r="E160" s="250" t="s">
        <v>998</v>
      </c>
      <c r="F160" s="251" t="s">
        <v>999</v>
      </c>
      <c r="G160" s="252" t="s">
        <v>955</v>
      </c>
      <c r="H160" s="253">
        <v>5</v>
      </c>
      <c r="I160" s="254"/>
      <c r="J160" s="255">
        <f>ROUND(I160*H160,2)</f>
        <v>0</v>
      </c>
      <c r="K160" s="256"/>
      <c r="L160" s="43"/>
      <c r="M160" s="257" t="s">
        <v>1</v>
      </c>
      <c r="N160" s="258" t="s">
        <v>38</v>
      </c>
      <c r="O160" s="90"/>
      <c r="P160" s="259">
        <f>O160*H160</f>
        <v>0</v>
      </c>
      <c r="Q160" s="259">
        <v>0</v>
      </c>
      <c r="R160" s="259">
        <f>Q160*H160</f>
        <v>0</v>
      </c>
      <c r="S160" s="259">
        <v>0</v>
      </c>
      <c r="T160" s="26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1" t="s">
        <v>93</v>
      </c>
      <c r="AT160" s="261" t="s">
        <v>154</v>
      </c>
      <c r="AU160" s="261" t="s">
        <v>82</v>
      </c>
      <c r="AY160" s="16" t="s">
        <v>153</v>
      </c>
      <c r="BE160" s="262">
        <f>IF(N160="základní",J160,0)</f>
        <v>0</v>
      </c>
      <c r="BF160" s="262">
        <f>IF(N160="snížená",J160,0)</f>
        <v>0</v>
      </c>
      <c r="BG160" s="262">
        <f>IF(N160="zákl. přenesená",J160,0)</f>
        <v>0</v>
      </c>
      <c r="BH160" s="262">
        <f>IF(N160="sníž. přenesená",J160,0)</f>
        <v>0</v>
      </c>
      <c r="BI160" s="262">
        <f>IF(N160="nulová",J160,0)</f>
        <v>0</v>
      </c>
      <c r="BJ160" s="16" t="s">
        <v>78</v>
      </c>
      <c r="BK160" s="262">
        <f>ROUND(I160*H160,2)</f>
        <v>0</v>
      </c>
      <c r="BL160" s="16" t="s">
        <v>93</v>
      </c>
      <c r="BM160" s="261" t="s">
        <v>1000</v>
      </c>
    </row>
    <row r="161" s="2" customFormat="1" ht="16.5" customHeight="1">
      <c r="A161" s="37"/>
      <c r="B161" s="38"/>
      <c r="C161" s="276" t="s">
        <v>8</v>
      </c>
      <c r="D161" s="276" t="s">
        <v>957</v>
      </c>
      <c r="E161" s="277" t="s">
        <v>1001</v>
      </c>
      <c r="F161" s="278" t="s">
        <v>1002</v>
      </c>
      <c r="G161" s="279" t="s">
        <v>955</v>
      </c>
      <c r="H161" s="280">
        <v>1</v>
      </c>
      <c r="I161" s="281"/>
      <c r="J161" s="282">
        <f>ROUND(I161*H161,2)</f>
        <v>0</v>
      </c>
      <c r="K161" s="283"/>
      <c r="L161" s="284"/>
      <c r="M161" s="285" t="s">
        <v>1</v>
      </c>
      <c r="N161" s="286" t="s">
        <v>38</v>
      </c>
      <c r="O161" s="90"/>
      <c r="P161" s="259">
        <f>O161*H161</f>
        <v>0</v>
      </c>
      <c r="Q161" s="259">
        <v>0.00040999999999999999</v>
      </c>
      <c r="R161" s="259">
        <f>Q161*H161</f>
        <v>0.00040999999999999999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167</v>
      </c>
      <c r="AT161" s="261" t="s">
        <v>957</v>
      </c>
      <c r="AU161" s="261" t="s">
        <v>82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1003</v>
      </c>
    </row>
    <row r="162" s="2" customFormat="1" ht="24" customHeight="1">
      <c r="A162" s="37"/>
      <c r="B162" s="38"/>
      <c r="C162" s="276" t="s">
        <v>179</v>
      </c>
      <c r="D162" s="276" t="s">
        <v>957</v>
      </c>
      <c r="E162" s="277" t="s">
        <v>1004</v>
      </c>
      <c r="F162" s="278" t="s">
        <v>1005</v>
      </c>
      <c r="G162" s="279" t="s">
        <v>955</v>
      </c>
      <c r="H162" s="280">
        <v>1</v>
      </c>
      <c r="I162" s="281"/>
      <c r="J162" s="282">
        <f>ROUND(I162*H162,2)</f>
        <v>0</v>
      </c>
      <c r="K162" s="283"/>
      <c r="L162" s="284"/>
      <c r="M162" s="285" t="s">
        <v>1</v>
      </c>
      <c r="N162" s="286" t="s">
        <v>38</v>
      </c>
      <c r="O162" s="90"/>
      <c r="P162" s="259">
        <f>O162*H162</f>
        <v>0</v>
      </c>
      <c r="Q162" s="259">
        <v>0.0011999999999999999</v>
      </c>
      <c r="R162" s="259">
        <f>Q162*H162</f>
        <v>0.0011999999999999999</v>
      </c>
      <c r="S162" s="259">
        <v>0</v>
      </c>
      <c r="T162" s="26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1" t="s">
        <v>167</v>
      </c>
      <c r="AT162" s="261" t="s">
        <v>957</v>
      </c>
      <c r="AU162" s="261" t="s">
        <v>82</v>
      </c>
      <c r="AY162" s="16" t="s">
        <v>153</v>
      </c>
      <c r="BE162" s="262">
        <f>IF(N162="základní",J162,0)</f>
        <v>0</v>
      </c>
      <c r="BF162" s="262">
        <f>IF(N162="snížená",J162,0)</f>
        <v>0</v>
      </c>
      <c r="BG162" s="262">
        <f>IF(N162="zákl. přenesená",J162,0)</f>
        <v>0</v>
      </c>
      <c r="BH162" s="262">
        <f>IF(N162="sníž. přenesená",J162,0)</f>
        <v>0</v>
      </c>
      <c r="BI162" s="262">
        <f>IF(N162="nulová",J162,0)</f>
        <v>0</v>
      </c>
      <c r="BJ162" s="16" t="s">
        <v>78</v>
      </c>
      <c r="BK162" s="262">
        <f>ROUND(I162*H162,2)</f>
        <v>0</v>
      </c>
      <c r="BL162" s="16" t="s">
        <v>93</v>
      </c>
      <c r="BM162" s="261" t="s">
        <v>1006</v>
      </c>
    </row>
    <row r="163" s="2" customFormat="1" ht="24" customHeight="1">
      <c r="A163" s="37"/>
      <c r="B163" s="38"/>
      <c r="C163" s="276" t="s">
        <v>1007</v>
      </c>
      <c r="D163" s="276" t="s">
        <v>957</v>
      </c>
      <c r="E163" s="277" t="s">
        <v>1008</v>
      </c>
      <c r="F163" s="278" t="s">
        <v>1009</v>
      </c>
      <c r="G163" s="279" t="s">
        <v>955</v>
      </c>
      <c r="H163" s="280">
        <v>2</v>
      </c>
      <c r="I163" s="281"/>
      <c r="J163" s="282">
        <f>ROUND(I163*H163,2)</f>
        <v>0</v>
      </c>
      <c r="K163" s="283"/>
      <c r="L163" s="284"/>
      <c r="M163" s="285" t="s">
        <v>1</v>
      </c>
      <c r="N163" s="286" t="s">
        <v>38</v>
      </c>
      <c r="O163" s="90"/>
      <c r="P163" s="259">
        <f>O163*H163</f>
        <v>0</v>
      </c>
      <c r="Q163" s="259">
        <v>0.001</v>
      </c>
      <c r="R163" s="259">
        <f>Q163*H163</f>
        <v>0.002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167</v>
      </c>
      <c r="AT163" s="261" t="s">
        <v>957</v>
      </c>
      <c r="AU163" s="261" t="s">
        <v>82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1010</v>
      </c>
    </row>
    <row r="164" s="2" customFormat="1" ht="24" customHeight="1">
      <c r="A164" s="37"/>
      <c r="B164" s="38"/>
      <c r="C164" s="276" t="s">
        <v>183</v>
      </c>
      <c r="D164" s="276" t="s">
        <v>957</v>
      </c>
      <c r="E164" s="277" t="s">
        <v>1011</v>
      </c>
      <c r="F164" s="278" t="s">
        <v>1012</v>
      </c>
      <c r="G164" s="279" t="s">
        <v>955</v>
      </c>
      <c r="H164" s="280">
        <v>1</v>
      </c>
      <c r="I164" s="281"/>
      <c r="J164" s="282">
        <f>ROUND(I164*H164,2)</f>
        <v>0</v>
      </c>
      <c r="K164" s="283"/>
      <c r="L164" s="284"/>
      <c r="M164" s="285" t="s">
        <v>1</v>
      </c>
      <c r="N164" s="286" t="s">
        <v>38</v>
      </c>
      <c r="O164" s="90"/>
      <c r="P164" s="259">
        <f>O164*H164</f>
        <v>0</v>
      </c>
      <c r="Q164" s="259">
        <v>0.0011999999999999999</v>
      </c>
      <c r="R164" s="259">
        <f>Q164*H164</f>
        <v>0.0011999999999999999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167</v>
      </c>
      <c r="AT164" s="261" t="s">
        <v>957</v>
      </c>
      <c r="AU164" s="261" t="s">
        <v>82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93</v>
      </c>
      <c r="BM164" s="261" t="s">
        <v>1013</v>
      </c>
    </row>
    <row r="165" s="11" customFormat="1" ht="22.8" customHeight="1">
      <c r="A165" s="11"/>
      <c r="B165" s="235"/>
      <c r="C165" s="236"/>
      <c r="D165" s="237" t="s">
        <v>72</v>
      </c>
      <c r="E165" s="274" t="s">
        <v>980</v>
      </c>
      <c r="F165" s="274" t="s">
        <v>1014</v>
      </c>
      <c r="G165" s="236"/>
      <c r="H165" s="236"/>
      <c r="I165" s="239"/>
      <c r="J165" s="275">
        <f>BK165</f>
        <v>0</v>
      </c>
      <c r="K165" s="236"/>
      <c r="L165" s="241"/>
      <c r="M165" s="242"/>
      <c r="N165" s="243"/>
      <c r="O165" s="243"/>
      <c r="P165" s="244">
        <f>SUM(P166:P167)</f>
        <v>0</v>
      </c>
      <c r="Q165" s="243"/>
      <c r="R165" s="244">
        <f>SUM(R166:R167)</f>
        <v>0.0014499999999999999</v>
      </c>
      <c r="S165" s="243"/>
      <c r="T165" s="245">
        <f>SUM(T166:T167)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46" t="s">
        <v>78</v>
      </c>
      <c r="AT165" s="247" t="s">
        <v>72</v>
      </c>
      <c r="AU165" s="247" t="s">
        <v>78</v>
      </c>
      <c r="AY165" s="246" t="s">
        <v>153</v>
      </c>
      <c r="BK165" s="248">
        <f>SUM(BK166:BK167)</f>
        <v>0</v>
      </c>
    </row>
    <row r="166" s="2" customFormat="1" ht="24" customHeight="1">
      <c r="A166" s="37"/>
      <c r="B166" s="38"/>
      <c r="C166" s="249" t="s">
        <v>1015</v>
      </c>
      <c r="D166" s="249" t="s">
        <v>154</v>
      </c>
      <c r="E166" s="250" t="s">
        <v>1016</v>
      </c>
      <c r="F166" s="251" t="s">
        <v>1017</v>
      </c>
      <c r="G166" s="252" t="s">
        <v>955</v>
      </c>
      <c r="H166" s="253">
        <v>5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93</v>
      </c>
      <c r="AT166" s="261" t="s">
        <v>154</v>
      </c>
      <c r="AU166" s="261" t="s">
        <v>82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93</v>
      </c>
      <c r="BM166" s="261" t="s">
        <v>1018</v>
      </c>
    </row>
    <row r="167" s="2" customFormat="1" ht="16.5" customHeight="1">
      <c r="A167" s="37"/>
      <c r="B167" s="38"/>
      <c r="C167" s="249" t="s">
        <v>186</v>
      </c>
      <c r="D167" s="249" t="s">
        <v>154</v>
      </c>
      <c r="E167" s="250" t="s">
        <v>1019</v>
      </c>
      <c r="F167" s="251" t="s">
        <v>1020</v>
      </c>
      <c r="G167" s="252" t="s">
        <v>955</v>
      </c>
      <c r="H167" s="253">
        <v>5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0.00029</v>
      </c>
      <c r="R167" s="259">
        <f>Q167*H167</f>
        <v>0.0014499999999999999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179</v>
      </c>
      <c r="AT167" s="261" t="s">
        <v>154</v>
      </c>
      <c r="AU167" s="261" t="s">
        <v>82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179</v>
      </c>
      <c r="BM167" s="261" t="s">
        <v>1021</v>
      </c>
    </row>
    <row r="168" s="11" customFormat="1" ht="25.92" customHeight="1">
      <c r="A168" s="11"/>
      <c r="B168" s="235"/>
      <c r="C168" s="236"/>
      <c r="D168" s="237" t="s">
        <v>72</v>
      </c>
      <c r="E168" s="238" t="s">
        <v>1022</v>
      </c>
      <c r="F168" s="238" t="s">
        <v>1023</v>
      </c>
      <c r="G168" s="236"/>
      <c r="H168" s="236"/>
      <c r="I168" s="239"/>
      <c r="J168" s="240">
        <f>BK168</f>
        <v>0</v>
      </c>
      <c r="K168" s="236"/>
      <c r="L168" s="241"/>
      <c r="M168" s="242"/>
      <c r="N168" s="243"/>
      <c r="O168" s="243"/>
      <c r="P168" s="244">
        <f>P169+P187+P205+P207+P209+P235+P239+P242</f>
        <v>0</v>
      </c>
      <c r="Q168" s="243"/>
      <c r="R168" s="244">
        <f>R169+R187+R205+R207+R209+R235+R239+R242</f>
        <v>0.95572999999999997</v>
      </c>
      <c r="S168" s="243"/>
      <c r="T168" s="245">
        <f>T169+T187+T205+T207+T209+T235+T239+T242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46" t="s">
        <v>82</v>
      </c>
      <c r="AT168" s="247" t="s">
        <v>72</v>
      </c>
      <c r="AU168" s="247" t="s">
        <v>73</v>
      </c>
      <c r="AY168" s="246" t="s">
        <v>153</v>
      </c>
      <c r="BK168" s="248">
        <f>BK169+BK187+BK205+BK207+BK209+BK235+BK239+BK242</f>
        <v>0</v>
      </c>
    </row>
    <row r="169" s="11" customFormat="1" ht="22.8" customHeight="1">
      <c r="A169" s="11"/>
      <c r="B169" s="235"/>
      <c r="C169" s="236"/>
      <c r="D169" s="237" t="s">
        <v>72</v>
      </c>
      <c r="E169" s="274" t="s">
        <v>1024</v>
      </c>
      <c r="F169" s="274" t="s">
        <v>1025</v>
      </c>
      <c r="G169" s="236"/>
      <c r="H169" s="236"/>
      <c r="I169" s="239"/>
      <c r="J169" s="275">
        <f>BK169</f>
        <v>0</v>
      </c>
      <c r="K169" s="236"/>
      <c r="L169" s="241"/>
      <c r="M169" s="242"/>
      <c r="N169" s="243"/>
      <c r="O169" s="243"/>
      <c r="P169" s="244">
        <f>SUM(P170:P186)</f>
        <v>0</v>
      </c>
      <c r="Q169" s="243"/>
      <c r="R169" s="244">
        <f>SUM(R170:R186)</f>
        <v>0.33936</v>
      </c>
      <c r="S169" s="243"/>
      <c r="T169" s="245">
        <f>SUM(T170:T186)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46" t="s">
        <v>82</v>
      </c>
      <c r="AT169" s="247" t="s">
        <v>72</v>
      </c>
      <c r="AU169" s="247" t="s">
        <v>78</v>
      </c>
      <c r="AY169" s="246" t="s">
        <v>153</v>
      </c>
      <c r="BK169" s="248">
        <f>SUM(BK170:BK186)</f>
        <v>0</v>
      </c>
    </row>
    <row r="170" s="2" customFormat="1" ht="16.5" customHeight="1">
      <c r="A170" s="37"/>
      <c r="B170" s="38"/>
      <c r="C170" s="249" t="s">
        <v>7</v>
      </c>
      <c r="D170" s="249" t="s">
        <v>154</v>
      </c>
      <c r="E170" s="250" t="s">
        <v>1026</v>
      </c>
      <c r="F170" s="251" t="s">
        <v>1027</v>
      </c>
      <c r="G170" s="252" t="s">
        <v>573</v>
      </c>
      <c r="H170" s="253">
        <v>49</v>
      </c>
      <c r="I170" s="254"/>
      <c r="J170" s="255">
        <f>ROUND(I170*H170,2)</f>
        <v>0</v>
      </c>
      <c r="K170" s="256"/>
      <c r="L170" s="43"/>
      <c r="M170" s="257" t="s">
        <v>1</v>
      </c>
      <c r="N170" s="258" t="s">
        <v>38</v>
      </c>
      <c r="O170" s="90"/>
      <c r="P170" s="259">
        <f>O170*H170</f>
        <v>0</v>
      </c>
      <c r="Q170" s="259">
        <v>0.0018699999999999999</v>
      </c>
      <c r="R170" s="259">
        <f>Q170*H170</f>
        <v>0.091629999999999989</v>
      </c>
      <c r="S170" s="259">
        <v>0</v>
      </c>
      <c r="T170" s="26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1" t="s">
        <v>179</v>
      </c>
      <c r="AT170" s="261" t="s">
        <v>154</v>
      </c>
      <c r="AU170" s="261" t="s">
        <v>82</v>
      </c>
      <c r="AY170" s="16" t="s">
        <v>153</v>
      </c>
      <c r="BE170" s="262">
        <f>IF(N170="základní",J170,0)</f>
        <v>0</v>
      </c>
      <c r="BF170" s="262">
        <f>IF(N170="snížená",J170,0)</f>
        <v>0</v>
      </c>
      <c r="BG170" s="262">
        <f>IF(N170="zákl. přenesená",J170,0)</f>
        <v>0</v>
      </c>
      <c r="BH170" s="262">
        <f>IF(N170="sníž. přenesená",J170,0)</f>
        <v>0</v>
      </c>
      <c r="BI170" s="262">
        <f>IF(N170="nulová",J170,0)</f>
        <v>0</v>
      </c>
      <c r="BJ170" s="16" t="s">
        <v>78</v>
      </c>
      <c r="BK170" s="262">
        <f>ROUND(I170*H170,2)</f>
        <v>0</v>
      </c>
      <c r="BL170" s="16" t="s">
        <v>179</v>
      </c>
      <c r="BM170" s="261" t="s">
        <v>1028</v>
      </c>
    </row>
    <row r="171" s="13" customFormat="1">
      <c r="A171" s="13"/>
      <c r="B171" s="287"/>
      <c r="C171" s="288"/>
      <c r="D171" s="289" t="s">
        <v>1029</v>
      </c>
      <c r="E171" s="290" t="s">
        <v>1</v>
      </c>
      <c r="F171" s="291" t="s">
        <v>1030</v>
      </c>
      <c r="G171" s="288"/>
      <c r="H171" s="292">
        <v>49</v>
      </c>
      <c r="I171" s="293"/>
      <c r="J171" s="288"/>
      <c r="K171" s="288"/>
      <c r="L171" s="294"/>
      <c r="M171" s="295"/>
      <c r="N171" s="296"/>
      <c r="O171" s="296"/>
      <c r="P171" s="296"/>
      <c r="Q171" s="296"/>
      <c r="R171" s="296"/>
      <c r="S171" s="296"/>
      <c r="T171" s="29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98" t="s">
        <v>1029</v>
      </c>
      <c r="AU171" s="298" t="s">
        <v>82</v>
      </c>
      <c r="AV171" s="13" t="s">
        <v>82</v>
      </c>
      <c r="AW171" s="13" t="s">
        <v>30</v>
      </c>
      <c r="AX171" s="13" t="s">
        <v>78</v>
      </c>
      <c r="AY171" s="298" t="s">
        <v>153</v>
      </c>
    </row>
    <row r="172" s="2" customFormat="1" ht="16.5" customHeight="1">
      <c r="A172" s="37"/>
      <c r="B172" s="38"/>
      <c r="C172" s="249" t="s">
        <v>189</v>
      </c>
      <c r="D172" s="249" t="s">
        <v>154</v>
      </c>
      <c r="E172" s="250" t="s">
        <v>1031</v>
      </c>
      <c r="F172" s="251" t="s">
        <v>1032</v>
      </c>
      <c r="G172" s="252" t="s">
        <v>573</v>
      </c>
      <c r="H172" s="253">
        <v>56</v>
      </c>
      <c r="I172" s="254"/>
      <c r="J172" s="255">
        <f>ROUND(I172*H172,2)</f>
        <v>0</v>
      </c>
      <c r="K172" s="256"/>
      <c r="L172" s="43"/>
      <c r="M172" s="257" t="s">
        <v>1</v>
      </c>
      <c r="N172" s="258" t="s">
        <v>38</v>
      </c>
      <c r="O172" s="90"/>
      <c r="P172" s="259">
        <f>O172*H172</f>
        <v>0</v>
      </c>
      <c r="Q172" s="259">
        <v>0.0022200000000000002</v>
      </c>
      <c r="R172" s="259">
        <f>Q172*H172</f>
        <v>0.12432000000000001</v>
      </c>
      <c r="S172" s="259">
        <v>0</v>
      </c>
      <c r="T172" s="26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1" t="s">
        <v>179</v>
      </c>
      <c r="AT172" s="261" t="s">
        <v>154</v>
      </c>
      <c r="AU172" s="261" t="s">
        <v>82</v>
      </c>
      <c r="AY172" s="16" t="s">
        <v>153</v>
      </c>
      <c r="BE172" s="262">
        <f>IF(N172="základní",J172,0)</f>
        <v>0</v>
      </c>
      <c r="BF172" s="262">
        <f>IF(N172="snížená",J172,0)</f>
        <v>0</v>
      </c>
      <c r="BG172" s="262">
        <f>IF(N172="zákl. přenesená",J172,0)</f>
        <v>0</v>
      </c>
      <c r="BH172" s="262">
        <f>IF(N172="sníž. přenesená",J172,0)</f>
        <v>0</v>
      </c>
      <c r="BI172" s="262">
        <f>IF(N172="nulová",J172,0)</f>
        <v>0</v>
      </c>
      <c r="BJ172" s="16" t="s">
        <v>78</v>
      </c>
      <c r="BK172" s="262">
        <f>ROUND(I172*H172,2)</f>
        <v>0</v>
      </c>
      <c r="BL172" s="16" t="s">
        <v>179</v>
      </c>
      <c r="BM172" s="261" t="s">
        <v>1033</v>
      </c>
    </row>
    <row r="173" s="13" customFormat="1">
      <c r="A173" s="13"/>
      <c r="B173" s="287"/>
      <c r="C173" s="288"/>
      <c r="D173" s="289" t="s">
        <v>1029</v>
      </c>
      <c r="E173" s="290" t="s">
        <v>1</v>
      </c>
      <c r="F173" s="291" t="s">
        <v>1034</v>
      </c>
      <c r="G173" s="288"/>
      <c r="H173" s="292">
        <v>56</v>
      </c>
      <c r="I173" s="293"/>
      <c r="J173" s="288"/>
      <c r="K173" s="288"/>
      <c r="L173" s="294"/>
      <c r="M173" s="295"/>
      <c r="N173" s="296"/>
      <c r="O173" s="296"/>
      <c r="P173" s="296"/>
      <c r="Q173" s="296"/>
      <c r="R173" s="296"/>
      <c r="S173" s="296"/>
      <c r="T173" s="29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98" t="s">
        <v>1029</v>
      </c>
      <c r="AU173" s="298" t="s">
        <v>82</v>
      </c>
      <c r="AV173" s="13" t="s">
        <v>82</v>
      </c>
      <c r="AW173" s="13" t="s">
        <v>30</v>
      </c>
      <c r="AX173" s="13" t="s">
        <v>78</v>
      </c>
      <c r="AY173" s="298" t="s">
        <v>153</v>
      </c>
    </row>
    <row r="174" s="2" customFormat="1" ht="16.5" customHeight="1">
      <c r="A174" s="37"/>
      <c r="B174" s="38"/>
      <c r="C174" s="249" t="s">
        <v>1035</v>
      </c>
      <c r="D174" s="249" t="s">
        <v>154</v>
      </c>
      <c r="E174" s="250" t="s">
        <v>1036</v>
      </c>
      <c r="F174" s="251" t="s">
        <v>1037</v>
      </c>
      <c r="G174" s="252" t="s">
        <v>573</v>
      </c>
      <c r="H174" s="253">
        <v>10</v>
      </c>
      <c r="I174" s="254"/>
      <c r="J174" s="255">
        <f>ROUND(I174*H174,2)</f>
        <v>0</v>
      </c>
      <c r="K174" s="256"/>
      <c r="L174" s="43"/>
      <c r="M174" s="257" t="s">
        <v>1</v>
      </c>
      <c r="N174" s="258" t="s">
        <v>38</v>
      </c>
      <c r="O174" s="90"/>
      <c r="P174" s="259">
        <f>O174*H174</f>
        <v>0</v>
      </c>
      <c r="Q174" s="259">
        <v>0.0034099999999999998</v>
      </c>
      <c r="R174" s="259">
        <f>Q174*H174</f>
        <v>0.034099999999999998</v>
      </c>
      <c r="S174" s="259">
        <v>0</v>
      </c>
      <c r="T174" s="26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1" t="s">
        <v>179</v>
      </c>
      <c r="AT174" s="261" t="s">
        <v>154</v>
      </c>
      <c r="AU174" s="261" t="s">
        <v>82</v>
      </c>
      <c r="AY174" s="16" t="s">
        <v>153</v>
      </c>
      <c r="BE174" s="262">
        <f>IF(N174="základní",J174,0)</f>
        <v>0</v>
      </c>
      <c r="BF174" s="262">
        <f>IF(N174="snížená",J174,0)</f>
        <v>0</v>
      </c>
      <c r="BG174" s="262">
        <f>IF(N174="zákl. přenesená",J174,0)</f>
        <v>0</v>
      </c>
      <c r="BH174" s="262">
        <f>IF(N174="sníž. přenesená",J174,0)</f>
        <v>0</v>
      </c>
      <c r="BI174" s="262">
        <f>IF(N174="nulová",J174,0)</f>
        <v>0</v>
      </c>
      <c r="BJ174" s="16" t="s">
        <v>78</v>
      </c>
      <c r="BK174" s="262">
        <f>ROUND(I174*H174,2)</f>
        <v>0</v>
      </c>
      <c r="BL174" s="16" t="s">
        <v>179</v>
      </c>
      <c r="BM174" s="261" t="s">
        <v>1038</v>
      </c>
    </row>
    <row r="175" s="2" customFormat="1" ht="16.5" customHeight="1">
      <c r="A175" s="37"/>
      <c r="B175" s="38"/>
      <c r="C175" s="249" t="s">
        <v>193</v>
      </c>
      <c r="D175" s="249" t="s">
        <v>154</v>
      </c>
      <c r="E175" s="250" t="s">
        <v>1039</v>
      </c>
      <c r="F175" s="251" t="s">
        <v>1040</v>
      </c>
      <c r="G175" s="252" t="s">
        <v>573</v>
      </c>
      <c r="H175" s="253">
        <v>15</v>
      </c>
      <c r="I175" s="254"/>
      <c r="J175" s="255">
        <f>ROUND(I175*H175,2)</f>
        <v>0</v>
      </c>
      <c r="K175" s="256"/>
      <c r="L175" s="43"/>
      <c r="M175" s="257" t="s">
        <v>1</v>
      </c>
      <c r="N175" s="258" t="s">
        <v>38</v>
      </c>
      <c r="O175" s="90"/>
      <c r="P175" s="259">
        <f>O175*H175</f>
        <v>0</v>
      </c>
      <c r="Q175" s="259">
        <v>0.00089999999999999998</v>
      </c>
      <c r="R175" s="259">
        <f>Q175*H175</f>
        <v>0.0135</v>
      </c>
      <c r="S175" s="259">
        <v>0</v>
      </c>
      <c r="T175" s="26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1" t="s">
        <v>179</v>
      </c>
      <c r="AT175" s="261" t="s">
        <v>154</v>
      </c>
      <c r="AU175" s="261" t="s">
        <v>82</v>
      </c>
      <c r="AY175" s="16" t="s">
        <v>153</v>
      </c>
      <c r="BE175" s="262">
        <f>IF(N175="základní",J175,0)</f>
        <v>0</v>
      </c>
      <c r="BF175" s="262">
        <f>IF(N175="snížená",J175,0)</f>
        <v>0</v>
      </c>
      <c r="BG175" s="262">
        <f>IF(N175="zákl. přenesená",J175,0)</f>
        <v>0</v>
      </c>
      <c r="BH175" s="262">
        <f>IF(N175="sníž. přenesená",J175,0)</f>
        <v>0</v>
      </c>
      <c r="BI175" s="262">
        <f>IF(N175="nulová",J175,0)</f>
        <v>0</v>
      </c>
      <c r="BJ175" s="16" t="s">
        <v>78</v>
      </c>
      <c r="BK175" s="262">
        <f>ROUND(I175*H175,2)</f>
        <v>0</v>
      </c>
      <c r="BL175" s="16" t="s">
        <v>179</v>
      </c>
      <c r="BM175" s="261" t="s">
        <v>1041</v>
      </c>
    </row>
    <row r="176" s="13" customFormat="1">
      <c r="A176" s="13"/>
      <c r="B176" s="287"/>
      <c r="C176" s="288"/>
      <c r="D176" s="289" t="s">
        <v>1029</v>
      </c>
      <c r="E176" s="290" t="s">
        <v>1</v>
      </c>
      <c r="F176" s="291" t="s">
        <v>1042</v>
      </c>
      <c r="G176" s="288"/>
      <c r="H176" s="292">
        <v>15</v>
      </c>
      <c r="I176" s="293"/>
      <c r="J176" s="288"/>
      <c r="K176" s="288"/>
      <c r="L176" s="294"/>
      <c r="M176" s="295"/>
      <c r="N176" s="296"/>
      <c r="O176" s="296"/>
      <c r="P176" s="296"/>
      <c r="Q176" s="296"/>
      <c r="R176" s="296"/>
      <c r="S176" s="296"/>
      <c r="T176" s="2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98" t="s">
        <v>1029</v>
      </c>
      <c r="AU176" s="298" t="s">
        <v>82</v>
      </c>
      <c r="AV176" s="13" t="s">
        <v>82</v>
      </c>
      <c r="AW176" s="13" t="s">
        <v>30</v>
      </c>
      <c r="AX176" s="13" t="s">
        <v>78</v>
      </c>
      <c r="AY176" s="298" t="s">
        <v>153</v>
      </c>
    </row>
    <row r="177" s="2" customFormat="1" ht="24" customHeight="1">
      <c r="A177" s="37"/>
      <c r="B177" s="38"/>
      <c r="C177" s="249" t="s">
        <v>1043</v>
      </c>
      <c r="D177" s="249" t="s">
        <v>154</v>
      </c>
      <c r="E177" s="250" t="s">
        <v>1044</v>
      </c>
      <c r="F177" s="251" t="s">
        <v>1045</v>
      </c>
      <c r="G177" s="252" t="s">
        <v>573</v>
      </c>
      <c r="H177" s="253">
        <v>45</v>
      </c>
      <c r="I177" s="254"/>
      <c r="J177" s="255">
        <f>ROUND(I177*H177,2)</f>
        <v>0</v>
      </c>
      <c r="K177" s="256"/>
      <c r="L177" s="43"/>
      <c r="M177" s="257" t="s">
        <v>1</v>
      </c>
      <c r="N177" s="258" t="s">
        <v>38</v>
      </c>
      <c r="O177" s="90"/>
      <c r="P177" s="259">
        <f>O177*H177</f>
        <v>0</v>
      </c>
      <c r="Q177" s="259">
        <v>0.00029</v>
      </c>
      <c r="R177" s="259">
        <f>Q177*H177</f>
        <v>0.013050000000000001</v>
      </c>
      <c r="S177" s="259">
        <v>0</v>
      </c>
      <c r="T177" s="26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1" t="s">
        <v>179</v>
      </c>
      <c r="AT177" s="261" t="s">
        <v>154</v>
      </c>
      <c r="AU177" s="261" t="s">
        <v>82</v>
      </c>
      <c r="AY177" s="16" t="s">
        <v>153</v>
      </c>
      <c r="BE177" s="262">
        <f>IF(N177="základní",J177,0)</f>
        <v>0</v>
      </c>
      <c r="BF177" s="262">
        <f>IF(N177="snížená",J177,0)</f>
        <v>0</v>
      </c>
      <c r="BG177" s="262">
        <f>IF(N177="zákl. přenesená",J177,0)</f>
        <v>0</v>
      </c>
      <c r="BH177" s="262">
        <f>IF(N177="sníž. přenesená",J177,0)</f>
        <v>0</v>
      </c>
      <c r="BI177" s="262">
        <f>IF(N177="nulová",J177,0)</f>
        <v>0</v>
      </c>
      <c r="BJ177" s="16" t="s">
        <v>78</v>
      </c>
      <c r="BK177" s="262">
        <f>ROUND(I177*H177,2)</f>
        <v>0</v>
      </c>
      <c r="BL177" s="16" t="s">
        <v>179</v>
      </c>
      <c r="BM177" s="261" t="s">
        <v>1046</v>
      </c>
    </row>
    <row r="178" s="2" customFormat="1" ht="24" customHeight="1">
      <c r="A178" s="37"/>
      <c r="B178" s="38"/>
      <c r="C178" s="249" t="s">
        <v>196</v>
      </c>
      <c r="D178" s="249" t="s">
        <v>154</v>
      </c>
      <c r="E178" s="250" t="s">
        <v>1047</v>
      </c>
      <c r="F178" s="251" t="s">
        <v>1048</v>
      </c>
      <c r="G178" s="252" t="s">
        <v>573</v>
      </c>
      <c r="H178" s="253">
        <v>45</v>
      </c>
      <c r="I178" s="254"/>
      <c r="J178" s="255">
        <f>ROUND(I178*H178,2)</f>
        <v>0</v>
      </c>
      <c r="K178" s="256"/>
      <c r="L178" s="43"/>
      <c r="M178" s="257" t="s">
        <v>1</v>
      </c>
      <c r="N178" s="258" t="s">
        <v>38</v>
      </c>
      <c r="O178" s="90"/>
      <c r="P178" s="259">
        <f>O178*H178</f>
        <v>0</v>
      </c>
      <c r="Q178" s="259">
        <v>0.00035</v>
      </c>
      <c r="R178" s="259">
        <f>Q178*H178</f>
        <v>0.01575</v>
      </c>
      <c r="S178" s="259">
        <v>0</v>
      </c>
      <c r="T178" s="26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1" t="s">
        <v>179</v>
      </c>
      <c r="AT178" s="261" t="s">
        <v>154</v>
      </c>
      <c r="AU178" s="261" t="s">
        <v>82</v>
      </c>
      <c r="AY178" s="16" t="s">
        <v>153</v>
      </c>
      <c r="BE178" s="262">
        <f>IF(N178="základní",J178,0)</f>
        <v>0</v>
      </c>
      <c r="BF178" s="262">
        <f>IF(N178="snížená",J178,0)</f>
        <v>0</v>
      </c>
      <c r="BG178" s="262">
        <f>IF(N178="zákl. přenesená",J178,0)</f>
        <v>0</v>
      </c>
      <c r="BH178" s="262">
        <f>IF(N178="sníž. přenesená",J178,0)</f>
        <v>0</v>
      </c>
      <c r="BI178" s="262">
        <f>IF(N178="nulová",J178,0)</f>
        <v>0</v>
      </c>
      <c r="BJ178" s="16" t="s">
        <v>78</v>
      </c>
      <c r="BK178" s="262">
        <f>ROUND(I178*H178,2)</f>
        <v>0</v>
      </c>
      <c r="BL178" s="16" t="s">
        <v>179</v>
      </c>
      <c r="BM178" s="261" t="s">
        <v>1049</v>
      </c>
    </row>
    <row r="179" s="2" customFormat="1" ht="24" customHeight="1">
      <c r="A179" s="37"/>
      <c r="B179" s="38"/>
      <c r="C179" s="249" t="s">
        <v>1050</v>
      </c>
      <c r="D179" s="249" t="s">
        <v>154</v>
      </c>
      <c r="E179" s="250" t="s">
        <v>1051</v>
      </c>
      <c r="F179" s="251" t="s">
        <v>1052</v>
      </c>
      <c r="G179" s="252" t="s">
        <v>573</v>
      </c>
      <c r="H179" s="253">
        <v>3</v>
      </c>
      <c r="I179" s="254"/>
      <c r="J179" s="255">
        <f>ROUND(I179*H179,2)</f>
        <v>0</v>
      </c>
      <c r="K179" s="256"/>
      <c r="L179" s="43"/>
      <c r="M179" s="257" t="s">
        <v>1</v>
      </c>
      <c r="N179" s="258" t="s">
        <v>38</v>
      </c>
      <c r="O179" s="90"/>
      <c r="P179" s="259">
        <f>O179*H179</f>
        <v>0</v>
      </c>
      <c r="Q179" s="259">
        <v>0.00056999999999999998</v>
      </c>
      <c r="R179" s="259">
        <f>Q179*H179</f>
        <v>0.0017099999999999999</v>
      </c>
      <c r="S179" s="259">
        <v>0</v>
      </c>
      <c r="T179" s="26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1" t="s">
        <v>179</v>
      </c>
      <c r="AT179" s="261" t="s">
        <v>154</v>
      </c>
      <c r="AU179" s="261" t="s">
        <v>82</v>
      </c>
      <c r="AY179" s="16" t="s">
        <v>153</v>
      </c>
      <c r="BE179" s="262">
        <f>IF(N179="základní",J179,0)</f>
        <v>0</v>
      </c>
      <c r="BF179" s="262">
        <f>IF(N179="snížená",J179,0)</f>
        <v>0</v>
      </c>
      <c r="BG179" s="262">
        <f>IF(N179="zákl. přenesená",J179,0)</f>
        <v>0</v>
      </c>
      <c r="BH179" s="262">
        <f>IF(N179="sníž. přenesená",J179,0)</f>
        <v>0</v>
      </c>
      <c r="BI179" s="262">
        <f>IF(N179="nulová",J179,0)</f>
        <v>0</v>
      </c>
      <c r="BJ179" s="16" t="s">
        <v>78</v>
      </c>
      <c r="BK179" s="262">
        <f>ROUND(I179*H179,2)</f>
        <v>0</v>
      </c>
      <c r="BL179" s="16" t="s">
        <v>179</v>
      </c>
      <c r="BM179" s="261" t="s">
        <v>1053</v>
      </c>
    </row>
    <row r="180" s="2" customFormat="1" ht="24" customHeight="1">
      <c r="A180" s="37"/>
      <c r="B180" s="38"/>
      <c r="C180" s="249" t="s">
        <v>199</v>
      </c>
      <c r="D180" s="249" t="s">
        <v>154</v>
      </c>
      <c r="E180" s="250" t="s">
        <v>1054</v>
      </c>
      <c r="F180" s="251" t="s">
        <v>1055</v>
      </c>
      <c r="G180" s="252" t="s">
        <v>573</v>
      </c>
      <c r="H180" s="253">
        <v>36</v>
      </c>
      <c r="I180" s="254"/>
      <c r="J180" s="255">
        <f>ROUND(I180*H180,2)</f>
        <v>0</v>
      </c>
      <c r="K180" s="256"/>
      <c r="L180" s="43"/>
      <c r="M180" s="257" t="s">
        <v>1</v>
      </c>
      <c r="N180" s="258" t="s">
        <v>38</v>
      </c>
      <c r="O180" s="90"/>
      <c r="P180" s="259">
        <f>O180*H180</f>
        <v>0</v>
      </c>
      <c r="Q180" s="259">
        <v>0.00114</v>
      </c>
      <c r="R180" s="259">
        <f>Q180*H180</f>
        <v>0.04104</v>
      </c>
      <c r="S180" s="259">
        <v>0</v>
      </c>
      <c r="T180" s="26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1" t="s">
        <v>179</v>
      </c>
      <c r="AT180" s="261" t="s">
        <v>154</v>
      </c>
      <c r="AU180" s="261" t="s">
        <v>82</v>
      </c>
      <c r="AY180" s="16" t="s">
        <v>153</v>
      </c>
      <c r="BE180" s="262">
        <f>IF(N180="základní",J180,0)</f>
        <v>0</v>
      </c>
      <c r="BF180" s="262">
        <f>IF(N180="snížená",J180,0)</f>
        <v>0</v>
      </c>
      <c r="BG180" s="262">
        <f>IF(N180="zákl. přenesená",J180,0)</f>
        <v>0</v>
      </c>
      <c r="BH180" s="262">
        <f>IF(N180="sníž. přenesená",J180,0)</f>
        <v>0</v>
      </c>
      <c r="BI180" s="262">
        <f>IF(N180="nulová",J180,0)</f>
        <v>0</v>
      </c>
      <c r="BJ180" s="16" t="s">
        <v>78</v>
      </c>
      <c r="BK180" s="262">
        <f>ROUND(I180*H180,2)</f>
        <v>0</v>
      </c>
      <c r="BL180" s="16" t="s">
        <v>179</v>
      </c>
      <c r="BM180" s="261" t="s">
        <v>1056</v>
      </c>
    </row>
    <row r="181" s="2" customFormat="1" ht="24" customHeight="1">
      <c r="A181" s="37"/>
      <c r="B181" s="38"/>
      <c r="C181" s="249" t="s">
        <v>1057</v>
      </c>
      <c r="D181" s="249" t="s">
        <v>154</v>
      </c>
      <c r="E181" s="250" t="s">
        <v>1058</v>
      </c>
      <c r="F181" s="251" t="s">
        <v>1059</v>
      </c>
      <c r="G181" s="252" t="s">
        <v>955</v>
      </c>
      <c r="H181" s="253">
        <v>2</v>
      </c>
      <c r="I181" s="254"/>
      <c r="J181" s="255">
        <f>ROUND(I181*H181,2)</f>
        <v>0</v>
      </c>
      <c r="K181" s="256"/>
      <c r="L181" s="43"/>
      <c r="M181" s="257" t="s">
        <v>1</v>
      </c>
      <c r="N181" s="258" t="s">
        <v>38</v>
      </c>
      <c r="O181" s="90"/>
      <c r="P181" s="259">
        <f>O181*H181</f>
        <v>0</v>
      </c>
      <c r="Q181" s="259">
        <v>0.0021299999999999999</v>
      </c>
      <c r="R181" s="259">
        <f>Q181*H181</f>
        <v>0.0042599999999999999</v>
      </c>
      <c r="S181" s="259">
        <v>0</v>
      </c>
      <c r="T181" s="26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1" t="s">
        <v>179</v>
      </c>
      <c r="AT181" s="261" t="s">
        <v>154</v>
      </c>
      <c r="AU181" s="261" t="s">
        <v>82</v>
      </c>
      <c r="AY181" s="16" t="s">
        <v>153</v>
      </c>
      <c r="BE181" s="262">
        <f>IF(N181="základní",J181,0)</f>
        <v>0</v>
      </c>
      <c r="BF181" s="262">
        <f>IF(N181="snížená",J181,0)</f>
        <v>0</v>
      </c>
      <c r="BG181" s="262">
        <f>IF(N181="zákl. přenesená",J181,0)</f>
        <v>0</v>
      </c>
      <c r="BH181" s="262">
        <f>IF(N181="sníž. přenesená",J181,0)</f>
        <v>0</v>
      </c>
      <c r="BI181" s="262">
        <f>IF(N181="nulová",J181,0)</f>
        <v>0</v>
      </c>
      <c r="BJ181" s="16" t="s">
        <v>78</v>
      </c>
      <c r="BK181" s="262">
        <f>ROUND(I181*H181,2)</f>
        <v>0</v>
      </c>
      <c r="BL181" s="16" t="s">
        <v>179</v>
      </c>
      <c r="BM181" s="261" t="s">
        <v>1060</v>
      </c>
    </row>
    <row r="182" s="2" customFormat="1" ht="16.5" customHeight="1">
      <c r="A182" s="37"/>
      <c r="B182" s="38"/>
      <c r="C182" s="249" t="s">
        <v>202</v>
      </c>
      <c r="D182" s="249" t="s">
        <v>154</v>
      </c>
      <c r="E182" s="250" t="s">
        <v>1061</v>
      </c>
      <c r="F182" s="251" t="s">
        <v>1062</v>
      </c>
      <c r="G182" s="252" t="s">
        <v>573</v>
      </c>
      <c r="H182" s="253">
        <v>254</v>
      </c>
      <c r="I182" s="254"/>
      <c r="J182" s="255">
        <f>ROUND(I182*H182,2)</f>
        <v>0</v>
      </c>
      <c r="K182" s="256"/>
      <c r="L182" s="43"/>
      <c r="M182" s="257" t="s">
        <v>1</v>
      </c>
      <c r="N182" s="258" t="s">
        <v>38</v>
      </c>
      <c r="O182" s="90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1" t="s">
        <v>179</v>
      </c>
      <c r="AT182" s="261" t="s">
        <v>154</v>
      </c>
      <c r="AU182" s="261" t="s">
        <v>82</v>
      </c>
      <c r="AY182" s="16" t="s">
        <v>153</v>
      </c>
      <c r="BE182" s="262">
        <f>IF(N182="základní",J182,0)</f>
        <v>0</v>
      </c>
      <c r="BF182" s="262">
        <f>IF(N182="snížená",J182,0)</f>
        <v>0</v>
      </c>
      <c r="BG182" s="262">
        <f>IF(N182="zákl. přenesená",J182,0)</f>
        <v>0</v>
      </c>
      <c r="BH182" s="262">
        <f>IF(N182="sníž. přenesená",J182,0)</f>
        <v>0</v>
      </c>
      <c r="BI182" s="262">
        <f>IF(N182="nulová",J182,0)</f>
        <v>0</v>
      </c>
      <c r="BJ182" s="16" t="s">
        <v>78</v>
      </c>
      <c r="BK182" s="262">
        <f>ROUND(I182*H182,2)</f>
        <v>0</v>
      </c>
      <c r="BL182" s="16" t="s">
        <v>179</v>
      </c>
      <c r="BM182" s="261" t="s">
        <v>1063</v>
      </c>
    </row>
    <row r="183" s="13" customFormat="1">
      <c r="A183" s="13"/>
      <c r="B183" s="287"/>
      <c r="C183" s="288"/>
      <c r="D183" s="289" t="s">
        <v>1029</v>
      </c>
      <c r="E183" s="290" t="s">
        <v>1</v>
      </c>
      <c r="F183" s="291" t="s">
        <v>1064</v>
      </c>
      <c r="G183" s="288"/>
      <c r="H183" s="292">
        <v>254</v>
      </c>
      <c r="I183" s="293"/>
      <c r="J183" s="288"/>
      <c r="K183" s="288"/>
      <c r="L183" s="294"/>
      <c r="M183" s="295"/>
      <c r="N183" s="296"/>
      <c r="O183" s="296"/>
      <c r="P183" s="296"/>
      <c r="Q183" s="296"/>
      <c r="R183" s="296"/>
      <c r="S183" s="296"/>
      <c r="T183" s="29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98" t="s">
        <v>1029</v>
      </c>
      <c r="AU183" s="298" t="s">
        <v>82</v>
      </c>
      <c r="AV183" s="13" t="s">
        <v>82</v>
      </c>
      <c r="AW183" s="13" t="s">
        <v>30</v>
      </c>
      <c r="AX183" s="13" t="s">
        <v>78</v>
      </c>
      <c r="AY183" s="298" t="s">
        <v>153</v>
      </c>
    </row>
    <row r="184" s="2" customFormat="1" ht="16.5" customHeight="1">
      <c r="A184" s="37"/>
      <c r="B184" s="38"/>
      <c r="C184" s="249" t="s">
        <v>1065</v>
      </c>
      <c r="D184" s="249" t="s">
        <v>154</v>
      </c>
      <c r="E184" s="250" t="s">
        <v>1066</v>
      </c>
      <c r="F184" s="251" t="s">
        <v>1067</v>
      </c>
      <c r="G184" s="252" t="s">
        <v>1068</v>
      </c>
      <c r="H184" s="253">
        <v>52</v>
      </c>
      <c r="I184" s="254"/>
      <c r="J184" s="255">
        <f>ROUND(I184*H184,2)</f>
        <v>0</v>
      </c>
      <c r="K184" s="256"/>
      <c r="L184" s="43"/>
      <c r="M184" s="257" t="s">
        <v>1</v>
      </c>
      <c r="N184" s="258" t="s">
        <v>38</v>
      </c>
      <c r="O184" s="90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1" t="s">
        <v>179</v>
      </c>
      <c r="AT184" s="261" t="s">
        <v>154</v>
      </c>
      <c r="AU184" s="261" t="s">
        <v>82</v>
      </c>
      <c r="AY184" s="16" t="s">
        <v>153</v>
      </c>
      <c r="BE184" s="262">
        <f>IF(N184="základní",J184,0)</f>
        <v>0</v>
      </c>
      <c r="BF184" s="262">
        <f>IF(N184="snížená",J184,0)</f>
        <v>0</v>
      </c>
      <c r="BG184" s="262">
        <f>IF(N184="zákl. přenesená",J184,0)</f>
        <v>0</v>
      </c>
      <c r="BH184" s="262">
        <f>IF(N184="sníž. přenesená",J184,0)</f>
        <v>0</v>
      </c>
      <c r="BI184" s="262">
        <f>IF(N184="nulová",J184,0)</f>
        <v>0</v>
      </c>
      <c r="BJ184" s="16" t="s">
        <v>78</v>
      </c>
      <c r="BK184" s="262">
        <f>ROUND(I184*H184,2)</f>
        <v>0</v>
      </c>
      <c r="BL184" s="16" t="s">
        <v>179</v>
      </c>
      <c r="BM184" s="261" t="s">
        <v>1069</v>
      </c>
    </row>
    <row r="185" s="2" customFormat="1" ht="24" customHeight="1">
      <c r="A185" s="37"/>
      <c r="B185" s="38"/>
      <c r="C185" s="249" t="s">
        <v>205</v>
      </c>
      <c r="D185" s="249" t="s">
        <v>154</v>
      </c>
      <c r="E185" s="250" t="s">
        <v>1070</v>
      </c>
      <c r="F185" s="251" t="s">
        <v>1071</v>
      </c>
      <c r="G185" s="252" t="s">
        <v>739</v>
      </c>
      <c r="H185" s="253">
        <v>1</v>
      </c>
      <c r="I185" s="254"/>
      <c r="J185" s="255">
        <f>ROUND(I185*H185,2)</f>
        <v>0</v>
      </c>
      <c r="K185" s="256"/>
      <c r="L185" s="43"/>
      <c r="M185" s="257" t="s">
        <v>1</v>
      </c>
      <c r="N185" s="258" t="s">
        <v>38</v>
      </c>
      <c r="O185" s="90"/>
      <c r="P185" s="259">
        <f>O185*H185</f>
        <v>0</v>
      </c>
      <c r="Q185" s="259">
        <v>0</v>
      </c>
      <c r="R185" s="259">
        <f>Q185*H185</f>
        <v>0</v>
      </c>
      <c r="S185" s="259">
        <v>0</v>
      </c>
      <c r="T185" s="26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1" t="s">
        <v>179</v>
      </c>
      <c r="AT185" s="261" t="s">
        <v>154</v>
      </c>
      <c r="AU185" s="261" t="s">
        <v>82</v>
      </c>
      <c r="AY185" s="16" t="s">
        <v>153</v>
      </c>
      <c r="BE185" s="262">
        <f>IF(N185="základní",J185,0)</f>
        <v>0</v>
      </c>
      <c r="BF185" s="262">
        <f>IF(N185="snížená",J185,0)</f>
        <v>0</v>
      </c>
      <c r="BG185" s="262">
        <f>IF(N185="zákl. přenesená",J185,0)</f>
        <v>0</v>
      </c>
      <c r="BH185" s="262">
        <f>IF(N185="sníž. přenesená",J185,0)</f>
        <v>0</v>
      </c>
      <c r="BI185" s="262">
        <f>IF(N185="nulová",J185,0)</f>
        <v>0</v>
      </c>
      <c r="BJ185" s="16" t="s">
        <v>78</v>
      </c>
      <c r="BK185" s="262">
        <f>ROUND(I185*H185,2)</f>
        <v>0</v>
      </c>
      <c r="BL185" s="16" t="s">
        <v>179</v>
      </c>
      <c r="BM185" s="261" t="s">
        <v>1072</v>
      </c>
    </row>
    <row r="186" s="2" customFormat="1" ht="24" customHeight="1">
      <c r="A186" s="37"/>
      <c r="B186" s="38"/>
      <c r="C186" s="249" t="s">
        <v>1073</v>
      </c>
      <c r="D186" s="249" t="s">
        <v>154</v>
      </c>
      <c r="E186" s="250" t="s">
        <v>1074</v>
      </c>
      <c r="F186" s="251" t="s">
        <v>1075</v>
      </c>
      <c r="G186" s="252" t="s">
        <v>1076</v>
      </c>
      <c r="H186" s="253">
        <v>0.33900000000000002</v>
      </c>
      <c r="I186" s="254"/>
      <c r="J186" s="255">
        <f>ROUND(I186*H186,2)</f>
        <v>0</v>
      </c>
      <c r="K186" s="256"/>
      <c r="L186" s="43"/>
      <c r="M186" s="257" t="s">
        <v>1</v>
      </c>
      <c r="N186" s="258" t="s">
        <v>38</v>
      </c>
      <c r="O186" s="90"/>
      <c r="P186" s="259">
        <f>O186*H186</f>
        <v>0</v>
      </c>
      <c r="Q186" s="259">
        <v>0</v>
      </c>
      <c r="R186" s="259">
        <f>Q186*H186</f>
        <v>0</v>
      </c>
      <c r="S186" s="259">
        <v>0</v>
      </c>
      <c r="T186" s="26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1" t="s">
        <v>179</v>
      </c>
      <c r="AT186" s="261" t="s">
        <v>154</v>
      </c>
      <c r="AU186" s="261" t="s">
        <v>82</v>
      </c>
      <c r="AY186" s="16" t="s">
        <v>153</v>
      </c>
      <c r="BE186" s="262">
        <f>IF(N186="základní",J186,0)</f>
        <v>0</v>
      </c>
      <c r="BF186" s="262">
        <f>IF(N186="snížená",J186,0)</f>
        <v>0</v>
      </c>
      <c r="BG186" s="262">
        <f>IF(N186="zákl. přenesená",J186,0)</f>
        <v>0</v>
      </c>
      <c r="BH186" s="262">
        <f>IF(N186="sníž. přenesená",J186,0)</f>
        <v>0</v>
      </c>
      <c r="BI186" s="262">
        <f>IF(N186="nulová",J186,0)</f>
        <v>0</v>
      </c>
      <c r="BJ186" s="16" t="s">
        <v>78</v>
      </c>
      <c r="BK186" s="262">
        <f>ROUND(I186*H186,2)</f>
        <v>0</v>
      </c>
      <c r="BL186" s="16" t="s">
        <v>179</v>
      </c>
      <c r="BM186" s="261" t="s">
        <v>1077</v>
      </c>
    </row>
    <row r="187" s="11" customFormat="1" ht="22.8" customHeight="1">
      <c r="A187" s="11"/>
      <c r="B187" s="235"/>
      <c r="C187" s="236"/>
      <c r="D187" s="237" t="s">
        <v>72</v>
      </c>
      <c r="E187" s="274" t="s">
        <v>1078</v>
      </c>
      <c r="F187" s="274" t="s">
        <v>1079</v>
      </c>
      <c r="G187" s="236"/>
      <c r="H187" s="236"/>
      <c r="I187" s="239"/>
      <c r="J187" s="275">
        <f>BK187</f>
        <v>0</v>
      </c>
      <c r="K187" s="236"/>
      <c r="L187" s="241"/>
      <c r="M187" s="242"/>
      <c r="N187" s="243"/>
      <c r="O187" s="243"/>
      <c r="P187" s="244">
        <f>SUM(P188:P204)</f>
        <v>0</v>
      </c>
      <c r="Q187" s="243"/>
      <c r="R187" s="244">
        <f>SUM(R188:R204)</f>
        <v>0.20906000000000002</v>
      </c>
      <c r="S187" s="243"/>
      <c r="T187" s="245">
        <f>SUM(T188:T204)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46" t="s">
        <v>82</v>
      </c>
      <c r="AT187" s="247" t="s">
        <v>72</v>
      </c>
      <c r="AU187" s="247" t="s">
        <v>78</v>
      </c>
      <c r="AY187" s="246" t="s">
        <v>153</v>
      </c>
      <c r="BK187" s="248">
        <f>SUM(BK188:BK204)</f>
        <v>0</v>
      </c>
    </row>
    <row r="188" s="2" customFormat="1" ht="16.5" customHeight="1">
      <c r="A188" s="37"/>
      <c r="B188" s="38"/>
      <c r="C188" s="249" t="s">
        <v>208</v>
      </c>
      <c r="D188" s="249" t="s">
        <v>154</v>
      </c>
      <c r="E188" s="250" t="s">
        <v>1080</v>
      </c>
      <c r="F188" s="251" t="s">
        <v>1081</v>
      </c>
      <c r="G188" s="252" t="s">
        <v>573</v>
      </c>
      <c r="H188" s="253">
        <v>51</v>
      </c>
      <c r="I188" s="254"/>
      <c r="J188" s="255">
        <f>ROUND(I188*H188,2)</f>
        <v>0</v>
      </c>
      <c r="K188" s="256"/>
      <c r="L188" s="43"/>
      <c r="M188" s="257" t="s">
        <v>1</v>
      </c>
      <c r="N188" s="258" t="s">
        <v>38</v>
      </c>
      <c r="O188" s="90"/>
      <c r="P188" s="259">
        <f>O188*H188</f>
        <v>0</v>
      </c>
      <c r="Q188" s="259">
        <v>0.00058</v>
      </c>
      <c r="R188" s="259">
        <f>Q188*H188</f>
        <v>0.029579999999999999</v>
      </c>
      <c r="S188" s="259">
        <v>0</v>
      </c>
      <c r="T188" s="26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1" t="s">
        <v>179</v>
      </c>
      <c r="AT188" s="261" t="s">
        <v>154</v>
      </c>
      <c r="AU188" s="261" t="s">
        <v>82</v>
      </c>
      <c r="AY188" s="16" t="s">
        <v>153</v>
      </c>
      <c r="BE188" s="262">
        <f>IF(N188="základní",J188,0)</f>
        <v>0</v>
      </c>
      <c r="BF188" s="262">
        <f>IF(N188="snížená",J188,0)</f>
        <v>0</v>
      </c>
      <c r="BG188" s="262">
        <f>IF(N188="zákl. přenesená",J188,0)</f>
        <v>0</v>
      </c>
      <c r="BH188" s="262">
        <f>IF(N188="sníž. přenesená",J188,0)</f>
        <v>0</v>
      </c>
      <c r="BI188" s="262">
        <f>IF(N188="nulová",J188,0)</f>
        <v>0</v>
      </c>
      <c r="BJ188" s="16" t="s">
        <v>78</v>
      </c>
      <c r="BK188" s="262">
        <f>ROUND(I188*H188,2)</f>
        <v>0</v>
      </c>
      <c r="BL188" s="16" t="s">
        <v>179</v>
      </c>
      <c r="BM188" s="261" t="s">
        <v>1082</v>
      </c>
    </row>
    <row r="189" s="2" customFormat="1" ht="24" customHeight="1">
      <c r="A189" s="37"/>
      <c r="B189" s="38"/>
      <c r="C189" s="249" t="s">
        <v>1083</v>
      </c>
      <c r="D189" s="249" t="s">
        <v>154</v>
      </c>
      <c r="E189" s="250" t="s">
        <v>1084</v>
      </c>
      <c r="F189" s="251" t="s">
        <v>1085</v>
      </c>
      <c r="G189" s="252" t="s">
        <v>573</v>
      </c>
      <c r="H189" s="253">
        <v>97</v>
      </c>
      <c r="I189" s="254"/>
      <c r="J189" s="255">
        <f>ROUND(I189*H189,2)</f>
        <v>0</v>
      </c>
      <c r="K189" s="256"/>
      <c r="L189" s="43"/>
      <c r="M189" s="257" t="s">
        <v>1</v>
      </c>
      <c r="N189" s="258" t="s">
        <v>38</v>
      </c>
      <c r="O189" s="90"/>
      <c r="P189" s="259">
        <f>O189*H189</f>
        <v>0</v>
      </c>
      <c r="Q189" s="259">
        <v>0.00077999999999999999</v>
      </c>
      <c r="R189" s="259">
        <f>Q189*H189</f>
        <v>0.075660000000000005</v>
      </c>
      <c r="S189" s="259">
        <v>0</v>
      </c>
      <c r="T189" s="26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1" t="s">
        <v>179</v>
      </c>
      <c r="AT189" s="261" t="s">
        <v>154</v>
      </c>
      <c r="AU189" s="261" t="s">
        <v>82</v>
      </c>
      <c r="AY189" s="16" t="s">
        <v>153</v>
      </c>
      <c r="BE189" s="262">
        <f>IF(N189="základní",J189,0)</f>
        <v>0</v>
      </c>
      <c r="BF189" s="262">
        <f>IF(N189="snížená",J189,0)</f>
        <v>0</v>
      </c>
      <c r="BG189" s="262">
        <f>IF(N189="zákl. přenesená",J189,0)</f>
        <v>0</v>
      </c>
      <c r="BH189" s="262">
        <f>IF(N189="sníž. přenesená",J189,0)</f>
        <v>0</v>
      </c>
      <c r="BI189" s="262">
        <f>IF(N189="nulová",J189,0)</f>
        <v>0</v>
      </c>
      <c r="BJ189" s="16" t="s">
        <v>78</v>
      </c>
      <c r="BK189" s="262">
        <f>ROUND(I189*H189,2)</f>
        <v>0</v>
      </c>
      <c r="BL189" s="16" t="s">
        <v>179</v>
      </c>
      <c r="BM189" s="261" t="s">
        <v>1086</v>
      </c>
    </row>
    <row r="190" s="2" customFormat="1" ht="24" customHeight="1">
      <c r="A190" s="37"/>
      <c r="B190" s="38"/>
      <c r="C190" s="249" t="s">
        <v>213</v>
      </c>
      <c r="D190" s="249" t="s">
        <v>154</v>
      </c>
      <c r="E190" s="250" t="s">
        <v>1087</v>
      </c>
      <c r="F190" s="251" t="s">
        <v>1088</v>
      </c>
      <c r="G190" s="252" t="s">
        <v>573</v>
      </c>
      <c r="H190" s="253">
        <v>12</v>
      </c>
      <c r="I190" s="254"/>
      <c r="J190" s="255">
        <f>ROUND(I190*H190,2)</f>
        <v>0</v>
      </c>
      <c r="K190" s="256"/>
      <c r="L190" s="43"/>
      <c r="M190" s="257" t="s">
        <v>1</v>
      </c>
      <c r="N190" s="258" t="s">
        <v>38</v>
      </c>
      <c r="O190" s="90"/>
      <c r="P190" s="259">
        <f>O190*H190</f>
        <v>0</v>
      </c>
      <c r="Q190" s="259">
        <v>0.00096000000000000002</v>
      </c>
      <c r="R190" s="259">
        <f>Q190*H190</f>
        <v>0.011520000000000001</v>
      </c>
      <c r="S190" s="259">
        <v>0</v>
      </c>
      <c r="T190" s="26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1" t="s">
        <v>179</v>
      </c>
      <c r="AT190" s="261" t="s">
        <v>154</v>
      </c>
      <c r="AU190" s="261" t="s">
        <v>82</v>
      </c>
      <c r="AY190" s="16" t="s">
        <v>153</v>
      </c>
      <c r="BE190" s="262">
        <f>IF(N190="základní",J190,0)</f>
        <v>0</v>
      </c>
      <c r="BF190" s="262">
        <f>IF(N190="snížená",J190,0)</f>
        <v>0</v>
      </c>
      <c r="BG190" s="262">
        <f>IF(N190="zákl. přenesená",J190,0)</f>
        <v>0</v>
      </c>
      <c r="BH190" s="262">
        <f>IF(N190="sníž. přenesená",J190,0)</f>
        <v>0</v>
      </c>
      <c r="BI190" s="262">
        <f>IF(N190="nulová",J190,0)</f>
        <v>0</v>
      </c>
      <c r="BJ190" s="16" t="s">
        <v>78</v>
      </c>
      <c r="BK190" s="262">
        <f>ROUND(I190*H190,2)</f>
        <v>0</v>
      </c>
      <c r="BL190" s="16" t="s">
        <v>179</v>
      </c>
      <c r="BM190" s="261" t="s">
        <v>1089</v>
      </c>
    </row>
    <row r="191" s="2" customFormat="1" ht="24" customHeight="1">
      <c r="A191" s="37"/>
      <c r="B191" s="38"/>
      <c r="C191" s="249" t="s">
        <v>1090</v>
      </c>
      <c r="D191" s="249" t="s">
        <v>154</v>
      </c>
      <c r="E191" s="250" t="s">
        <v>1091</v>
      </c>
      <c r="F191" s="251" t="s">
        <v>1092</v>
      </c>
      <c r="G191" s="252" t="s">
        <v>573</v>
      </c>
      <c r="H191" s="253">
        <v>56</v>
      </c>
      <c r="I191" s="254"/>
      <c r="J191" s="255">
        <f>ROUND(I191*H191,2)</f>
        <v>0</v>
      </c>
      <c r="K191" s="256"/>
      <c r="L191" s="43"/>
      <c r="M191" s="257" t="s">
        <v>1</v>
      </c>
      <c r="N191" s="258" t="s">
        <v>38</v>
      </c>
      <c r="O191" s="90"/>
      <c r="P191" s="259">
        <f>O191*H191</f>
        <v>0</v>
      </c>
      <c r="Q191" s="259">
        <v>0.00125</v>
      </c>
      <c r="R191" s="259">
        <f>Q191*H191</f>
        <v>0.070000000000000007</v>
      </c>
      <c r="S191" s="259">
        <v>0</v>
      </c>
      <c r="T191" s="26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1" t="s">
        <v>179</v>
      </c>
      <c r="AT191" s="261" t="s">
        <v>154</v>
      </c>
      <c r="AU191" s="261" t="s">
        <v>82</v>
      </c>
      <c r="AY191" s="16" t="s">
        <v>153</v>
      </c>
      <c r="BE191" s="262">
        <f>IF(N191="základní",J191,0)</f>
        <v>0</v>
      </c>
      <c r="BF191" s="262">
        <f>IF(N191="snížená",J191,0)</f>
        <v>0</v>
      </c>
      <c r="BG191" s="262">
        <f>IF(N191="zákl. přenesená",J191,0)</f>
        <v>0</v>
      </c>
      <c r="BH191" s="262">
        <f>IF(N191="sníž. přenesená",J191,0)</f>
        <v>0</v>
      </c>
      <c r="BI191" s="262">
        <f>IF(N191="nulová",J191,0)</f>
        <v>0</v>
      </c>
      <c r="BJ191" s="16" t="s">
        <v>78</v>
      </c>
      <c r="BK191" s="262">
        <f>ROUND(I191*H191,2)</f>
        <v>0</v>
      </c>
      <c r="BL191" s="16" t="s">
        <v>179</v>
      </c>
      <c r="BM191" s="261" t="s">
        <v>1093</v>
      </c>
    </row>
    <row r="192" s="2" customFormat="1" ht="36" customHeight="1">
      <c r="A192" s="37"/>
      <c r="B192" s="38"/>
      <c r="C192" s="249" t="s">
        <v>216</v>
      </c>
      <c r="D192" s="249" t="s">
        <v>154</v>
      </c>
      <c r="E192" s="250" t="s">
        <v>1094</v>
      </c>
      <c r="F192" s="251" t="s">
        <v>1095</v>
      </c>
      <c r="G192" s="252" t="s">
        <v>573</v>
      </c>
      <c r="H192" s="253">
        <v>37</v>
      </c>
      <c r="I192" s="254"/>
      <c r="J192" s="255">
        <f>ROUND(I192*H192,2)</f>
        <v>0</v>
      </c>
      <c r="K192" s="256"/>
      <c r="L192" s="43"/>
      <c r="M192" s="257" t="s">
        <v>1</v>
      </c>
      <c r="N192" s="258" t="s">
        <v>38</v>
      </c>
      <c r="O192" s="90"/>
      <c r="P192" s="259">
        <f>O192*H192</f>
        <v>0</v>
      </c>
      <c r="Q192" s="259">
        <v>4.0000000000000003E-05</v>
      </c>
      <c r="R192" s="259">
        <f>Q192*H192</f>
        <v>0.0014800000000000002</v>
      </c>
      <c r="S192" s="259">
        <v>0</v>
      </c>
      <c r="T192" s="26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1" t="s">
        <v>179</v>
      </c>
      <c r="AT192" s="261" t="s">
        <v>154</v>
      </c>
      <c r="AU192" s="261" t="s">
        <v>82</v>
      </c>
      <c r="AY192" s="16" t="s">
        <v>153</v>
      </c>
      <c r="BE192" s="262">
        <f>IF(N192="základní",J192,0)</f>
        <v>0</v>
      </c>
      <c r="BF192" s="262">
        <f>IF(N192="snížená",J192,0)</f>
        <v>0</v>
      </c>
      <c r="BG192" s="262">
        <f>IF(N192="zákl. přenesená",J192,0)</f>
        <v>0</v>
      </c>
      <c r="BH192" s="262">
        <f>IF(N192="sníž. přenesená",J192,0)</f>
        <v>0</v>
      </c>
      <c r="BI192" s="262">
        <f>IF(N192="nulová",J192,0)</f>
        <v>0</v>
      </c>
      <c r="BJ192" s="16" t="s">
        <v>78</v>
      </c>
      <c r="BK192" s="262">
        <f>ROUND(I192*H192,2)</f>
        <v>0</v>
      </c>
      <c r="BL192" s="16" t="s">
        <v>179</v>
      </c>
      <c r="BM192" s="261" t="s">
        <v>1096</v>
      </c>
    </row>
    <row r="193" s="2" customFormat="1" ht="36" customHeight="1">
      <c r="A193" s="37"/>
      <c r="B193" s="38"/>
      <c r="C193" s="249" t="s">
        <v>1097</v>
      </c>
      <c r="D193" s="249" t="s">
        <v>154</v>
      </c>
      <c r="E193" s="250" t="s">
        <v>1098</v>
      </c>
      <c r="F193" s="251" t="s">
        <v>1099</v>
      </c>
      <c r="G193" s="252" t="s">
        <v>573</v>
      </c>
      <c r="H193" s="253">
        <v>9</v>
      </c>
      <c r="I193" s="254"/>
      <c r="J193" s="255">
        <f>ROUND(I193*H193,2)</f>
        <v>0</v>
      </c>
      <c r="K193" s="256"/>
      <c r="L193" s="43"/>
      <c r="M193" s="257" t="s">
        <v>1</v>
      </c>
      <c r="N193" s="258" t="s">
        <v>38</v>
      </c>
      <c r="O193" s="90"/>
      <c r="P193" s="259">
        <f>O193*H193</f>
        <v>0</v>
      </c>
      <c r="Q193" s="259">
        <v>4.0000000000000003E-05</v>
      </c>
      <c r="R193" s="259">
        <f>Q193*H193</f>
        <v>0.00036000000000000002</v>
      </c>
      <c r="S193" s="259">
        <v>0</v>
      </c>
      <c r="T193" s="26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1" t="s">
        <v>179</v>
      </c>
      <c r="AT193" s="261" t="s">
        <v>154</v>
      </c>
      <c r="AU193" s="261" t="s">
        <v>82</v>
      </c>
      <c r="AY193" s="16" t="s">
        <v>153</v>
      </c>
      <c r="BE193" s="262">
        <f>IF(N193="základní",J193,0)</f>
        <v>0</v>
      </c>
      <c r="BF193" s="262">
        <f>IF(N193="snížená",J193,0)</f>
        <v>0</v>
      </c>
      <c r="BG193" s="262">
        <f>IF(N193="zákl. přenesená",J193,0)</f>
        <v>0</v>
      </c>
      <c r="BH193" s="262">
        <f>IF(N193="sníž. přenesená",J193,0)</f>
        <v>0</v>
      </c>
      <c r="BI193" s="262">
        <f>IF(N193="nulová",J193,0)</f>
        <v>0</v>
      </c>
      <c r="BJ193" s="16" t="s">
        <v>78</v>
      </c>
      <c r="BK193" s="262">
        <f>ROUND(I193*H193,2)</f>
        <v>0</v>
      </c>
      <c r="BL193" s="16" t="s">
        <v>179</v>
      </c>
      <c r="BM193" s="261" t="s">
        <v>1100</v>
      </c>
    </row>
    <row r="194" s="2" customFormat="1" ht="36" customHeight="1">
      <c r="A194" s="37"/>
      <c r="B194" s="38"/>
      <c r="C194" s="249" t="s">
        <v>219</v>
      </c>
      <c r="D194" s="249" t="s">
        <v>154</v>
      </c>
      <c r="E194" s="250" t="s">
        <v>1101</v>
      </c>
      <c r="F194" s="251" t="s">
        <v>1102</v>
      </c>
      <c r="G194" s="252" t="s">
        <v>573</v>
      </c>
      <c r="H194" s="253">
        <v>30</v>
      </c>
      <c r="I194" s="254"/>
      <c r="J194" s="255">
        <f>ROUND(I194*H194,2)</f>
        <v>0</v>
      </c>
      <c r="K194" s="256"/>
      <c r="L194" s="43"/>
      <c r="M194" s="257" t="s">
        <v>1</v>
      </c>
      <c r="N194" s="258" t="s">
        <v>38</v>
      </c>
      <c r="O194" s="90"/>
      <c r="P194" s="259">
        <f>O194*H194</f>
        <v>0</v>
      </c>
      <c r="Q194" s="259">
        <v>4.0000000000000003E-05</v>
      </c>
      <c r="R194" s="259">
        <f>Q194*H194</f>
        <v>0.0012000000000000001</v>
      </c>
      <c r="S194" s="259">
        <v>0</v>
      </c>
      <c r="T194" s="26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1" t="s">
        <v>179</v>
      </c>
      <c r="AT194" s="261" t="s">
        <v>154</v>
      </c>
      <c r="AU194" s="261" t="s">
        <v>82</v>
      </c>
      <c r="AY194" s="16" t="s">
        <v>153</v>
      </c>
      <c r="BE194" s="262">
        <f>IF(N194="základní",J194,0)</f>
        <v>0</v>
      </c>
      <c r="BF194" s="262">
        <f>IF(N194="snížená",J194,0)</f>
        <v>0</v>
      </c>
      <c r="BG194" s="262">
        <f>IF(N194="zákl. přenesená",J194,0)</f>
        <v>0</v>
      </c>
      <c r="BH194" s="262">
        <f>IF(N194="sníž. přenesená",J194,0)</f>
        <v>0</v>
      </c>
      <c r="BI194" s="262">
        <f>IF(N194="nulová",J194,0)</f>
        <v>0</v>
      </c>
      <c r="BJ194" s="16" t="s">
        <v>78</v>
      </c>
      <c r="BK194" s="262">
        <f>ROUND(I194*H194,2)</f>
        <v>0</v>
      </c>
      <c r="BL194" s="16" t="s">
        <v>179</v>
      </c>
      <c r="BM194" s="261" t="s">
        <v>1103</v>
      </c>
    </row>
    <row r="195" s="2" customFormat="1" ht="36" customHeight="1">
      <c r="A195" s="37"/>
      <c r="B195" s="38"/>
      <c r="C195" s="249" t="s">
        <v>1104</v>
      </c>
      <c r="D195" s="249" t="s">
        <v>154</v>
      </c>
      <c r="E195" s="250" t="s">
        <v>1105</v>
      </c>
      <c r="F195" s="251" t="s">
        <v>1106</v>
      </c>
      <c r="G195" s="252" t="s">
        <v>573</v>
      </c>
      <c r="H195" s="253">
        <v>60</v>
      </c>
      <c r="I195" s="254"/>
      <c r="J195" s="255">
        <f>ROUND(I195*H195,2)</f>
        <v>0</v>
      </c>
      <c r="K195" s="256"/>
      <c r="L195" s="43"/>
      <c r="M195" s="257" t="s">
        <v>1</v>
      </c>
      <c r="N195" s="258" t="s">
        <v>38</v>
      </c>
      <c r="O195" s="90"/>
      <c r="P195" s="259">
        <f>O195*H195</f>
        <v>0</v>
      </c>
      <c r="Q195" s="259">
        <v>0.00012</v>
      </c>
      <c r="R195" s="259">
        <f>Q195*H195</f>
        <v>0.0071999999999999998</v>
      </c>
      <c r="S195" s="259">
        <v>0</v>
      </c>
      <c r="T195" s="26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1" t="s">
        <v>179</v>
      </c>
      <c r="AT195" s="261" t="s">
        <v>154</v>
      </c>
      <c r="AU195" s="261" t="s">
        <v>82</v>
      </c>
      <c r="AY195" s="16" t="s">
        <v>153</v>
      </c>
      <c r="BE195" s="262">
        <f>IF(N195="základní",J195,0)</f>
        <v>0</v>
      </c>
      <c r="BF195" s="262">
        <f>IF(N195="snížená",J195,0)</f>
        <v>0</v>
      </c>
      <c r="BG195" s="262">
        <f>IF(N195="zákl. přenesená",J195,0)</f>
        <v>0</v>
      </c>
      <c r="BH195" s="262">
        <f>IF(N195="sníž. přenesená",J195,0)</f>
        <v>0</v>
      </c>
      <c r="BI195" s="262">
        <f>IF(N195="nulová",J195,0)</f>
        <v>0</v>
      </c>
      <c r="BJ195" s="16" t="s">
        <v>78</v>
      </c>
      <c r="BK195" s="262">
        <f>ROUND(I195*H195,2)</f>
        <v>0</v>
      </c>
      <c r="BL195" s="16" t="s">
        <v>179</v>
      </c>
      <c r="BM195" s="261" t="s">
        <v>1107</v>
      </c>
    </row>
    <row r="196" s="2" customFormat="1" ht="36" customHeight="1">
      <c r="A196" s="37"/>
      <c r="B196" s="38"/>
      <c r="C196" s="249" t="s">
        <v>222</v>
      </c>
      <c r="D196" s="249" t="s">
        <v>154</v>
      </c>
      <c r="E196" s="250" t="s">
        <v>1108</v>
      </c>
      <c r="F196" s="251" t="s">
        <v>1109</v>
      </c>
      <c r="G196" s="252" t="s">
        <v>573</v>
      </c>
      <c r="H196" s="253">
        <v>29</v>
      </c>
      <c r="I196" s="254"/>
      <c r="J196" s="255">
        <f>ROUND(I196*H196,2)</f>
        <v>0</v>
      </c>
      <c r="K196" s="256"/>
      <c r="L196" s="43"/>
      <c r="M196" s="257" t="s">
        <v>1</v>
      </c>
      <c r="N196" s="258" t="s">
        <v>38</v>
      </c>
      <c r="O196" s="90"/>
      <c r="P196" s="259">
        <f>O196*H196</f>
        <v>0</v>
      </c>
      <c r="Q196" s="259">
        <v>0.00016000000000000001</v>
      </c>
      <c r="R196" s="259">
        <f>Q196*H196</f>
        <v>0.00464</v>
      </c>
      <c r="S196" s="259">
        <v>0</v>
      </c>
      <c r="T196" s="26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1" t="s">
        <v>179</v>
      </c>
      <c r="AT196" s="261" t="s">
        <v>154</v>
      </c>
      <c r="AU196" s="261" t="s">
        <v>82</v>
      </c>
      <c r="AY196" s="16" t="s">
        <v>153</v>
      </c>
      <c r="BE196" s="262">
        <f>IF(N196="základní",J196,0)</f>
        <v>0</v>
      </c>
      <c r="BF196" s="262">
        <f>IF(N196="snížená",J196,0)</f>
        <v>0</v>
      </c>
      <c r="BG196" s="262">
        <f>IF(N196="zákl. přenesená",J196,0)</f>
        <v>0</v>
      </c>
      <c r="BH196" s="262">
        <f>IF(N196="sníž. přenesená",J196,0)</f>
        <v>0</v>
      </c>
      <c r="BI196" s="262">
        <f>IF(N196="nulová",J196,0)</f>
        <v>0</v>
      </c>
      <c r="BJ196" s="16" t="s">
        <v>78</v>
      </c>
      <c r="BK196" s="262">
        <f>ROUND(I196*H196,2)</f>
        <v>0</v>
      </c>
      <c r="BL196" s="16" t="s">
        <v>179</v>
      </c>
      <c r="BM196" s="261" t="s">
        <v>1110</v>
      </c>
    </row>
    <row r="197" s="2" customFormat="1" ht="16.5" customHeight="1">
      <c r="A197" s="37"/>
      <c r="B197" s="38"/>
      <c r="C197" s="249" t="s">
        <v>1111</v>
      </c>
      <c r="D197" s="249" t="s">
        <v>154</v>
      </c>
      <c r="E197" s="250" t="s">
        <v>1112</v>
      </c>
      <c r="F197" s="251" t="s">
        <v>1113</v>
      </c>
      <c r="G197" s="252" t="s">
        <v>182</v>
      </c>
      <c r="H197" s="253">
        <v>11</v>
      </c>
      <c r="I197" s="254"/>
      <c r="J197" s="255">
        <f>ROUND(I197*H197,2)</f>
        <v>0</v>
      </c>
      <c r="K197" s="256"/>
      <c r="L197" s="43"/>
      <c r="M197" s="257" t="s">
        <v>1</v>
      </c>
      <c r="N197" s="258" t="s">
        <v>38</v>
      </c>
      <c r="O197" s="90"/>
      <c r="P197" s="259">
        <f>O197*H197</f>
        <v>0</v>
      </c>
      <c r="Q197" s="259">
        <v>0.00025000000000000001</v>
      </c>
      <c r="R197" s="259">
        <f>Q197*H197</f>
        <v>0.0027499999999999998</v>
      </c>
      <c r="S197" s="259">
        <v>0</v>
      </c>
      <c r="T197" s="26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1" t="s">
        <v>179</v>
      </c>
      <c r="AT197" s="261" t="s">
        <v>154</v>
      </c>
      <c r="AU197" s="261" t="s">
        <v>82</v>
      </c>
      <c r="AY197" s="16" t="s">
        <v>153</v>
      </c>
      <c r="BE197" s="262">
        <f>IF(N197="základní",J197,0)</f>
        <v>0</v>
      </c>
      <c r="BF197" s="262">
        <f>IF(N197="snížená",J197,0)</f>
        <v>0</v>
      </c>
      <c r="BG197" s="262">
        <f>IF(N197="zákl. přenesená",J197,0)</f>
        <v>0</v>
      </c>
      <c r="BH197" s="262">
        <f>IF(N197="sníž. přenesená",J197,0)</f>
        <v>0</v>
      </c>
      <c r="BI197" s="262">
        <f>IF(N197="nulová",J197,0)</f>
        <v>0</v>
      </c>
      <c r="BJ197" s="16" t="s">
        <v>78</v>
      </c>
      <c r="BK197" s="262">
        <f>ROUND(I197*H197,2)</f>
        <v>0</v>
      </c>
      <c r="BL197" s="16" t="s">
        <v>179</v>
      </c>
      <c r="BM197" s="261" t="s">
        <v>1114</v>
      </c>
    </row>
    <row r="198" s="2" customFormat="1" ht="24" customHeight="1">
      <c r="A198" s="37"/>
      <c r="B198" s="38"/>
      <c r="C198" s="249" t="s">
        <v>225</v>
      </c>
      <c r="D198" s="249" t="s">
        <v>154</v>
      </c>
      <c r="E198" s="250" t="s">
        <v>1115</v>
      </c>
      <c r="F198" s="251" t="s">
        <v>1116</v>
      </c>
      <c r="G198" s="252" t="s">
        <v>955</v>
      </c>
      <c r="H198" s="253">
        <v>2</v>
      </c>
      <c r="I198" s="254"/>
      <c r="J198" s="255">
        <f>ROUND(I198*H198,2)</f>
        <v>0</v>
      </c>
      <c r="K198" s="256"/>
      <c r="L198" s="43"/>
      <c r="M198" s="257" t="s">
        <v>1</v>
      </c>
      <c r="N198" s="258" t="s">
        <v>38</v>
      </c>
      <c r="O198" s="90"/>
      <c r="P198" s="259">
        <f>O198*H198</f>
        <v>0</v>
      </c>
      <c r="Q198" s="259">
        <v>0.00017000000000000001</v>
      </c>
      <c r="R198" s="259">
        <f>Q198*H198</f>
        <v>0.00034000000000000002</v>
      </c>
      <c r="S198" s="259">
        <v>0</v>
      </c>
      <c r="T198" s="26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1" t="s">
        <v>179</v>
      </c>
      <c r="AT198" s="261" t="s">
        <v>154</v>
      </c>
      <c r="AU198" s="261" t="s">
        <v>82</v>
      </c>
      <c r="AY198" s="16" t="s">
        <v>153</v>
      </c>
      <c r="BE198" s="262">
        <f>IF(N198="základní",J198,0)</f>
        <v>0</v>
      </c>
      <c r="BF198" s="262">
        <f>IF(N198="snížená",J198,0)</f>
        <v>0</v>
      </c>
      <c r="BG198" s="262">
        <f>IF(N198="zákl. přenesená",J198,0)</f>
        <v>0</v>
      </c>
      <c r="BH198" s="262">
        <f>IF(N198="sníž. přenesená",J198,0)</f>
        <v>0</v>
      </c>
      <c r="BI198" s="262">
        <f>IF(N198="nulová",J198,0)</f>
        <v>0</v>
      </c>
      <c r="BJ198" s="16" t="s">
        <v>78</v>
      </c>
      <c r="BK198" s="262">
        <f>ROUND(I198*H198,2)</f>
        <v>0</v>
      </c>
      <c r="BL198" s="16" t="s">
        <v>179</v>
      </c>
      <c r="BM198" s="261" t="s">
        <v>1117</v>
      </c>
    </row>
    <row r="199" s="2" customFormat="1" ht="24" customHeight="1">
      <c r="A199" s="37"/>
      <c r="B199" s="38"/>
      <c r="C199" s="249" t="s">
        <v>1118</v>
      </c>
      <c r="D199" s="249" t="s">
        <v>154</v>
      </c>
      <c r="E199" s="250" t="s">
        <v>1119</v>
      </c>
      <c r="F199" s="251" t="s">
        <v>1120</v>
      </c>
      <c r="G199" s="252" t="s">
        <v>955</v>
      </c>
      <c r="H199" s="253">
        <v>14</v>
      </c>
      <c r="I199" s="254"/>
      <c r="J199" s="255">
        <f>ROUND(I199*H199,2)</f>
        <v>0</v>
      </c>
      <c r="K199" s="256"/>
      <c r="L199" s="43"/>
      <c r="M199" s="257" t="s">
        <v>1</v>
      </c>
      <c r="N199" s="258" t="s">
        <v>38</v>
      </c>
      <c r="O199" s="90"/>
      <c r="P199" s="259">
        <f>O199*H199</f>
        <v>0</v>
      </c>
      <c r="Q199" s="259">
        <v>0.00017000000000000001</v>
      </c>
      <c r="R199" s="259">
        <f>Q199*H199</f>
        <v>0.0023800000000000002</v>
      </c>
      <c r="S199" s="259">
        <v>0</v>
      </c>
      <c r="T199" s="26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1" t="s">
        <v>179</v>
      </c>
      <c r="AT199" s="261" t="s">
        <v>154</v>
      </c>
      <c r="AU199" s="261" t="s">
        <v>82</v>
      </c>
      <c r="AY199" s="16" t="s">
        <v>153</v>
      </c>
      <c r="BE199" s="262">
        <f>IF(N199="základní",J199,0)</f>
        <v>0</v>
      </c>
      <c r="BF199" s="262">
        <f>IF(N199="snížená",J199,0)</f>
        <v>0</v>
      </c>
      <c r="BG199" s="262">
        <f>IF(N199="zákl. přenesená",J199,0)</f>
        <v>0</v>
      </c>
      <c r="BH199" s="262">
        <f>IF(N199="sníž. přenesená",J199,0)</f>
        <v>0</v>
      </c>
      <c r="BI199" s="262">
        <f>IF(N199="nulová",J199,0)</f>
        <v>0</v>
      </c>
      <c r="BJ199" s="16" t="s">
        <v>78</v>
      </c>
      <c r="BK199" s="262">
        <f>ROUND(I199*H199,2)</f>
        <v>0</v>
      </c>
      <c r="BL199" s="16" t="s">
        <v>179</v>
      </c>
      <c r="BM199" s="261" t="s">
        <v>1121</v>
      </c>
    </row>
    <row r="200" s="2" customFormat="1" ht="16.5" customHeight="1">
      <c r="A200" s="37"/>
      <c r="B200" s="38"/>
      <c r="C200" s="249" t="s">
        <v>228</v>
      </c>
      <c r="D200" s="249" t="s">
        <v>154</v>
      </c>
      <c r="E200" s="250" t="s">
        <v>1122</v>
      </c>
      <c r="F200" s="251" t="s">
        <v>1123</v>
      </c>
      <c r="G200" s="252" t="s">
        <v>1124</v>
      </c>
      <c r="H200" s="253">
        <v>4</v>
      </c>
      <c r="I200" s="254"/>
      <c r="J200" s="255">
        <f>ROUND(I200*H200,2)</f>
        <v>0</v>
      </c>
      <c r="K200" s="256"/>
      <c r="L200" s="43"/>
      <c r="M200" s="257" t="s">
        <v>1</v>
      </c>
      <c r="N200" s="258" t="s">
        <v>38</v>
      </c>
      <c r="O200" s="90"/>
      <c r="P200" s="259">
        <f>O200*H200</f>
        <v>0</v>
      </c>
      <c r="Q200" s="259">
        <v>0.00017000000000000001</v>
      </c>
      <c r="R200" s="259">
        <f>Q200*H200</f>
        <v>0.00068000000000000005</v>
      </c>
      <c r="S200" s="259">
        <v>0</v>
      </c>
      <c r="T200" s="26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1" t="s">
        <v>179</v>
      </c>
      <c r="AT200" s="261" t="s">
        <v>154</v>
      </c>
      <c r="AU200" s="261" t="s">
        <v>82</v>
      </c>
      <c r="AY200" s="16" t="s">
        <v>153</v>
      </c>
      <c r="BE200" s="262">
        <f>IF(N200="základní",J200,0)</f>
        <v>0</v>
      </c>
      <c r="BF200" s="262">
        <f>IF(N200="snížená",J200,0)</f>
        <v>0</v>
      </c>
      <c r="BG200" s="262">
        <f>IF(N200="zákl. přenesená",J200,0)</f>
        <v>0</v>
      </c>
      <c r="BH200" s="262">
        <f>IF(N200="sníž. přenesená",J200,0)</f>
        <v>0</v>
      </c>
      <c r="BI200" s="262">
        <f>IF(N200="nulová",J200,0)</f>
        <v>0</v>
      </c>
      <c r="BJ200" s="16" t="s">
        <v>78</v>
      </c>
      <c r="BK200" s="262">
        <f>ROUND(I200*H200,2)</f>
        <v>0</v>
      </c>
      <c r="BL200" s="16" t="s">
        <v>179</v>
      </c>
      <c r="BM200" s="261" t="s">
        <v>1125</v>
      </c>
    </row>
    <row r="201" s="2" customFormat="1" ht="24" customHeight="1">
      <c r="A201" s="37"/>
      <c r="B201" s="38"/>
      <c r="C201" s="249" t="s">
        <v>1126</v>
      </c>
      <c r="D201" s="249" t="s">
        <v>154</v>
      </c>
      <c r="E201" s="250" t="s">
        <v>1127</v>
      </c>
      <c r="F201" s="251" t="s">
        <v>1128</v>
      </c>
      <c r="G201" s="252" t="s">
        <v>955</v>
      </c>
      <c r="H201" s="253">
        <v>1</v>
      </c>
      <c r="I201" s="254"/>
      <c r="J201" s="255">
        <f>ROUND(I201*H201,2)</f>
        <v>0</v>
      </c>
      <c r="K201" s="256"/>
      <c r="L201" s="43"/>
      <c r="M201" s="257" t="s">
        <v>1</v>
      </c>
      <c r="N201" s="258" t="s">
        <v>38</v>
      </c>
      <c r="O201" s="90"/>
      <c r="P201" s="259">
        <f>O201*H201</f>
        <v>0</v>
      </c>
      <c r="Q201" s="259">
        <v>0.0012700000000000001</v>
      </c>
      <c r="R201" s="259">
        <f>Q201*H201</f>
        <v>0.0012700000000000001</v>
      </c>
      <c r="S201" s="259">
        <v>0</v>
      </c>
      <c r="T201" s="26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1" t="s">
        <v>93</v>
      </c>
      <c r="AT201" s="261" t="s">
        <v>154</v>
      </c>
      <c r="AU201" s="261" t="s">
        <v>82</v>
      </c>
      <c r="AY201" s="16" t="s">
        <v>153</v>
      </c>
      <c r="BE201" s="262">
        <f>IF(N201="základní",J201,0)</f>
        <v>0</v>
      </c>
      <c r="BF201" s="262">
        <f>IF(N201="snížená",J201,0)</f>
        <v>0</v>
      </c>
      <c r="BG201" s="262">
        <f>IF(N201="zákl. přenesená",J201,0)</f>
        <v>0</v>
      </c>
      <c r="BH201" s="262">
        <f>IF(N201="sníž. přenesená",J201,0)</f>
        <v>0</v>
      </c>
      <c r="BI201" s="262">
        <f>IF(N201="nulová",J201,0)</f>
        <v>0</v>
      </c>
      <c r="BJ201" s="16" t="s">
        <v>78</v>
      </c>
      <c r="BK201" s="262">
        <f>ROUND(I201*H201,2)</f>
        <v>0</v>
      </c>
      <c r="BL201" s="16" t="s">
        <v>93</v>
      </c>
      <c r="BM201" s="261" t="s">
        <v>1129</v>
      </c>
    </row>
    <row r="202" s="2" customFormat="1" ht="16.5" customHeight="1">
      <c r="A202" s="37"/>
      <c r="B202" s="38"/>
      <c r="C202" s="249" t="s">
        <v>231</v>
      </c>
      <c r="D202" s="249" t="s">
        <v>154</v>
      </c>
      <c r="E202" s="250" t="s">
        <v>1130</v>
      </c>
      <c r="F202" s="251" t="s">
        <v>1131</v>
      </c>
      <c r="G202" s="252" t="s">
        <v>573</v>
      </c>
      <c r="H202" s="253">
        <v>254</v>
      </c>
      <c r="I202" s="254"/>
      <c r="J202" s="255">
        <f>ROUND(I202*H202,2)</f>
        <v>0</v>
      </c>
      <c r="K202" s="256"/>
      <c r="L202" s="43"/>
      <c r="M202" s="257" t="s">
        <v>1</v>
      </c>
      <c r="N202" s="258" t="s">
        <v>38</v>
      </c>
      <c r="O202" s="90"/>
      <c r="P202" s="259">
        <f>O202*H202</f>
        <v>0</v>
      </c>
      <c r="Q202" s="259">
        <v>0</v>
      </c>
      <c r="R202" s="259">
        <f>Q202*H202</f>
        <v>0</v>
      </c>
      <c r="S202" s="259">
        <v>0</v>
      </c>
      <c r="T202" s="26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1" t="s">
        <v>179</v>
      </c>
      <c r="AT202" s="261" t="s">
        <v>154</v>
      </c>
      <c r="AU202" s="261" t="s">
        <v>82</v>
      </c>
      <c r="AY202" s="16" t="s">
        <v>153</v>
      </c>
      <c r="BE202" s="262">
        <f>IF(N202="základní",J202,0)</f>
        <v>0</v>
      </c>
      <c r="BF202" s="262">
        <f>IF(N202="snížená",J202,0)</f>
        <v>0</v>
      </c>
      <c r="BG202" s="262">
        <f>IF(N202="zákl. přenesená",J202,0)</f>
        <v>0</v>
      </c>
      <c r="BH202" s="262">
        <f>IF(N202="sníž. přenesená",J202,0)</f>
        <v>0</v>
      </c>
      <c r="BI202" s="262">
        <f>IF(N202="nulová",J202,0)</f>
        <v>0</v>
      </c>
      <c r="BJ202" s="16" t="s">
        <v>78</v>
      </c>
      <c r="BK202" s="262">
        <f>ROUND(I202*H202,2)</f>
        <v>0</v>
      </c>
      <c r="BL202" s="16" t="s">
        <v>179</v>
      </c>
      <c r="BM202" s="261" t="s">
        <v>1132</v>
      </c>
    </row>
    <row r="203" s="13" customFormat="1">
      <c r="A203" s="13"/>
      <c r="B203" s="287"/>
      <c r="C203" s="288"/>
      <c r="D203" s="289" t="s">
        <v>1029</v>
      </c>
      <c r="E203" s="290" t="s">
        <v>1</v>
      </c>
      <c r="F203" s="291" t="s">
        <v>1064</v>
      </c>
      <c r="G203" s="288"/>
      <c r="H203" s="292">
        <v>254</v>
      </c>
      <c r="I203" s="293"/>
      <c r="J203" s="288"/>
      <c r="K203" s="288"/>
      <c r="L203" s="294"/>
      <c r="M203" s="295"/>
      <c r="N203" s="296"/>
      <c r="O203" s="296"/>
      <c r="P203" s="296"/>
      <c r="Q203" s="296"/>
      <c r="R203" s="296"/>
      <c r="S203" s="296"/>
      <c r="T203" s="29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98" t="s">
        <v>1029</v>
      </c>
      <c r="AU203" s="298" t="s">
        <v>82</v>
      </c>
      <c r="AV203" s="13" t="s">
        <v>82</v>
      </c>
      <c r="AW203" s="13" t="s">
        <v>30</v>
      </c>
      <c r="AX203" s="13" t="s">
        <v>78</v>
      </c>
      <c r="AY203" s="298" t="s">
        <v>153</v>
      </c>
    </row>
    <row r="204" s="2" customFormat="1" ht="24" customHeight="1">
      <c r="A204" s="37"/>
      <c r="B204" s="38"/>
      <c r="C204" s="249" t="s">
        <v>1133</v>
      </c>
      <c r="D204" s="249" t="s">
        <v>154</v>
      </c>
      <c r="E204" s="250" t="s">
        <v>1134</v>
      </c>
      <c r="F204" s="251" t="s">
        <v>1135</v>
      </c>
      <c r="G204" s="252" t="s">
        <v>1076</v>
      </c>
      <c r="H204" s="253">
        <v>0.20799999999999999</v>
      </c>
      <c r="I204" s="254"/>
      <c r="J204" s="255">
        <f>ROUND(I204*H204,2)</f>
        <v>0</v>
      </c>
      <c r="K204" s="256"/>
      <c r="L204" s="43"/>
      <c r="M204" s="257" t="s">
        <v>1</v>
      </c>
      <c r="N204" s="258" t="s">
        <v>38</v>
      </c>
      <c r="O204" s="90"/>
      <c r="P204" s="259">
        <f>O204*H204</f>
        <v>0</v>
      </c>
      <c r="Q204" s="259">
        <v>0</v>
      </c>
      <c r="R204" s="259">
        <f>Q204*H204</f>
        <v>0</v>
      </c>
      <c r="S204" s="259">
        <v>0</v>
      </c>
      <c r="T204" s="26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1" t="s">
        <v>93</v>
      </c>
      <c r="AT204" s="261" t="s">
        <v>154</v>
      </c>
      <c r="AU204" s="261" t="s">
        <v>82</v>
      </c>
      <c r="AY204" s="16" t="s">
        <v>153</v>
      </c>
      <c r="BE204" s="262">
        <f>IF(N204="základní",J204,0)</f>
        <v>0</v>
      </c>
      <c r="BF204" s="262">
        <f>IF(N204="snížená",J204,0)</f>
        <v>0</v>
      </c>
      <c r="BG204" s="262">
        <f>IF(N204="zákl. přenesená",J204,0)</f>
        <v>0</v>
      </c>
      <c r="BH204" s="262">
        <f>IF(N204="sníž. přenesená",J204,0)</f>
        <v>0</v>
      </c>
      <c r="BI204" s="262">
        <f>IF(N204="nulová",J204,0)</f>
        <v>0</v>
      </c>
      <c r="BJ204" s="16" t="s">
        <v>78</v>
      </c>
      <c r="BK204" s="262">
        <f>ROUND(I204*H204,2)</f>
        <v>0</v>
      </c>
      <c r="BL204" s="16" t="s">
        <v>93</v>
      </c>
      <c r="BM204" s="261" t="s">
        <v>1136</v>
      </c>
    </row>
    <row r="205" s="11" customFormat="1" ht="22.8" customHeight="1">
      <c r="A205" s="11"/>
      <c r="B205" s="235"/>
      <c r="C205" s="236"/>
      <c r="D205" s="237" t="s">
        <v>72</v>
      </c>
      <c r="E205" s="274" t="s">
        <v>1137</v>
      </c>
      <c r="F205" s="274" t="s">
        <v>1138</v>
      </c>
      <c r="G205" s="236"/>
      <c r="H205" s="236"/>
      <c r="I205" s="239"/>
      <c r="J205" s="275">
        <f>BK205</f>
        <v>0</v>
      </c>
      <c r="K205" s="236"/>
      <c r="L205" s="241"/>
      <c r="M205" s="242"/>
      <c r="N205" s="243"/>
      <c r="O205" s="243"/>
      <c r="P205" s="244">
        <f>P206</f>
        <v>0</v>
      </c>
      <c r="Q205" s="243"/>
      <c r="R205" s="244">
        <f>R206</f>
        <v>0.00024000000000000001</v>
      </c>
      <c r="S205" s="243"/>
      <c r="T205" s="245">
        <f>T206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246" t="s">
        <v>82</v>
      </c>
      <c r="AT205" s="247" t="s">
        <v>72</v>
      </c>
      <c r="AU205" s="247" t="s">
        <v>78</v>
      </c>
      <c r="AY205" s="246" t="s">
        <v>153</v>
      </c>
      <c r="BK205" s="248">
        <f>BK206</f>
        <v>0</v>
      </c>
    </row>
    <row r="206" s="2" customFormat="1" ht="24" customHeight="1">
      <c r="A206" s="37"/>
      <c r="B206" s="38"/>
      <c r="C206" s="249" t="s">
        <v>234</v>
      </c>
      <c r="D206" s="249" t="s">
        <v>154</v>
      </c>
      <c r="E206" s="250" t="s">
        <v>1139</v>
      </c>
      <c r="F206" s="251" t="s">
        <v>1140</v>
      </c>
      <c r="G206" s="252" t="s">
        <v>955</v>
      </c>
      <c r="H206" s="253">
        <v>1</v>
      </c>
      <c r="I206" s="254"/>
      <c r="J206" s="255">
        <f>ROUND(I206*H206,2)</f>
        <v>0</v>
      </c>
      <c r="K206" s="256"/>
      <c r="L206" s="43"/>
      <c r="M206" s="257" t="s">
        <v>1</v>
      </c>
      <c r="N206" s="258" t="s">
        <v>38</v>
      </c>
      <c r="O206" s="90"/>
      <c r="P206" s="259">
        <f>O206*H206</f>
        <v>0</v>
      </c>
      <c r="Q206" s="259">
        <v>0.00024000000000000001</v>
      </c>
      <c r="R206" s="259">
        <f>Q206*H206</f>
        <v>0.00024000000000000001</v>
      </c>
      <c r="S206" s="259">
        <v>0</v>
      </c>
      <c r="T206" s="26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1" t="s">
        <v>179</v>
      </c>
      <c r="AT206" s="261" t="s">
        <v>154</v>
      </c>
      <c r="AU206" s="261" t="s">
        <v>82</v>
      </c>
      <c r="AY206" s="16" t="s">
        <v>153</v>
      </c>
      <c r="BE206" s="262">
        <f>IF(N206="základní",J206,0)</f>
        <v>0</v>
      </c>
      <c r="BF206" s="262">
        <f>IF(N206="snížená",J206,0)</f>
        <v>0</v>
      </c>
      <c r="BG206" s="262">
        <f>IF(N206="zákl. přenesená",J206,0)</f>
        <v>0</v>
      </c>
      <c r="BH206" s="262">
        <f>IF(N206="sníž. přenesená",J206,0)</f>
        <v>0</v>
      </c>
      <c r="BI206" s="262">
        <f>IF(N206="nulová",J206,0)</f>
        <v>0</v>
      </c>
      <c r="BJ206" s="16" t="s">
        <v>78</v>
      </c>
      <c r="BK206" s="262">
        <f>ROUND(I206*H206,2)</f>
        <v>0</v>
      </c>
      <c r="BL206" s="16" t="s">
        <v>179</v>
      </c>
      <c r="BM206" s="261" t="s">
        <v>1141</v>
      </c>
    </row>
    <row r="207" s="11" customFormat="1" ht="22.8" customHeight="1">
      <c r="A207" s="11"/>
      <c r="B207" s="235"/>
      <c r="C207" s="236"/>
      <c r="D207" s="237" t="s">
        <v>72</v>
      </c>
      <c r="E207" s="274" t="s">
        <v>1142</v>
      </c>
      <c r="F207" s="274" t="s">
        <v>1143</v>
      </c>
      <c r="G207" s="236"/>
      <c r="H207" s="236"/>
      <c r="I207" s="239"/>
      <c r="J207" s="275">
        <f>BK207</f>
        <v>0</v>
      </c>
      <c r="K207" s="236"/>
      <c r="L207" s="241"/>
      <c r="M207" s="242"/>
      <c r="N207" s="243"/>
      <c r="O207" s="243"/>
      <c r="P207" s="244">
        <f>P208</f>
        <v>0</v>
      </c>
      <c r="Q207" s="243"/>
      <c r="R207" s="244">
        <f>R208</f>
        <v>0.00125</v>
      </c>
      <c r="S207" s="243"/>
      <c r="T207" s="245">
        <f>T208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46" t="s">
        <v>82</v>
      </c>
      <c r="AT207" s="247" t="s">
        <v>72</v>
      </c>
      <c r="AU207" s="247" t="s">
        <v>78</v>
      </c>
      <c r="AY207" s="246" t="s">
        <v>153</v>
      </c>
      <c r="BK207" s="248">
        <f>BK208</f>
        <v>0</v>
      </c>
    </row>
    <row r="208" s="2" customFormat="1" ht="24" customHeight="1">
      <c r="A208" s="37"/>
      <c r="B208" s="38"/>
      <c r="C208" s="249" t="s">
        <v>1144</v>
      </c>
      <c r="D208" s="249" t="s">
        <v>154</v>
      </c>
      <c r="E208" s="250" t="s">
        <v>1145</v>
      </c>
      <c r="F208" s="251" t="s">
        <v>1146</v>
      </c>
      <c r="G208" s="252" t="s">
        <v>1124</v>
      </c>
      <c r="H208" s="253">
        <v>1</v>
      </c>
      <c r="I208" s="254"/>
      <c r="J208" s="255">
        <f>ROUND(I208*H208,2)</f>
        <v>0</v>
      </c>
      <c r="K208" s="256"/>
      <c r="L208" s="43"/>
      <c r="M208" s="257" t="s">
        <v>1</v>
      </c>
      <c r="N208" s="258" t="s">
        <v>38</v>
      </c>
      <c r="O208" s="90"/>
      <c r="P208" s="259">
        <f>O208*H208</f>
        <v>0</v>
      </c>
      <c r="Q208" s="259">
        <v>0.00125</v>
      </c>
      <c r="R208" s="259">
        <f>Q208*H208</f>
        <v>0.00125</v>
      </c>
      <c r="S208" s="259">
        <v>0</v>
      </c>
      <c r="T208" s="26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1" t="s">
        <v>179</v>
      </c>
      <c r="AT208" s="261" t="s">
        <v>154</v>
      </c>
      <c r="AU208" s="261" t="s">
        <v>82</v>
      </c>
      <c r="AY208" s="16" t="s">
        <v>153</v>
      </c>
      <c r="BE208" s="262">
        <f>IF(N208="základní",J208,0)</f>
        <v>0</v>
      </c>
      <c r="BF208" s="262">
        <f>IF(N208="snížená",J208,0)</f>
        <v>0</v>
      </c>
      <c r="BG208" s="262">
        <f>IF(N208="zákl. přenesená",J208,0)</f>
        <v>0</v>
      </c>
      <c r="BH208" s="262">
        <f>IF(N208="sníž. přenesená",J208,0)</f>
        <v>0</v>
      </c>
      <c r="BI208" s="262">
        <f>IF(N208="nulová",J208,0)</f>
        <v>0</v>
      </c>
      <c r="BJ208" s="16" t="s">
        <v>78</v>
      </c>
      <c r="BK208" s="262">
        <f>ROUND(I208*H208,2)</f>
        <v>0</v>
      </c>
      <c r="BL208" s="16" t="s">
        <v>179</v>
      </c>
      <c r="BM208" s="261" t="s">
        <v>1147</v>
      </c>
    </row>
    <row r="209" s="11" customFormat="1" ht="22.8" customHeight="1">
      <c r="A209" s="11"/>
      <c r="B209" s="235"/>
      <c r="C209" s="236"/>
      <c r="D209" s="237" t="s">
        <v>72</v>
      </c>
      <c r="E209" s="274" t="s">
        <v>1148</v>
      </c>
      <c r="F209" s="274" t="s">
        <v>1149</v>
      </c>
      <c r="G209" s="236"/>
      <c r="H209" s="236"/>
      <c r="I209" s="239"/>
      <c r="J209" s="275">
        <f>BK209</f>
        <v>0</v>
      </c>
      <c r="K209" s="236"/>
      <c r="L209" s="241"/>
      <c r="M209" s="242"/>
      <c r="N209" s="243"/>
      <c r="O209" s="243"/>
      <c r="P209" s="244">
        <f>SUM(P210:P234)</f>
        <v>0</v>
      </c>
      <c r="Q209" s="243"/>
      <c r="R209" s="244">
        <f>SUM(R210:R234)</f>
        <v>0.28753000000000001</v>
      </c>
      <c r="S209" s="243"/>
      <c r="T209" s="245">
        <f>SUM(T210:T234)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46" t="s">
        <v>82</v>
      </c>
      <c r="AT209" s="247" t="s">
        <v>72</v>
      </c>
      <c r="AU209" s="247" t="s">
        <v>78</v>
      </c>
      <c r="AY209" s="246" t="s">
        <v>153</v>
      </c>
      <c r="BK209" s="248">
        <f>SUM(BK210:BK234)</f>
        <v>0</v>
      </c>
    </row>
    <row r="210" s="2" customFormat="1" ht="16.5" customHeight="1">
      <c r="A210" s="37"/>
      <c r="B210" s="38"/>
      <c r="C210" s="249" t="s">
        <v>237</v>
      </c>
      <c r="D210" s="249" t="s">
        <v>154</v>
      </c>
      <c r="E210" s="250" t="s">
        <v>1150</v>
      </c>
      <c r="F210" s="251" t="s">
        <v>1151</v>
      </c>
      <c r="G210" s="252" t="s">
        <v>1124</v>
      </c>
      <c r="H210" s="253">
        <v>3</v>
      </c>
      <c r="I210" s="254"/>
      <c r="J210" s="255">
        <f>ROUND(I210*H210,2)</f>
        <v>0</v>
      </c>
      <c r="K210" s="256"/>
      <c r="L210" s="43"/>
      <c r="M210" s="257" t="s">
        <v>1</v>
      </c>
      <c r="N210" s="258" t="s">
        <v>38</v>
      </c>
      <c r="O210" s="90"/>
      <c r="P210" s="259">
        <f>O210*H210</f>
        <v>0</v>
      </c>
      <c r="Q210" s="259">
        <v>0.00645</v>
      </c>
      <c r="R210" s="259">
        <f>Q210*H210</f>
        <v>0.019349999999999999</v>
      </c>
      <c r="S210" s="259">
        <v>0</v>
      </c>
      <c r="T210" s="26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1" t="s">
        <v>179</v>
      </c>
      <c r="AT210" s="261" t="s">
        <v>154</v>
      </c>
      <c r="AU210" s="261" t="s">
        <v>82</v>
      </c>
      <c r="AY210" s="16" t="s">
        <v>153</v>
      </c>
      <c r="BE210" s="262">
        <f>IF(N210="základní",J210,0)</f>
        <v>0</v>
      </c>
      <c r="BF210" s="262">
        <f>IF(N210="snížená",J210,0)</f>
        <v>0</v>
      </c>
      <c r="BG210" s="262">
        <f>IF(N210="zákl. přenesená",J210,0)</f>
        <v>0</v>
      </c>
      <c r="BH210" s="262">
        <f>IF(N210="sníž. přenesená",J210,0)</f>
        <v>0</v>
      </c>
      <c r="BI210" s="262">
        <f>IF(N210="nulová",J210,0)</f>
        <v>0</v>
      </c>
      <c r="BJ210" s="16" t="s">
        <v>78</v>
      </c>
      <c r="BK210" s="262">
        <f>ROUND(I210*H210,2)</f>
        <v>0</v>
      </c>
      <c r="BL210" s="16" t="s">
        <v>179</v>
      </c>
      <c r="BM210" s="261" t="s">
        <v>1152</v>
      </c>
    </row>
    <row r="211" s="2" customFormat="1" ht="36" customHeight="1">
      <c r="A211" s="37"/>
      <c r="B211" s="38"/>
      <c r="C211" s="276" t="s">
        <v>1153</v>
      </c>
      <c r="D211" s="276" t="s">
        <v>957</v>
      </c>
      <c r="E211" s="277" t="s">
        <v>1154</v>
      </c>
      <c r="F211" s="278" t="s">
        <v>1155</v>
      </c>
      <c r="G211" s="279" t="s">
        <v>955</v>
      </c>
      <c r="H211" s="280">
        <v>3</v>
      </c>
      <c r="I211" s="281"/>
      <c r="J211" s="282">
        <f>ROUND(I211*H211,2)</f>
        <v>0</v>
      </c>
      <c r="K211" s="283"/>
      <c r="L211" s="284"/>
      <c r="M211" s="285" t="s">
        <v>1</v>
      </c>
      <c r="N211" s="286" t="s">
        <v>38</v>
      </c>
      <c r="O211" s="90"/>
      <c r="P211" s="259">
        <f>O211*H211</f>
        <v>0</v>
      </c>
      <c r="Q211" s="259">
        <v>0.0033999999999999998</v>
      </c>
      <c r="R211" s="259">
        <f>Q211*H211</f>
        <v>0.010199999999999999</v>
      </c>
      <c r="S211" s="259">
        <v>0</v>
      </c>
      <c r="T211" s="26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1" t="s">
        <v>205</v>
      </c>
      <c r="AT211" s="261" t="s">
        <v>957</v>
      </c>
      <c r="AU211" s="261" t="s">
        <v>82</v>
      </c>
      <c r="AY211" s="16" t="s">
        <v>153</v>
      </c>
      <c r="BE211" s="262">
        <f>IF(N211="základní",J211,0)</f>
        <v>0</v>
      </c>
      <c r="BF211" s="262">
        <f>IF(N211="snížená",J211,0)</f>
        <v>0</v>
      </c>
      <c r="BG211" s="262">
        <f>IF(N211="zákl. přenesená",J211,0)</f>
        <v>0</v>
      </c>
      <c r="BH211" s="262">
        <f>IF(N211="sníž. přenesená",J211,0)</f>
        <v>0</v>
      </c>
      <c r="BI211" s="262">
        <f>IF(N211="nulová",J211,0)</f>
        <v>0</v>
      </c>
      <c r="BJ211" s="16" t="s">
        <v>78</v>
      </c>
      <c r="BK211" s="262">
        <f>ROUND(I211*H211,2)</f>
        <v>0</v>
      </c>
      <c r="BL211" s="16" t="s">
        <v>179</v>
      </c>
      <c r="BM211" s="261" t="s">
        <v>1156</v>
      </c>
    </row>
    <row r="212" s="2" customFormat="1" ht="16.5" customHeight="1">
      <c r="A212" s="37"/>
      <c r="B212" s="38"/>
      <c r="C212" s="249" t="s">
        <v>240</v>
      </c>
      <c r="D212" s="249" t="s">
        <v>154</v>
      </c>
      <c r="E212" s="250" t="s">
        <v>1157</v>
      </c>
      <c r="F212" s="251" t="s">
        <v>1158</v>
      </c>
      <c r="G212" s="252" t="s">
        <v>955</v>
      </c>
      <c r="H212" s="253">
        <v>3</v>
      </c>
      <c r="I212" s="254"/>
      <c r="J212" s="255">
        <f>ROUND(I212*H212,2)</f>
        <v>0</v>
      </c>
      <c r="K212" s="256"/>
      <c r="L212" s="43"/>
      <c r="M212" s="257" t="s">
        <v>1</v>
      </c>
      <c r="N212" s="258" t="s">
        <v>38</v>
      </c>
      <c r="O212" s="90"/>
      <c r="P212" s="259">
        <f>O212*H212</f>
        <v>0</v>
      </c>
      <c r="Q212" s="259">
        <v>0.0024199999999999998</v>
      </c>
      <c r="R212" s="259">
        <f>Q212*H212</f>
        <v>0.0072599999999999991</v>
      </c>
      <c r="S212" s="259">
        <v>0</v>
      </c>
      <c r="T212" s="26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1" t="s">
        <v>179</v>
      </c>
      <c r="AT212" s="261" t="s">
        <v>154</v>
      </c>
      <c r="AU212" s="261" t="s">
        <v>82</v>
      </c>
      <c r="AY212" s="16" t="s">
        <v>153</v>
      </c>
      <c r="BE212" s="262">
        <f>IF(N212="základní",J212,0)</f>
        <v>0</v>
      </c>
      <c r="BF212" s="262">
        <f>IF(N212="snížená",J212,0)</f>
        <v>0</v>
      </c>
      <c r="BG212" s="262">
        <f>IF(N212="zákl. přenesená",J212,0)</f>
        <v>0</v>
      </c>
      <c r="BH212" s="262">
        <f>IF(N212="sníž. přenesená",J212,0)</f>
        <v>0</v>
      </c>
      <c r="BI212" s="262">
        <f>IF(N212="nulová",J212,0)</f>
        <v>0</v>
      </c>
      <c r="BJ212" s="16" t="s">
        <v>78</v>
      </c>
      <c r="BK212" s="262">
        <f>ROUND(I212*H212,2)</f>
        <v>0</v>
      </c>
      <c r="BL212" s="16" t="s">
        <v>179</v>
      </c>
      <c r="BM212" s="261" t="s">
        <v>1159</v>
      </c>
    </row>
    <row r="213" s="2" customFormat="1" ht="24" customHeight="1">
      <c r="A213" s="37"/>
      <c r="B213" s="38"/>
      <c r="C213" s="276" t="s">
        <v>1160</v>
      </c>
      <c r="D213" s="276" t="s">
        <v>957</v>
      </c>
      <c r="E213" s="277" t="s">
        <v>1161</v>
      </c>
      <c r="F213" s="278" t="s">
        <v>1162</v>
      </c>
      <c r="G213" s="279" t="s">
        <v>955</v>
      </c>
      <c r="H213" s="280">
        <v>3</v>
      </c>
      <c r="I213" s="281"/>
      <c r="J213" s="282">
        <f>ROUND(I213*H213,2)</f>
        <v>0</v>
      </c>
      <c r="K213" s="283"/>
      <c r="L213" s="284"/>
      <c r="M213" s="285" t="s">
        <v>1</v>
      </c>
      <c r="N213" s="286" t="s">
        <v>38</v>
      </c>
      <c r="O213" s="90"/>
      <c r="P213" s="259">
        <f>O213*H213</f>
        <v>0</v>
      </c>
      <c r="Q213" s="259">
        <v>0.014500000000000001</v>
      </c>
      <c r="R213" s="259">
        <f>Q213*H213</f>
        <v>0.043500000000000004</v>
      </c>
      <c r="S213" s="259">
        <v>0</v>
      </c>
      <c r="T213" s="26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1" t="s">
        <v>205</v>
      </c>
      <c r="AT213" s="261" t="s">
        <v>957</v>
      </c>
      <c r="AU213" s="261" t="s">
        <v>82</v>
      </c>
      <c r="AY213" s="16" t="s">
        <v>153</v>
      </c>
      <c r="BE213" s="262">
        <f>IF(N213="základní",J213,0)</f>
        <v>0</v>
      </c>
      <c r="BF213" s="262">
        <f>IF(N213="snížená",J213,0)</f>
        <v>0</v>
      </c>
      <c r="BG213" s="262">
        <f>IF(N213="zákl. přenesená",J213,0)</f>
        <v>0</v>
      </c>
      <c r="BH213" s="262">
        <f>IF(N213="sníž. přenesená",J213,0)</f>
        <v>0</v>
      </c>
      <c r="BI213" s="262">
        <f>IF(N213="nulová",J213,0)</f>
        <v>0</v>
      </c>
      <c r="BJ213" s="16" t="s">
        <v>78</v>
      </c>
      <c r="BK213" s="262">
        <f>ROUND(I213*H213,2)</f>
        <v>0</v>
      </c>
      <c r="BL213" s="16" t="s">
        <v>179</v>
      </c>
      <c r="BM213" s="261" t="s">
        <v>1163</v>
      </c>
    </row>
    <row r="214" s="2" customFormat="1" ht="24" customHeight="1">
      <c r="A214" s="37"/>
      <c r="B214" s="38"/>
      <c r="C214" s="249" t="s">
        <v>243</v>
      </c>
      <c r="D214" s="249" t="s">
        <v>154</v>
      </c>
      <c r="E214" s="250" t="s">
        <v>1164</v>
      </c>
      <c r="F214" s="251" t="s">
        <v>1165</v>
      </c>
      <c r="G214" s="252" t="s">
        <v>1124</v>
      </c>
      <c r="H214" s="253">
        <v>3</v>
      </c>
      <c r="I214" s="254"/>
      <c r="J214" s="255">
        <f>ROUND(I214*H214,2)</f>
        <v>0</v>
      </c>
      <c r="K214" s="256"/>
      <c r="L214" s="43"/>
      <c r="M214" s="257" t="s">
        <v>1</v>
      </c>
      <c r="N214" s="258" t="s">
        <v>38</v>
      </c>
      <c r="O214" s="90"/>
      <c r="P214" s="259">
        <f>O214*H214</f>
        <v>0</v>
      </c>
      <c r="Q214" s="259">
        <v>0.01197</v>
      </c>
      <c r="R214" s="259">
        <f>Q214*H214</f>
        <v>0.035909999999999997</v>
      </c>
      <c r="S214" s="259">
        <v>0</v>
      </c>
      <c r="T214" s="26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1" t="s">
        <v>179</v>
      </c>
      <c r="AT214" s="261" t="s">
        <v>154</v>
      </c>
      <c r="AU214" s="261" t="s">
        <v>82</v>
      </c>
      <c r="AY214" s="16" t="s">
        <v>153</v>
      </c>
      <c r="BE214" s="262">
        <f>IF(N214="základní",J214,0)</f>
        <v>0</v>
      </c>
      <c r="BF214" s="262">
        <f>IF(N214="snížená",J214,0)</f>
        <v>0</v>
      </c>
      <c r="BG214" s="262">
        <f>IF(N214="zákl. přenesená",J214,0)</f>
        <v>0</v>
      </c>
      <c r="BH214" s="262">
        <f>IF(N214="sníž. přenesená",J214,0)</f>
        <v>0</v>
      </c>
      <c r="BI214" s="262">
        <f>IF(N214="nulová",J214,0)</f>
        <v>0</v>
      </c>
      <c r="BJ214" s="16" t="s">
        <v>78</v>
      </c>
      <c r="BK214" s="262">
        <f>ROUND(I214*H214,2)</f>
        <v>0</v>
      </c>
      <c r="BL214" s="16" t="s">
        <v>179</v>
      </c>
      <c r="BM214" s="261" t="s">
        <v>1166</v>
      </c>
    </row>
    <row r="215" s="2" customFormat="1" ht="16.5" customHeight="1">
      <c r="A215" s="37"/>
      <c r="B215" s="38"/>
      <c r="C215" s="249" t="s">
        <v>1167</v>
      </c>
      <c r="D215" s="249" t="s">
        <v>154</v>
      </c>
      <c r="E215" s="250" t="s">
        <v>1168</v>
      </c>
      <c r="F215" s="251" t="s">
        <v>1169</v>
      </c>
      <c r="G215" s="252" t="s">
        <v>1124</v>
      </c>
      <c r="H215" s="253">
        <v>3</v>
      </c>
      <c r="I215" s="254"/>
      <c r="J215" s="255">
        <f>ROUND(I215*H215,2)</f>
        <v>0</v>
      </c>
      <c r="K215" s="256"/>
      <c r="L215" s="43"/>
      <c r="M215" s="257" t="s">
        <v>1</v>
      </c>
      <c r="N215" s="258" t="s">
        <v>38</v>
      </c>
      <c r="O215" s="90"/>
      <c r="P215" s="259">
        <f>O215*H215</f>
        <v>0</v>
      </c>
      <c r="Q215" s="259">
        <v>0.00042999999999999999</v>
      </c>
      <c r="R215" s="259">
        <f>Q215*H215</f>
        <v>0.0012899999999999999</v>
      </c>
      <c r="S215" s="259">
        <v>0</v>
      </c>
      <c r="T215" s="26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1" t="s">
        <v>179</v>
      </c>
      <c r="AT215" s="261" t="s">
        <v>154</v>
      </c>
      <c r="AU215" s="261" t="s">
        <v>82</v>
      </c>
      <c r="AY215" s="16" t="s">
        <v>153</v>
      </c>
      <c r="BE215" s="262">
        <f>IF(N215="základní",J215,0)</f>
        <v>0</v>
      </c>
      <c r="BF215" s="262">
        <f>IF(N215="snížená",J215,0)</f>
        <v>0</v>
      </c>
      <c r="BG215" s="262">
        <f>IF(N215="zákl. přenesená",J215,0)</f>
        <v>0</v>
      </c>
      <c r="BH215" s="262">
        <f>IF(N215="sníž. přenesená",J215,0)</f>
        <v>0</v>
      </c>
      <c r="BI215" s="262">
        <f>IF(N215="nulová",J215,0)</f>
        <v>0</v>
      </c>
      <c r="BJ215" s="16" t="s">
        <v>78</v>
      </c>
      <c r="BK215" s="262">
        <f>ROUND(I215*H215,2)</f>
        <v>0</v>
      </c>
      <c r="BL215" s="16" t="s">
        <v>179</v>
      </c>
      <c r="BM215" s="261" t="s">
        <v>1170</v>
      </c>
    </row>
    <row r="216" s="2" customFormat="1" ht="16.5" customHeight="1">
      <c r="A216" s="37"/>
      <c r="B216" s="38"/>
      <c r="C216" s="276" t="s">
        <v>246</v>
      </c>
      <c r="D216" s="276" t="s">
        <v>957</v>
      </c>
      <c r="E216" s="277" t="s">
        <v>1171</v>
      </c>
      <c r="F216" s="278" t="s">
        <v>1172</v>
      </c>
      <c r="G216" s="279" t="s">
        <v>955</v>
      </c>
      <c r="H216" s="280">
        <v>3</v>
      </c>
      <c r="I216" s="281"/>
      <c r="J216" s="282">
        <f>ROUND(I216*H216,2)</f>
        <v>0</v>
      </c>
      <c r="K216" s="283"/>
      <c r="L216" s="284"/>
      <c r="M216" s="285" t="s">
        <v>1</v>
      </c>
      <c r="N216" s="286" t="s">
        <v>38</v>
      </c>
      <c r="O216" s="90"/>
      <c r="P216" s="259">
        <f>O216*H216</f>
        <v>0</v>
      </c>
      <c r="Q216" s="259">
        <v>0.0054999999999999997</v>
      </c>
      <c r="R216" s="259">
        <f>Q216*H216</f>
        <v>0.016500000000000001</v>
      </c>
      <c r="S216" s="259">
        <v>0</v>
      </c>
      <c r="T216" s="26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1" t="s">
        <v>205</v>
      </c>
      <c r="AT216" s="261" t="s">
        <v>957</v>
      </c>
      <c r="AU216" s="261" t="s">
        <v>82</v>
      </c>
      <c r="AY216" s="16" t="s">
        <v>153</v>
      </c>
      <c r="BE216" s="262">
        <f>IF(N216="základní",J216,0)</f>
        <v>0</v>
      </c>
      <c r="BF216" s="262">
        <f>IF(N216="snížená",J216,0)</f>
        <v>0</v>
      </c>
      <c r="BG216" s="262">
        <f>IF(N216="zákl. přenesená",J216,0)</f>
        <v>0</v>
      </c>
      <c r="BH216" s="262">
        <f>IF(N216="sníž. přenesená",J216,0)</f>
        <v>0</v>
      </c>
      <c r="BI216" s="262">
        <f>IF(N216="nulová",J216,0)</f>
        <v>0</v>
      </c>
      <c r="BJ216" s="16" t="s">
        <v>78</v>
      </c>
      <c r="BK216" s="262">
        <f>ROUND(I216*H216,2)</f>
        <v>0</v>
      </c>
      <c r="BL216" s="16" t="s">
        <v>179</v>
      </c>
      <c r="BM216" s="261" t="s">
        <v>1173</v>
      </c>
    </row>
    <row r="217" s="2" customFormat="1" ht="16.5" customHeight="1">
      <c r="A217" s="37"/>
      <c r="B217" s="38"/>
      <c r="C217" s="249" t="s">
        <v>1174</v>
      </c>
      <c r="D217" s="249" t="s">
        <v>154</v>
      </c>
      <c r="E217" s="250" t="s">
        <v>1175</v>
      </c>
      <c r="F217" s="251" t="s">
        <v>1176</v>
      </c>
      <c r="G217" s="252" t="s">
        <v>1124</v>
      </c>
      <c r="H217" s="253">
        <v>1</v>
      </c>
      <c r="I217" s="254"/>
      <c r="J217" s="255">
        <f>ROUND(I217*H217,2)</f>
        <v>0</v>
      </c>
      <c r="K217" s="256"/>
      <c r="L217" s="43"/>
      <c r="M217" s="257" t="s">
        <v>1</v>
      </c>
      <c r="N217" s="258" t="s">
        <v>38</v>
      </c>
      <c r="O217" s="90"/>
      <c r="P217" s="259">
        <f>O217*H217</f>
        <v>0</v>
      </c>
      <c r="Q217" s="259">
        <v>0.0147</v>
      </c>
      <c r="R217" s="259">
        <f>Q217*H217</f>
        <v>0.0147</v>
      </c>
      <c r="S217" s="259">
        <v>0</v>
      </c>
      <c r="T217" s="26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1" t="s">
        <v>179</v>
      </c>
      <c r="AT217" s="261" t="s">
        <v>154</v>
      </c>
      <c r="AU217" s="261" t="s">
        <v>82</v>
      </c>
      <c r="AY217" s="16" t="s">
        <v>153</v>
      </c>
      <c r="BE217" s="262">
        <f>IF(N217="základní",J217,0)</f>
        <v>0</v>
      </c>
      <c r="BF217" s="262">
        <f>IF(N217="snížená",J217,0)</f>
        <v>0</v>
      </c>
      <c r="BG217" s="262">
        <f>IF(N217="zákl. přenesená",J217,0)</f>
        <v>0</v>
      </c>
      <c r="BH217" s="262">
        <f>IF(N217="sníž. přenesená",J217,0)</f>
        <v>0</v>
      </c>
      <c r="BI217" s="262">
        <f>IF(N217="nulová",J217,0)</f>
        <v>0</v>
      </c>
      <c r="BJ217" s="16" t="s">
        <v>78</v>
      </c>
      <c r="BK217" s="262">
        <f>ROUND(I217*H217,2)</f>
        <v>0</v>
      </c>
      <c r="BL217" s="16" t="s">
        <v>179</v>
      </c>
      <c r="BM217" s="261" t="s">
        <v>1177</v>
      </c>
    </row>
    <row r="218" s="2" customFormat="1" ht="24" customHeight="1">
      <c r="A218" s="37"/>
      <c r="B218" s="38"/>
      <c r="C218" s="249" t="s">
        <v>249</v>
      </c>
      <c r="D218" s="249" t="s">
        <v>154</v>
      </c>
      <c r="E218" s="250" t="s">
        <v>1178</v>
      </c>
      <c r="F218" s="251" t="s">
        <v>1179</v>
      </c>
      <c r="G218" s="252" t="s">
        <v>1124</v>
      </c>
      <c r="H218" s="253">
        <v>1</v>
      </c>
      <c r="I218" s="254"/>
      <c r="J218" s="255">
        <f>ROUND(I218*H218,2)</f>
        <v>0</v>
      </c>
      <c r="K218" s="256"/>
      <c r="L218" s="43"/>
      <c r="M218" s="257" t="s">
        <v>1</v>
      </c>
      <c r="N218" s="258" t="s">
        <v>38</v>
      </c>
      <c r="O218" s="90"/>
      <c r="P218" s="259">
        <f>O218*H218</f>
        <v>0</v>
      </c>
      <c r="Q218" s="259">
        <v>0.063250000000000001</v>
      </c>
      <c r="R218" s="259">
        <f>Q218*H218</f>
        <v>0.063250000000000001</v>
      </c>
      <c r="S218" s="259">
        <v>0</v>
      </c>
      <c r="T218" s="26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1" t="s">
        <v>179</v>
      </c>
      <c r="AT218" s="261" t="s">
        <v>154</v>
      </c>
      <c r="AU218" s="261" t="s">
        <v>82</v>
      </c>
      <c r="AY218" s="16" t="s">
        <v>153</v>
      </c>
      <c r="BE218" s="262">
        <f>IF(N218="základní",J218,0)</f>
        <v>0</v>
      </c>
      <c r="BF218" s="262">
        <f>IF(N218="snížená",J218,0)</f>
        <v>0</v>
      </c>
      <c r="BG218" s="262">
        <f>IF(N218="zákl. přenesená",J218,0)</f>
        <v>0</v>
      </c>
      <c r="BH218" s="262">
        <f>IF(N218="sníž. přenesená",J218,0)</f>
        <v>0</v>
      </c>
      <c r="BI218" s="262">
        <f>IF(N218="nulová",J218,0)</f>
        <v>0</v>
      </c>
      <c r="BJ218" s="16" t="s">
        <v>78</v>
      </c>
      <c r="BK218" s="262">
        <f>ROUND(I218*H218,2)</f>
        <v>0</v>
      </c>
      <c r="BL218" s="16" t="s">
        <v>179</v>
      </c>
      <c r="BM218" s="261" t="s">
        <v>1180</v>
      </c>
    </row>
    <row r="219" s="2" customFormat="1" ht="24" customHeight="1">
      <c r="A219" s="37"/>
      <c r="B219" s="38"/>
      <c r="C219" s="249" t="s">
        <v>1181</v>
      </c>
      <c r="D219" s="249" t="s">
        <v>154</v>
      </c>
      <c r="E219" s="250" t="s">
        <v>1182</v>
      </c>
      <c r="F219" s="251" t="s">
        <v>1183</v>
      </c>
      <c r="G219" s="252" t="s">
        <v>1124</v>
      </c>
      <c r="H219" s="253">
        <v>5</v>
      </c>
      <c r="I219" s="254"/>
      <c r="J219" s="255">
        <f>ROUND(I219*H219,2)</f>
        <v>0</v>
      </c>
      <c r="K219" s="256"/>
      <c r="L219" s="43"/>
      <c r="M219" s="257" t="s">
        <v>1</v>
      </c>
      <c r="N219" s="258" t="s">
        <v>38</v>
      </c>
      <c r="O219" s="90"/>
      <c r="P219" s="259">
        <f>O219*H219</f>
        <v>0</v>
      </c>
      <c r="Q219" s="259">
        <v>0.00029999999999999997</v>
      </c>
      <c r="R219" s="259">
        <f>Q219*H219</f>
        <v>0.0014999999999999998</v>
      </c>
      <c r="S219" s="259">
        <v>0</v>
      </c>
      <c r="T219" s="26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1" t="s">
        <v>179</v>
      </c>
      <c r="AT219" s="261" t="s">
        <v>154</v>
      </c>
      <c r="AU219" s="261" t="s">
        <v>82</v>
      </c>
      <c r="AY219" s="16" t="s">
        <v>153</v>
      </c>
      <c r="BE219" s="262">
        <f>IF(N219="základní",J219,0)</f>
        <v>0</v>
      </c>
      <c r="BF219" s="262">
        <f>IF(N219="snížená",J219,0)</f>
        <v>0</v>
      </c>
      <c r="BG219" s="262">
        <f>IF(N219="zákl. přenesená",J219,0)</f>
        <v>0</v>
      </c>
      <c r="BH219" s="262">
        <f>IF(N219="sníž. přenesená",J219,0)</f>
        <v>0</v>
      </c>
      <c r="BI219" s="262">
        <f>IF(N219="nulová",J219,0)</f>
        <v>0</v>
      </c>
      <c r="BJ219" s="16" t="s">
        <v>78</v>
      </c>
      <c r="BK219" s="262">
        <f>ROUND(I219*H219,2)</f>
        <v>0</v>
      </c>
      <c r="BL219" s="16" t="s">
        <v>179</v>
      </c>
      <c r="BM219" s="261" t="s">
        <v>1184</v>
      </c>
    </row>
    <row r="220" s="2" customFormat="1" ht="16.5" customHeight="1">
      <c r="A220" s="37"/>
      <c r="B220" s="38"/>
      <c r="C220" s="249" t="s">
        <v>252</v>
      </c>
      <c r="D220" s="249" t="s">
        <v>154</v>
      </c>
      <c r="E220" s="250" t="s">
        <v>1185</v>
      </c>
      <c r="F220" s="251" t="s">
        <v>1186</v>
      </c>
      <c r="G220" s="252" t="s">
        <v>1124</v>
      </c>
      <c r="H220" s="253">
        <v>6</v>
      </c>
      <c r="I220" s="254"/>
      <c r="J220" s="255">
        <f>ROUND(I220*H220,2)</f>
        <v>0</v>
      </c>
      <c r="K220" s="256"/>
      <c r="L220" s="43"/>
      <c r="M220" s="257" t="s">
        <v>1</v>
      </c>
      <c r="N220" s="258" t="s">
        <v>38</v>
      </c>
      <c r="O220" s="90"/>
      <c r="P220" s="259">
        <f>O220*H220</f>
        <v>0</v>
      </c>
      <c r="Q220" s="259">
        <v>9.0000000000000006E-05</v>
      </c>
      <c r="R220" s="259">
        <f>Q220*H220</f>
        <v>0.00054000000000000001</v>
      </c>
      <c r="S220" s="259">
        <v>0</v>
      </c>
      <c r="T220" s="26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1" t="s">
        <v>179</v>
      </c>
      <c r="AT220" s="261" t="s">
        <v>154</v>
      </c>
      <c r="AU220" s="261" t="s">
        <v>82</v>
      </c>
      <c r="AY220" s="16" t="s">
        <v>153</v>
      </c>
      <c r="BE220" s="262">
        <f>IF(N220="základní",J220,0)</f>
        <v>0</v>
      </c>
      <c r="BF220" s="262">
        <f>IF(N220="snížená",J220,0)</f>
        <v>0</v>
      </c>
      <c r="BG220" s="262">
        <f>IF(N220="zákl. přenesená",J220,0)</f>
        <v>0</v>
      </c>
      <c r="BH220" s="262">
        <f>IF(N220="sníž. přenesená",J220,0)</f>
        <v>0</v>
      </c>
      <c r="BI220" s="262">
        <f>IF(N220="nulová",J220,0)</f>
        <v>0</v>
      </c>
      <c r="BJ220" s="16" t="s">
        <v>78</v>
      </c>
      <c r="BK220" s="262">
        <f>ROUND(I220*H220,2)</f>
        <v>0</v>
      </c>
      <c r="BL220" s="16" t="s">
        <v>179</v>
      </c>
      <c r="BM220" s="261" t="s">
        <v>1187</v>
      </c>
    </row>
    <row r="221" s="2" customFormat="1" ht="24" customHeight="1">
      <c r="A221" s="37"/>
      <c r="B221" s="38"/>
      <c r="C221" s="276" t="s">
        <v>1188</v>
      </c>
      <c r="D221" s="276" t="s">
        <v>957</v>
      </c>
      <c r="E221" s="277" t="s">
        <v>1189</v>
      </c>
      <c r="F221" s="278" t="s">
        <v>1190</v>
      </c>
      <c r="G221" s="279" t="s">
        <v>955</v>
      </c>
      <c r="H221" s="280">
        <v>6</v>
      </c>
      <c r="I221" s="281"/>
      <c r="J221" s="282">
        <f>ROUND(I221*H221,2)</f>
        <v>0</v>
      </c>
      <c r="K221" s="283"/>
      <c r="L221" s="284"/>
      <c r="M221" s="285" t="s">
        <v>1</v>
      </c>
      <c r="N221" s="286" t="s">
        <v>38</v>
      </c>
      <c r="O221" s="90"/>
      <c r="P221" s="259">
        <f>O221*H221</f>
        <v>0</v>
      </c>
      <c r="Q221" s="259">
        <v>0.00031</v>
      </c>
      <c r="R221" s="259">
        <f>Q221*H221</f>
        <v>0.0018600000000000001</v>
      </c>
      <c r="S221" s="259">
        <v>0</v>
      </c>
      <c r="T221" s="26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1" t="s">
        <v>205</v>
      </c>
      <c r="AT221" s="261" t="s">
        <v>957</v>
      </c>
      <c r="AU221" s="261" t="s">
        <v>82</v>
      </c>
      <c r="AY221" s="16" t="s">
        <v>153</v>
      </c>
      <c r="BE221" s="262">
        <f>IF(N221="základní",J221,0)</f>
        <v>0</v>
      </c>
      <c r="BF221" s="262">
        <f>IF(N221="snížená",J221,0)</f>
        <v>0</v>
      </c>
      <c r="BG221" s="262">
        <f>IF(N221="zákl. přenesená",J221,0)</f>
        <v>0</v>
      </c>
      <c r="BH221" s="262">
        <f>IF(N221="sníž. přenesená",J221,0)</f>
        <v>0</v>
      </c>
      <c r="BI221" s="262">
        <f>IF(N221="nulová",J221,0)</f>
        <v>0</v>
      </c>
      <c r="BJ221" s="16" t="s">
        <v>78</v>
      </c>
      <c r="BK221" s="262">
        <f>ROUND(I221*H221,2)</f>
        <v>0</v>
      </c>
      <c r="BL221" s="16" t="s">
        <v>179</v>
      </c>
      <c r="BM221" s="261" t="s">
        <v>1191</v>
      </c>
    </row>
    <row r="222" s="2" customFormat="1" ht="24" customHeight="1">
      <c r="A222" s="37"/>
      <c r="B222" s="38"/>
      <c r="C222" s="249" t="s">
        <v>255</v>
      </c>
      <c r="D222" s="249" t="s">
        <v>154</v>
      </c>
      <c r="E222" s="250" t="s">
        <v>1192</v>
      </c>
      <c r="F222" s="251" t="s">
        <v>1193</v>
      </c>
      <c r="G222" s="252" t="s">
        <v>1124</v>
      </c>
      <c r="H222" s="253">
        <v>3</v>
      </c>
      <c r="I222" s="254"/>
      <c r="J222" s="255">
        <f>ROUND(I222*H222,2)</f>
        <v>0</v>
      </c>
      <c r="K222" s="256"/>
      <c r="L222" s="43"/>
      <c r="M222" s="257" t="s">
        <v>1</v>
      </c>
      <c r="N222" s="258" t="s">
        <v>38</v>
      </c>
      <c r="O222" s="90"/>
      <c r="P222" s="259">
        <f>O222*H222</f>
        <v>0</v>
      </c>
      <c r="Q222" s="259">
        <v>0.0020799999999999998</v>
      </c>
      <c r="R222" s="259">
        <f>Q222*H222</f>
        <v>0.006239999999999999</v>
      </c>
      <c r="S222" s="259">
        <v>0</v>
      </c>
      <c r="T222" s="26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1" t="s">
        <v>179</v>
      </c>
      <c r="AT222" s="261" t="s">
        <v>154</v>
      </c>
      <c r="AU222" s="261" t="s">
        <v>82</v>
      </c>
      <c r="AY222" s="16" t="s">
        <v>153</v>
      </c>
      <c r="BE222" s="262">
        <f>IF(N222="základní",J222,0)</f>
        <v>0</v>
      </c>
      <c r="BF222" s="262">
        <f>IF(N222="snížená",J222,0)</f>
        <v>0</v>
      </c>
      <c r="BG222" s="262">
        <f>IF(N222="zákl. přenesená",J222,0)</f>
        <v>0</v>
      </c>
      <c r="BH222" s="262">
        <f>IF(N222="sníž. přenesená",J222,0)</f>
        <v>0</v>
      </c>
      <c r="BI222" s="262">
        <f>IF(N222="nulová",J222,0)</f>
        <v>0</v>
      </c>
      <c r="BJ222" s="16" t="s">
        <v>78</v>
      </c>
      <c r="BK222" s="262">
        <f>ROUND(I222*H222,2)</f>
        <v>0</v>
      </c>
      <c r="BL222" s="16" t="s">
        <v>179</v>
      </c>
      <c r="BM222" s="261" t="s">
        <v>1194</v>
      </c>
    </row>
    <row r="223" s="2" customFormat="1" ht="16.5" customHeight="1">
      <c r="A223" s="37"/>
      <c r="B223" s="38"/>
      <c r="C223" s="249" t="s">
        <v>1195</v>
      </c>
      <c r="D223" s="249" t="s">
        <v>154</v>
      </c>
      <c r="E223" s="250" t="s">
        <v>1196</v>
      </c>
      <c r="F223" s="251" t="s">
        <v>1197</v>
      </c>
      <c r="G223" s="252" t="s">
        <v>1124</v>
      </c>
      <c r="H223" s="253">
        <v>3</v>
      </c>
      <c r="I223" s="254"/>
      <c r="J223" s="255">
        <f>ROUND(I223*H223,2)</f>
        <v>0</v>
      </c>
      <c r="K223" s="256"/>
      <c r="L223" s="43"/>
      <c r="M223" s="257" t="s">
        <v>1</v>
      </c>
      <c r="N223" s="258" t="s">
        <v>38</v>
      </c>
      <c r="O223" s="90"/>
      <c r="P223" s="259">
        <f>O223*H223</f>
        <v>0</v>
      </c>
      <c r="Q223" s="259">
        <v>0.0018</v>
      </c>
      <c r="R223" s="259">
        <f>Q223*H223</f>
        <v>0.0054000000000000003</v>
      </c>
      <c r="S223" s="259">
        <v>0</v>
      </c>
      <c r="T223" s="26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1" t="s">
        <v>179</v>
      </c>
      <c r="AT223" s="261" t="s">
        <v>154</v>
      </c>
      <c r="AU223" s="261" t="s">
        <v>82</v>
      </c>
      <c r="AY223" s="16" t="s">
        <v>153</v>
      </c>
      <c r="BE223" s="262">
        <f>IF(N223="základní",J223,0)</f>
        <v>0</v>
      </c>
      <c r="BF223" s="262">
        <f>IF(N223="snížená",J223,0)</f>
        <v>0</v>
      </c>
      <c r="BG223" s="262">
        <f>IF(N223="zákl. přenesená",J223,0)</f>
        <v>0</v>
      </c>
      <c r="BH223" s="262">
        <f>IF(N223="sníž. přenesená",J223,0)</f>
        <v>0</v>
      </c>
      <c r="BI223" s="262">
        <f>IF(N223="nulová",J223,0)</f>
        <v>0</v>
      </c>
      <c r="BJ223" s="16" t="s">
        <v>78</v>
      </c>
      <c r="BK223" s="262">
        <f>ROUND(I223*H223,2)</f>
        <v>0</v>
      </c>
      <c r="BL223" s="16" t="s">
        <v>179</v>
      </c>
      <c r="BM223" s="261" t="s">
        <v>1198</v>
      </c>
    </row>
    <row r="224" s="2" customFormat="1" ht="24" customHeight="1">
      <c r="A224" s="37"/>
      <c r="B224" s="38"/>
      <c r="C224" s="249" t="s">
        <v>258</v>
      </c>
      <c r="D224" s="249" t="s">
        <v>154</v>
      </c>
      <c r="E224" s="250" t="s">
        <v>1199</v>
      </c>
      <c r="F224" s="251" t="s">
        <v>1200</v>
      </c>
      <c r="G224" s="252" t="s">
        <v>955</v>
      </c>
      <c r="H224" s="253">
        <v>4</v>
      </c>
      <c r="I224" s="254"/>
      <c r="J224" s="255">
        <f>ROUND(I224*H224,2)</f>
        <v>0</v>
      </c>
      <c r="K224" s="256"/>
      <c r="L224" s="43"/>
      <c r="M224" s="257" t="s">
        <v>1</v>
      </c>
      <c r="N224" s="258" t="s">
        <v>38</v>
      </c>
      <c r="O224" s="90"/>
      <c r="P224" s="259">
        <f>O224*H224</f>
        <v>0</v>
      </c>
      <c r="Q224" s="259">
        <v>0.00016000000000000001</v>
      </c>
      <c r="R224" s="259">
        <f>Q224*H224</f>
        <v>0.00064000000000000005</v>
      </c>
      <c r="S224" s="259">
        <v>0</v>
      </c>
      <c r="T224" s="26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61" t="s">
        <v>179</v>
      </c>
      <c r="AT224" s="261" t="s">
        <v>154</v>
      </c>
      <c r="AU224" s="261" t="s">
        <v>82</v>
      </c>
      <c r="AY224" s="16" t="s">
        <v>153</v>
      </c>
      <c r="BE224" s="262">
        <f>IF(N224="základní",J224,0)</f>
        <v>0</v>
      </c>
      <c r="BF224" s="262">
        <f>IF(N224="snížená",J224,0)</f>
        <v>0</v>
      </c>
      <c r="BG224" s="262">
        <f>IF(N224="zákl. přenesená",J224,0)</f>
        <v>0</v>
      </c>
      <c r="BH224" s="262">
        <f>IF(N224="sníž. přenesená",J224,0)</f>
        <v>0</v>
      </c>
      <c r="BI224" s="262">
        <f>IF(N224="nulová",J224,0)</f>
        <v>0</v>
      </c>
      <c r="BJ224" s="16" t="s">
        <v>78</v>
      </c>
      <c r="BK224" s="262">
        <f>ROUND(I224*H224,2)</f>
        <v>0</v>
      </c>
      <c r="BL224" s="16" t="s">
        <v>179</v>
      </c>
      <c r="BM224" s="261" t="s">
        <v>1201</v>
      </c>
    </row>
    <row r="225" s="2" customFormat="1" ht="16.5" customHeight="1">
      <c r="A225" s="37"/>
      <c r="B225" s="38"/>
      <c r="C225" s="276" t="s">
        <v>1202</v>
      </c>
      <c r="D225" s="276" t="s">
        <v>957</v>
      </c>
      <c r="E225" s="277" t="s">
        <v>1203</v>
      </c>
      <c r="F225" s="278" t="s">
        <v>1204</v>
      </c>
      <c r="G225" s="279" t="s">
        <v>955</v>
      </c>
      <c r="H225" s="280">
        <v>4</v>
      </c>
      <c r="I225" s="281"/>
      <c r="J225" s="282">
        <f>ROUND(I225*H225,2)</f>
        <v>0</v>
      </c>
      <c r="K225" s="283"/>
      <c r="L225" s="284"/>
      <c r="M225" s="285" t="s">
        <v>1</v>
      </c>
      <c r="N225" s="286" t="s">
        <v>38</v>
      </c>
      <c r="O225" s="90"/>
      <c r="P225" s="259">
        <f>O225*H225</f>
        <v>0</v>
      </c>
      <c r="Q225" s="259">
        <v>0.002</v>
      </c>
      <c r="R225" s="259">
        <f>Q225*H225</f>
        <v>0.0080000000000000002</v>
      </c>
      <c r="S225" s="259">
        <v>0</v>
      </c>
      <c r="T225" s="26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1" t="s">
        <v>205</v>
      </c>
      <c r="AT225" s="261" t="s">
        <v>957</v>
      </c>
      <c r="AU225" s="261" t="s">
        <v>82</v>
      </c>
      <c r="AY225" s="16" t="s">
        <v>153</v>
      </c>
      <c r="BE225" s="262">
        <f>IF(N225="základní",J225,0)</f>
        <v>0</v>
      </c>
      <c r="BF225" s="262">
        <f>IF(N225="snížená",J225,0)</f>
        <v>0</v>
      </c>
      <c r="BG225" s="262">
        <f>IF(N225="zákl. přenesená",J225,0)</f>
        <v>0</v>
      </c>
      <c r="BH225" s="262">
        <f>IF(N225="sníž. přenesená",J225,0)</f>
        <v>0</v>
      </c>
      <c r="BI225" s="262">
        <f>IF(N225="nulová",J225,0)</f>
        <v>0</v>
      </c>
      <c r="BJ225" s="16" t="s">
        <v>78</v>
      </c>
      <c r="BK225" s="262">
        <f>ROUND(I225*H225,2)</f>
        <v>0</v>
      </c>
      <c r="BL225" s="16" t="s">
        <v>179</v>
      </c>
      <c r="BM225" s="261" t="s">
        <v>1205</v>
      </c>
    </row>
    <row r="226" s="2" customFormat="1" ht="16.5" customHeight="1">
      <c r="A226" s="37"/>
      <c r="B226" s="38"/>
      <c r="C226" s="249" t="s">
        <v>261</v>
      </c>
      <c r="D226" s="249" t="s">
        <v>154</v>
      </c>
      <c r="E226" s="250" t="s">
        <v>1206</v>
      </c>
      <c r="F226" s="251" t="s">
        <v>1207</v>
      </c>
      <c r="G226" s="252" t="s">
        <v>1124</v>
      </c>
      <c r="H226" s="253">
        <v>6</v>
      </c>
      <c r="I226" s="254"/>
      <c r="J226" s="255">
        <f>ROUND(I226*H226,2)</f>
        <v>0</v>
      </c>
      <c r="K226" s="256"/>
      <c r="L226" s="43"/>
      <c r="M226" s="257" t="s">
        <v>1</v>
      </c>
      <c r="N226" s="258" t="s">
        <v>38</v>
      </c>
      <c r="O226" s="90"/>
      <c r="P226" s="259">
        <f>O226*H226</f>
        <v>0</v>
      </c>
      <c r="Q226" s="259">
        <v>0.0019599999999999999</v>
      </c>
      <c r="R226" s="259">
        <f>Q226*H226</f>
        <v>0.01176</v>
      </c>
      <c r="S226" s="259">
        <v>0</v>
      </c>
      <c r="T226" s="26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1" t="s">
        <v>179</v>
      </c>
      <c r="AT226" s="261" t="s">
        <v>154</v>
      </c>
      <c r="AU226" s="261" t="s">
        <v>82</v>
      </c>
      <c r="AY226" s="16" t="s">
        <v>153</v>
      </c>
      <c r="BE226" s="262">
        <f>IF(N226="základní",J226,0)</f>
        <v>0</v>
      </c>
      <c r="BF226" s="262">
        <f>IF(N226="snížená",J226,0)</f>
        <v>0</v>
      </c>
      <c r="BG226" s="262">
        <f>IF(N226="zákl. přenesená",J226,0)</f>
        <v>0</v>
      </c>
      <c r="BH226" s="262">
        <f>IF(N226="sníž. přenesená",J226,0)</f>
        <v>0</v>
      </c>
      <c r="BI226" s="262">
        <f>IF(N226="nulová",J226,0)</f>
        <v>0</v>
      </c>
      <c r="BJ226" s="16" t="s">
        <v>78</v>
      </c>
      <c r="BK226" s="262">
        <f>ROUND(I226*H226,2)</f>
        <v>0</v>
      </c>
      <c r="BL226" s="16" t="s">
        <v>179</v>
      </c>
      <c r="BM226" s="261" t="s">
        <v>1208</v>
      </c>
    </row>
    <row r="227" s="2" customFormat="1" ht="16.5" customHeight="1">
      <c r="A227" s="37"/>
      <c r="B227" s="38"/>
      <c r="C227" s="249" t="s">
        <v>1209</v>
      </c>
      <c r="D227" s="249" t="s">
        <v>154</v>
      </c>
      <c r="E227" s="250" t="s">
        <v>1210</v>
      </c>
      <c r="F227" s="251" t="s">
        <v>1211</v>
      </c>
      <c r="G227" s="252" t="s">
        <v>955</v>
      </c>
      <c r="H227" s="253">
        <v>3</v>
      </c>
      <c r="I227" s="254"/>
      <c r="J227" s="255">
        <f>ROUND(I227*H227,2)</f>
        <v>0</v>
      </c>
      <c r="K227" s="256"/>
      <c r="L227" s="43"/>
      <c r="M227" s="257" t="s">
        <v>1</v>
      </c>
      <c r="N227" s="258" t="s">
        <v>38</v>
      </c>
      <c r="O227" s="90"/>
      <c r="P227" s="259">
        <f>O227*H227</f>
        <v>0</v>
      </c>
      <c r="Q227" s="259">
        <v>0.00018000000000000001</v>
      </c>
      <c r="R227" s="259">
        <f>Q227*H227</f>
        <v>0.00054000000000000001</v>
      </c>
      <c r="S227" s="259">
        <v>0</v>
      </c>
      <c r="T227" s="26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1" t="s">
        <v>179</v>
      </c>
      <c r="AT227" s="261" t="s">
        <v>154</v>
      </c>
      <c r="AU227" s="261" t="s">
        <v>82</v>
      </c>
      <c r="AY227" s="16" t="s">
        <v>153</v>
      </c>
      <c r="BE227" s="262">
        <f>IF(N227="základní",J227,0)</f>
        <v>0</v>
      </c>
      <c r="BF227" s="262">
        <f>IF(N227="snížená",J227,0)</f>
        <v>0</v>
      </c>
      <c r="BG227" s="262">
        <f>IF(N227="zákl. přenesená",J227,0)</f>
        <v>0</v>
      </c>
      <c r="BH227" s="262">
        <f>IF(N227="sníž. přenesená",J227,0)</f>
        <v>0</v>
      </c>
      <c r="BI227" s="262">
        <f>IF(N227="nulová",J227,0)</f>
        <v>0</v>
      </c>
      <c r="BJ227" s="16" t="s">
        <v>78</v>
      </c>
      <c r="BK227" s="262">
        <f>ROUND(I227*H227,2)</f>
        <v>0</v>
      </c>
      <c r="BL227" s="16" t="s">
        <v>179</v>
      </c>
      <c r="BM227" s="261" t="s">
        <v>1212</v>
      </c>
    </row>
    <row r="228" s="2" customFormat="1" ht="24" customHeight="1">
      <c r="A228" s="37"/>
      <c r="B228" s="38"/>
      <c r="C228" s="276" t="s">
        <v>264</v>
      </c>
      <c r="D228" s="276" t="s">
        <v>957</v>
      </c>
      <c r="E228" s="277" t="s">
        <v>1213</v>
      </c>
      <c r="F228" s="278" t="s">
        <v>1214</v>
      </c>
      <c r="G228" s="279" t="s">
        <v>955</v>
      </c>
      <c r="H228" s="280">
        <v>3</v>
      </c>
      <c r="I228" s="281"/>
      <c r="J228" s="282">
        <f>ROUND(I228*H228,2)</f>
        <v>0</v>
      </c>
      <c r="K228" s="283"/>
      <c r="L228" s="284"/>
      <c r="M228" s="285" t="s">
        <v>1</v>
      </c>
      <c r="N228" s="286" t="s">
        <v>38</v>
      </c>
      <c r="O228" s="90"/>
      <c r="P228" s="259">
        <f>O228*H228</f>
        <v>0</v>
      </c>
      <c r="Q228" s="259">
        <v>0.00025999999999999998</v>
      </c>
      <c r="R228" s="259">
        <f>Q228*H228</f>
        <v>0.00077999999999999988</v>
      </c>
      <c r="S228" s="259">
        <v>0</v>
      </c>
      <c r="T228" s="26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1" t="s">
        <v>205</v>
      </c>
      <c r="AT228" s="261" t="s">
        <v>957</v>
      </c>
      <c r="AU228" s="261" t="s">
        <v>82</v>
      </c>
      <c r="AY228" s="16" t="s">
        <v>153</v>
      </c>
      <c r="BE228" s="262">
        <f>IF(N228="základní",J228,0)</f>
        <v>0</v>
      </c>
      <c r="BF228" s="262">
        <f>IF(N228="snížená",J228,0)</f>
        <v>0</v>
      </c>
      <c r="BG228" s="262">
        <f>IF(N228="zákl. přenesená",J228,0)</f>
        <v>0</v>
      </c>
      <c r="BH228" s="262">
        <f>IF(N228="sníž. přenesená",J228,0)</f>
        <v>0</v>
      </c>
      <c r="BI228" s="262">
        <f>IF(N228="nulová",J228,0)</f>
        <v>0</v>
      </c>
      <c r="BJ228" s="16" t="s">
        <v>78</v>
      </c>
      <c r="BK228" s="262">
        <f>ROUND(I228*H228,2)</f>
        <v>0</v>
      </c>
      <c r="BL228" s="16" t="s">
        <v>179</v>
      </c>
      <c r="BM228" s="261" t="s">
        <v>1215</v>
      </c>
    </row>
    <row r="229" s="2" customFormat="1" ht="16.5" customHeight="1">
      <c r="A229" s="37"/>
      <c r="B229" s="38"/>
      <c r="C229" s="249" t="s">
        <v>1216</v>
      </c>
      <c r="D229" s="249" t="s">
        <v>154</v>
      </c>
      <c r="E229" s="250" t="s">
        <v>1217</v>
      </c>
      <c r="F229" s="251" t="s">
        <v>1218</v>
      </c>
      <c r="G229" s="252" t="s">
        <v>955</v>
      </c>
      <c r="H229" s="253">
        <v>24</v>
      </c>
      <c r="I229" s="254"/>
      <c r="J229" s="255">
        <f>ROUND(I229*H229,2)</f>
        <v>0</v>
      </c>
      <c r="K229" s="256"/>
      <c r="L229" s="43"/>
      <c r="M229" s="257" t="s">
        <v>1</v>
      </c>
      <c r="N229" s="258" t="s">
        <v>38</v>
      </c>
      <c r="O229" s="90"/>
      <c r="P229" s="259">
        <f>O229*H229</f>
        <v>0</v>
      </c>
      <c r="Q229" s="259">
        <v>0.00018000000000000001</v>
      </c>
      <c r="R229" s="259">
        <f>Q229*H229</f>
        <v>0.0043200000000000001</v>
      </c>
      <c r="S229" s="259">
        <v>0</v>
      </c>
      <c r="T229" s="26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1" t="s">
        <v>179</v>
      </c>
      <c r="AT229" s="261" t="s">
        <v>154</v>
      </c>
      <c r="AU229" s="261" t="s">
        <v>82</v>
      </c>
      <c r="AY229" s="16" t="s">
        <v>153</v>
      </c>
      <c r="BE229" s="262">
        <f>IF(N229="základní",J229,0)</f>
        <v>0</v>
      </c>
      <c r="BF229" s="262">
        <f>IF(N229="snížená",J229,0)</f>
        <v>0</v>
      </c>
      <c r="BG229" s="262">
        <f>IF(N229="zákl. přenesená",J229,0)</f>
        <v>0</v>
      </c>
      <c r="BH229" s="262">
        <f>IF(N229="sníž. přenesená",J229,0)</f>
        <v>0</v>
      </c>
      <c r="BI229" s="262">
        <f>IF(N229="nulová",J229,0)</f>
        <v>0</v>
      </c>
      <c r="BJ229" s="16" t="s">
        <v>78</v>
      </c>
      <c r="BK229" s="262">
        <f>ROUND(I229*H229,2)</f>
        <v>0</v>
      </c>
      <c r="BL229" s="16" t="s">
        <v>179</v>
      </c>
      <c r="BM229" s="261" t="s">
        <v>1219</v>
      </c>
    </row>
    <row r="230" s="2" customFormat="1" ht="16.5" customHeight="1">
      <c r="A230" s="37"/>
      <c r="B230" s="38"/>
      <c r="C230" s="276" t="s">
        <v>266</v>
      </c>
      <c r="D230" s="276" t="s">
        <v>957</v>
      </c>
      <c r="E230" s="277" t="s">
        <v>1220</v>
      </c>
      <c r="F230" s="278" t="s">
        <v>1221</v>
      </c>
      <c r="G230" s="279" t="s">
        <v>955</v>
      </c>
      <c r="H230" s="280">
        <v>7</v>
      </c>
      <c r="I230" s="281"/>
      <c r="J230" s="282">
        <f>ROUND(I230*H230,2)</f>
        <v>0</v>
      </c>
      <c r="K230" s="283"/>
      <c r="L230" s="284"/>
      <c r="M230" s="285" t="s">
        <v>1</v>
      </c>
      <c r="N230" s="286" t="s">
        <v>38</v>
      </c>
      <c r="O230" s="90"/>
      <c r="P230" s="259">
        <f>O230*H230</f>
        <v>0</v>
      </c>
      <c r="Q230" s="259">
        <v>0.00032000000000000003</v>
      </c>
      <c r="R230" s="259">
        <f>Q230*H230</f>
        <v>0.0022400000000000002</v>
      </c>
      <c r="S230" s="259">
        <v>0</v>
      </c>
      <c r="T230" s="26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1" t="s">
        <v>205</v>
      </c>
      <c r="AT230" s="261" t="s">
        <v>957</v>
      </c>
      <c r="AU230" s="261" t="s">
        <v>82</v>
      </c>
      <c r="AY230" s="16" t="s">
        <v>153</v>
      </c>
      <c r="BE230" s="262">
        <f>IF(N230="základní",J230,0)</f>
        <v>0</v>
      </c>
      <c r="BF230" s="262">
        <f>IF(N230="snížená",J230,0)</f>
        <v>0</v>
      </c>
      <c r="BG230" s="262">
        <f>IF(N230="zákl. přenesená",J230,0)</f>
        <v>0</v>
      </c>
      <c r="BH230" s="262">
        <f>IF(N230="sníž. přenesená",J230,0)</f>
        <v>0</v>
      </c>
      <c r="BI230" s="262">
        <f>IF(N230="nulová",J230,0)</f>
        <v>0</v>
      </c>
      <c r="BJ230" s="16" t="s">
        <v>78</v>
      </c>
      <c r="BK230" s="262">
        <f>ROUND(I230*H230,2)</f>
        <v>0</v>
      </c>
      <c r="BL230" s="16" t="s">
        <v>179</v>
      </c>
      <c r="BM230" s="261" t="s">
        <v>1222</v>
      </c>
    </row>
    <row r="231" s="2" customFormat="1" ht="16.5" customHeight="1">
      <c r="A231" s="37"/>
      <c r="B231" s="38"/>
      <c r="C231" s="276" t="s">
        <v>1223</v>
      </c>
      <c r="D231" s="276" t="s">
        <v>957</v>
      </c>
      <c r="E231" s="277" t="s">
        <v>1224</v>
      </c>
      <c r="F231" s="278" t="s">
        <v>1225</v>
      </c>
      <c r="G231" s="279" t="s">
        <v>955</v>
      </c>
      <c r="H231" s="280">
        <v>3</v>
      </c>
      <c r="I231" s="281"/>
      <c r="J231" s="282">
        <f>ROUND(I231*H231,2)</f>
        <v>0</v>
      </c>
      <c r="K231" s="283"/>
      <c r="L231" s="284"/>
      <c r="M231" s="285" t="s">
        <v>1</v>
      </c>
      <c r="N231" s="286" t="s">
        <v>38</v>
      </c>
      <c r="O231" s="90"/>
      <c r="P231" s="259">
        <f>O231*H231</f>
        <v>0</v>
      </c>
      <c r="Q231" s="259">
        <v>0.00080000000000000004</v>
      </c>
      <c r="R231" s="259">
        <f>Q231*H231</f>
        <v>0.0024000000000000002</v>
      </c>
      <c r="S231" s="259">
        <v>0</v>
      </c>
      <c r="T231" s="26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1" t="s">
        <v>205</v>
      </c>
      <c r="AT231" s="261" t="s">
        <v>957</v>
      </c>
      <c r="AU231" s="261" t="s">
        <v>82</v>
      </c>
      <c r="AY231" s="16" t="s">
        <v>153</v>
      </c>
      <c r="BE231" s="262">
        <f>IF(N231="základní",J231,0)</f>
        <v>0</v>
      </c>
      <c r="BF231" s="262">
        <f>IF(N231="snížená",J231,0)</f>
        <v>0</v>
      </c>
      <c r="BG231" s="262">
        <f>IF(N231="zákl. přenesená",J231,0)</f>
        <v>0</v>
      </c>
      <c r="BH231" s="262">
        <f>IF(N231="sníž. přenesená",J231,0)</f>
        <v>0</v>
      </c>
      <c r="BI231" s="262">
        <f>IF(N231="nulová",J231,0)</f>
        <v>0</v>
      </c>
      <c r="BJ231" s="16" t="s">
        <v>78</v>
      </c>
      <c r="BK231" s="262">
        <f>ROUND(I231*H231,2)</f>
        <v>0</v>
      </c>
      <c r="BL231" s="16" t="s">
        <v>179</v>
      </c>
      <c r="BM231" s="261" t="s">
        <v>1226</v>
      </c>
    </row>
    <row r="232" s="2" customFormat="1" ht="24" customHeight="1">
      <c r="A232" s="37"/>
      <c r="B232" s="38"/>
      <c r="C232" s="276" t="s">
        <v>268</v>
      </c>
      <c r="D232" s="276" t="s">
        <v>957</v>
      </c>
      <c r="E232" s="277" t="s">
        <v>1227</v>
      </c>
      <c r="F232" s="278" t="s">
        <v>1228</v>
      </c>
      <c r="G232" s="279" t="s">
        <v>955</v>
      </c>
      <c r="H232" s="280">
        <v>1</v>
      </c>
      <c r="I232" s="281"/>
      <c r="J232" s="282">
        <f>ROUND(I232*H232,2)</f>
        <v>0</v>
      </c>
      <c r="K232" s="283"/>
      <c r="L232" s="284"/>
      <c r="M232" s="285" t="s">
        <v>1</v>
      </c>
      <c r="N232" s="286" t="s">
        <v>38</v>
      </c>
      <c r="O232" s="90"/>
      <c r="P232" s="259">
        <f>O232*H232</f>
        <v>0</v>
      </c>
      <c r="Q232" s="259">
        <v>0.017350000000000001</v>
      </c>
      <c r="R232" s="259">
        <f>Q232*H232</f>
        <v>0.017350000000000001</v>
      </c>
      <c r="S232" s="259">
        <v>0</v>
      </c>
      <c r="T232" s="26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1" t="s">
        <v>205</v>
      </c>
      <c r="AT232" s="261" t="s">
        <v>957</v>
      </c>
      <c r="AU232" s="261" t="s">
        <v>82</v>
      </c>
      <c r="AY232" s="16" t="s">
        <v>153</v>
      </c>
      <c r="BE232" s="262">
        <f>IF(N232="základní",J232,0)</f>
        <v>0</v>
      </c>
      <c r="BF232" s="262">
        <f>IF(N232="snížená",J232,0)</f>
        <v>0</v>
      </c>
      <c r="BG232" s="262">
        <f>IF(N232="zákl. přenesená",J232,0)</f>
        <v>0</v>
      </c>
      <c r="BH232" s="262">
        <f>IF(N232="sníž. přenesená",J232,0)</f>
        <v>0</v>
      </c>
      <c r="BI232" s="262">
        <f>IF(N232="nulová",J232,0)</f>
        <v>0</v>
      </c>
      <c r="BJ232" s="16" t="s">
        <v>78</v>
      </c>
      <c r="BK232" s="262">
        <f>ROUND(I232*H232,2)</f>
        <v>0</v>
      </c>
      <c r="BL232" s="16" t="s">
        <v>179</v>
      </c>
      <c r="BM232" s="261" t="s">
        <v>1229</v>
      </c>
    </row>
    <row r="233" s="2" customFormat="1" ht="16.5" customHeight="1">
      <c r="A233" s="37"/>
      <c r="B233" s="38"/>
      <c r="C233" s="276" t="s">
        <v>1230</v>
      </c>
      <c r="D233" s="276" t="s">
        <v>957</v>
      </c>
      <c r="E233" s="277" t="s">
        <v>1231</v>
      </c>
      <c r="F233" s="278" t="s">
        <v>1232</v>
      </c>
      <c r="G233" s="279" t="s">
        <v>955</v>
      </c>
      <c r="H233" s="280">
        <v>15</v>
      </c>
      <c r="I233" s="281"/>
      <c r="J233" s="282">
        <f>ROUND(I233*H233,2)</f>
        <v>0</v>
      </c>
      <c r="K233" s="283"/>
      <c r="L233" s="284"/>
      <c r="M233" s="285" t="s">
        <v>1</v>
      </c>
      <c r="N233" s="286" t="s">
        <v>38</v>
      </c>
      <c r="O233" s="90"/>
      <c r="P233" s="259">
        <f>O233*H233</f>
        <v>0</v>
      </c>
      <c r="Q233" s="259">
        <v>0.00080000000000000004</v>
      </c>
      <c r="R233" s="259">
        <f>Q233*H233</f>
        <v>0.012</v>
      </c>
      <c r="S233" s="259">
        <v>0</v>
      </c>
      <c r="T233" s="26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1" t="s">
        <v>205</v>
      </c>
      <c r="AT233" s="261" t="s">
        <v>957</v>
      </c>
      <c r="AU233" s="261" t="s">
        <v>82</v>
      </c>
      <c r="AY233" s="16" t="s">
        <v>153</v>
      </c>
      <c r="BE233" s="262">
        <f>IF(N233="základní",J233,0)</f>
        <v>0</v>
      </c>
      <c r="BF233" s="262">
        <f>IF(N233="snížená",J233,0)</f>
        <v>0</v>
      </c>
      <c r="BG233" s="262">
        <f>IF(N233="zákl. přenesená",J233,0)</f>
        <v>0</v>
      </c>
      <c r="BH233" s="262">
        <f>IF(N233="sníž. přenesená",J233,0)</f>
        <v>0</v>
      </c>
      <c r="BI233" s="262">
        <f>IF(N233="nulová",J233,0)</f>
        <v>0</v>
      </c>
      <c r="BJ233" s="16" t="s">
        <v>78</v>
      </c>
      <c r="BK233" s="262">
        <f>ROUND(I233*H233,2)</f>
        <v>0</v>
      </c>
      <c r="BL233" s="16" t="s">
        <v>179</v>
      </c>
      <c r="BM233" s="261" t="s">
        <v>1233</v>
      </c>
    </row>
    <row r="234" s="2" customFormat="1" ht="24" customHeight="1">
      <c r="A234" s="37"/>
      <c r="B234" s="38"/>
      <c r="C234" s="249" t="s">
        <v>271</v>
      </c>
      <c r="D234" s="249" t="s">
        <v>154</v>
      </c>
      <c r="E234" s="250" t="s">
        <v>1234</v>
      </c>
      <c r="F234" s="251" t="s">
        <v>1235</v>
      </c>
      <c r="G234" s="252" t="s">
        <v>1076</v>
      </c>
      <c r="H234" s="253">
        <v>0.28799999999999998</v>
      </c>
      <c r="I234" s="254"/>
      <c r="J234" s="255">
        <f>ROUND(I234*H234,2)</f>
        <v>0</v>
      </c>
      <c r="K234" s="256"/>
      <c r="L234" s="43"/>
      <c r="M234" s="257" t="s">
        <v>1</v>
      </c>
      <c r="N234" s="258" t="s">
        <v>38</v>
      </c>
      <c r="O234" s="90"/>
      <c r="P234" s="259">
        <f>O234*H234</f>
        <v>0</v>
      </c>
      <c r="Q234" s="259">
        <v>0</v>
      </c>
      <c r="R234" s="259">
        <f>Q234*H234</f>
        <v>0</v>
      </c>
      <c r="S234" s="259">
        <v>0</v>
      </c>
      <c r="T234" s="26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1" t="s">
        <v>179</v>
      </c>
      <c r="AT234" s="261" t="s">
        <v>154</v>
      </c>
      <c r="AU234" s="261" t="s">
        <v>82</v>
      </c>
      <c r="AY234" s="16" t="s">
        <v>153</v>
      </c>
      <c r="BE234" s="262">
        <f>IF(N234="základní",J234,0)</f>
        <v>0</v>
      </c>
      <c r="BF234" s="262">
        <f>IF(N234="snížená",J234,0)</f>
        <v>0</v>
      </c>
      <c r="BG234" s="262">
        <f>IF(N234="zákl. přenesená",J234,0)</f>
        <v>0</v>
      </c>
      <c r="BH234" s="262">
        <f>IF(N234="sníž. přenesená",J234,0)</f>
        <v>0</v>
      </c>
      <c r="BI234" s="262">
        <f>IF(N234="nulová",J234,0)</f>
        <v>0</v>
      </c>
      <c r="BJ234" s="16" t="s">
        <v>78</v>
      </c>
      <c r="BK234" s="262">
        <f>ROUND(I234*H234,2)</f>
        <v>0</v>
      </c>
      <c r="BL234" s="16" t="s">
        <v>179</v>
      </c>
      <c r="BM234" s="261" t="s">
        <v>1236</v>
      </c>
    </row>
    <row r="235" s="11" customFormat="1" ht="22.8" customHeight="1">
      <c r="A235" s="11"/>
      <c r="B235" s="235"/>
      <c r="C235" s="236"/>
      <c r="D235" s="237" t="s">
        <v>72</v>
      </c>
      <c r="E235" s="274" t="s">
        <v>1237</v>
      </c>
      <c r="F235" s="274" t="s">
        <v>1238</v>
      </c>
      <c r="G235" s="236"/>
      <c r="H235" s="236"/>
      <c r="I235" s="239"/>
      <c r="J235" s="275">
        <f>BK235</f>
        <v>0</v>
      </c>
      <c r="K235" s="236"/>
      <c r="L235" s="241"/>
      <c r="M235" s="242"/>
      <c r="N235" s="243"/>
      <c r="O235" s="243"/>
      <c r="P235" s="244">
        <f>SUM(P236:P238)</f>
        <v>0</v>
      </c>
      <c r="Q235" s="243"/>
      <c r="R235" s="244">
        <f>SUM(R236:R238)</f>
        <v>0.070000000000000007</v>
      </c>
      <c r="S235" s="243"/>
      <c r="T235" s="245">
        <f>SUM(T236:T238)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46" t="s">
        <v>82</v>
      </c>
      <c r="AT235" s="247" t="s">
        <v>72</v>
      </c>
      <c r="AU235" s="247" t="s">
        <v>78</v>
      </c>
      <c r="AY235" s="246" t="s">
        <v>153</v>
      </c>
      <c r="BK235" s="248">
        <f>SUM(BK236:BK238)</f>
        <v>0</v>
      </c>
    </row>
    <row r="236" s="2" customFormat="1" ht="24" customHeight="1">
      <c r="A236" s="37"/>
      <c r="B236" s="38"/>
      <c r="C236" s="249" t="s">
        <v>1239</v>
      </c>
      <c r="D236" s="249" t="s">
        <v>154</v>
      </c>
      <c r="E236" s="250" t="s">
        <v>1240</v>
      </c>
      <c r="F236" s="251" t="s">
        <v>1241</v>
      </c>
      <c r="G236" s="252" t="s">
        <v>1124</v>
      </c>
      <c r="H236" s="253">
        <v>4</v>
      </c>
      <c r="I236" s="254"/>
      <c r="J236" s="255">
        <f>ROUND(I236*H236,2)</f>
        <v>0</v>
      </c>
      <c r="K236" s="256"/>
      <c r="L236" s="43"/>
      <c r="M236" s="257" t="s">
        <v>1</v>
      </c>
      <c r="N236" s="258" t="s">
        <v>38</v>
      </c>
      <c r="O236" s="90"/>
      <c r="P236" s="259">
        <f>O236*H236</f>
        <v>0</v>
      </c>
      <c r="Q236" s="259">
        <v>0</v>
      </c>
      <c r="R236" s="259">
        <f>Q236*H236</f>
        <v>0</v>
      </c>
      <c r="S236" s="259">
        <v>0</v>
      </c>
      <c r="T236" s="26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1" t="s">
        <v>179</v>
      </c>
      <c r="AT236" s="261" t="s">
        <v>154</v>
      </c>
      <c r="AU236" s="261" t="s">
        <v>82</v>
      </c>
      <c r="AY236" s="16" t="s">
        <v>153</v>
      </c>
      <c r="BE236" s="262">
        <f>IF(N236="základní",J236,0)</f>
        <v>0</v>
      </c>
      <c r="BF236" s="262">
        <f>IF(N236="snížená",J236,0)</f>
        <v>0</v>
      </c>
      <c r="BG236" s="262">
        <f>IF(N236="zákl. přenesená",J236,0)</f>
        <v>0</v>
      </c>
      <c r="BH236" s="262">
        <f>IF(N236="sníž. přenesená",J236,0)</f>
        <v>0</v>
      </c>
      <c r="BI236" s="262">
        <f>IF(N236="nulová",J236,0)</f>
        <v>0</v>
      </c>
      <c r="BJ236" s="16" t="s">
        <v>78</v>
      </c>
      <c r="BK236" s="262">
        <f>ROUND(I236*H236,2)</f>
        <v>0</v>
      </c>
      <c r="BL236" s="16" t="s">
        <v>179</v>
      </c>
      <c r="BM236" s="261" t="s">
        <v>1242</v>
      </c>
    </row>
    <row r="237" s="2" customFormat="1" ht="16.5" customHeight="1">
      <c r="A237" s="37"/>
      <c r="B237" s="38"/>
      <c r="C237" s="276" t="s">
        <v>274</v>
      </c>
      <c r="D237" s="276" t="s">
        <v>957</v>
      </c>
      <c r="E237" s="277" t="s">
        <v>1243</v>
      </c>
      <c r="F237" s="278" t="s">
        <v>1244</v>
      </c>
      <c r="G237" s="279" t="s">
        <v>955</v>
      </c>
      <c r="H237" s="280">
        <v>4</v>
      </c>
      <c r="I237" s="281"/>
      <c r="J237" s="282">
        <f>ROUND(I237*H237,2)</f>
        <v>0</v>
      </c>
      <c r="K237" s="283"/>
      <c r="L237" s="284"/>
      <c r="M237" s="285" t="s">
        <v>1</v>
      </c>
      <c r="N237" s="286" t="s">
        <v>38</v>
      </c>
      <c r="O237" s="90"/>
      <c r="P237" s="259">
        <f>O237*H237</f>
        <v>0</v>
      </c>
      <c r="Q237" s="259">
        <v>0.017500000000000002</v>
      </c>
      <c r="R237" s="259">
        <f>Q237*H237</f>
        <v>0.070000000000000007</v>
      </c>
      <c r="S237" s="259">
        <v>0</v>
      </c>
      <c r="T237" s="26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61" t="s">
        <v>205</v>
      </c>
      <c r="AT237" s="261" t="s">
        <v>957</v>
      </c>
      <c r="AU237" s="261" t="s">
        <v>82</v>
      </c>
      <c r="AY237" s="16" t="s">
        <v>153</v>
      </c>
      <c r="BE237" s="262">
        <f>IF(N237="základní",J237,0)</f>
        <v>0</v>
      </c>
      <c r="BF237" s="262">
        <f>IF(N237="snížená",J237,0)</f>
        <v>0</v>
      </c>
      <c r="BG237" s="262">
        <f>IF(N237="zákl. přenesená",J237,0)</f>
        <v>0</v>
      </c>
      <c r="BH237" s="262">
        <f>IF(N237="sníž. přenesená",J237,0)</f>
        <v>0</v>
      </c>
      <c r="BI237" s="262">
        <f>IF(N237="nulová",J237,0)</f>
        <v>0</v>
      </c>
      <c r="BJ237" s="16" t="s">
        <v>78</v>
      </c>
      <c r="BK237" s="262">
        <f>ROUND(I237*H237,2)</f>
        <v>0</v>
      </c>
      <c r="BL237" s="16" t="s">
        <v>179</v>
      </c>
      <c r="BM237" s="261" t="s">
        <v>1245</v>
      </c>
    </row>
    <row r="238" s="2" customFormat="1" ht="24" customHeight="1">
      <c r="A238" s="37"/>
      <c r="B238" s="38"/>
      <c r="C238" s="249" t="s">
        <v>1246</v>
      </c>
      <c r="D238" s="249" t="s">
        <v>154</v>
      </c>
      <c r="E238" s="250" t="s">
        <v>1247</v>
      </c>
      <c r="F238" s="251" t="s">
        <v>1248</v>
      </c>
      <c r="G238" s="252" t="s">
        <v>1076</v>
      </c>
      <c r="H238" s="253">
        <v>0.070000000000000007</v>
      </c>
      <c r="I238" s="254"/>
      <c r="J238" s="255">
        <f>ROUND(I238*H238,2)</f>
        <v>0</v>
      </c>
      <c r="K238" s="256"/>
      <c r="L238" s="43"/>
      <c r="M238" s="257" t="s">
        <v>1</v>
      </c>
      <c r="N238" s="258" t="s">
        <v>38</v>
      </c>
      <c r="O238" s="90"/>
      <c r="P238" s="259">
        <f>O238*H238</f>
        <v>0</v>
      </c>
      <c r="Q238" s="259">
        <v>0</v>
      </c>
      <c r="R238" s="259">
        <f>Q238*H238</f>
        <v>0</v>
      </c>
      <c r="S238" s="259">
        <v>0</v>
      </c>
      <c r="T238" s="26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1" t="s">
        <v>179</v>
      </c>
      <c r="AT238" s="261" t="s">
        <v>154</v>
      </c>
      <c r="AU238" s="261" t="s">
        <v>82</v>
      </c>
      <c r="AY238" s="16" t="s">
        <v>153</v>
      </c>
      <c r="BE238" s="262">
        <f>IF(N238="základní",J238,0)</f>
        <v>0</v>
      </c>
      <c r="BF238" s="262">
        <f>IF(N238="snížená",J238,0)</f>
        <v>0</v>
      </c>
      <c r="BG238" s="262">
        <f>IF(N238="zákl. přenesená",J238,0)</f>
        <v>0</v>
      </c>
      <c r="BH238" s="262">
        <f>IF(N238="sníž. přenesená",J238,0)</f>
        <v>0</v>
      </c>
      <c r="BI238" s="262">
        <f>IF(N238="nulová",J238,0)</f>
        <v>0</v>
      </c>
      <c r="BJ238" s="16" t="s">
        <v>78</v>
      </c>
      <c r="BK238" s="262">
        <f>ROUND(I238*H238,2)</f>
        <v>0</v>
      </c>
      <c r="BL238" s="16" t="s">
        <v>179</v>
      </c>
      <c r="BM238" s="261" t="s">
        <v>1249</v>
      </c>
    </row>
    <row r="239" s="11" customFormat="1" ht="22.8" customHeight="1">
      <c r="A239" s="11"/>
      <c r="B239" s="235"/>
      <c r="C239" s="236"/>
      <c r="D239" s="237" t="s">
        <v>72</v>
      </c>
      <c r="E239" s="274" t="s">
        <v>1250</v>
      </c>
      <c r="F239" s="274" t="s">
        <v>1251</v>
      </c>
      <c r="G239" s="236"/>
      <c r="H239" s="236"/>
      <c r="I239" s="239"/>
      <c r="J239" s="275">
        <f>BK239</f>
        <v>0</v>
      </c>
      <c r="K239" s="236"/>
      <c r="L239" s="241"/>
      <c r="M239" s="242"/>
      <c r="N239" s="243"/>
      <c r="O239" s="243"/>
      <c r="P239" s="244">
        <f>SUM(P240:P241)</f>
        <v>0</v>
      </c>
      <c r="Q239" s="243"/>
      <c r="R239" s="244">
        <f>SUM(R240:R241)</f>
        <v>0.0080999999999999996</v>
      </c>
      <c r="S239" s="243"/>
      <c r="T239" s="245">
        <f>SUM(T240:T241)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46" t="s">
        <v>82</v>
      </c>
      <c r="AT239" s="247" t="s">
        <v>72</v>
      </c>
      <c r="AU239" s="247" t="s">
        <v>78</v>
      </c>
      <c r="AY239" s="246" t="s">
        <v>153</v>
      </c>
      <c r="BK239" s="248">
        <f>SUM(BK240:BK241)</f>
        <v>0</v>
      </c>
    </row>
    <row r="240" s="2" customFormat="1" ht="24" customHeight="1">
      <c r="A240" s="37"/>
      <c r="B240" s="38"/>
      <c r="C240" s="249" t="s">
        <v>277</v>
      </c>
      <c r="D240" s="249" t="s">
        <v>154</v>
      </c>
      <c r="E240" s="250" t="s">
        <v>1252</v>
      </c>
      <c r="F240" s="251" t="s">
        <v>1253</v>
      </c>
      <c r="G240" s="252" t="s">
        <v>1124</v>
      </c>
      <c r="H240" s="253">
        <v>1</v>
      </c>
      <c r="I240" s="254"/>
      <c r="J240" s="255">
        <f>ROUND(I240*H240,2)</f>
        <v>0</v>
      </c>
      <c r="K240" s="256"/>
      <c r="L240" s="43"/>
      <c r="M240" s="257" t="s">
        <v>1</v>
      </c>
      <c r="N240" s="258" t="s">
        <v>38</v>
      </c>
      <c r="O240" s="90"/>
      <c r="P240" s="259">
        <f>O240*H240</f>
        <v>0</v>
      </c>
      <c r="Q240" s="259">
        <v>0.0051200000000000004</v>
      </c>
      <c r="R240" s="259">
        <f>Q240*H240</f>
        <v>0.0051200000000000004</v>
      </c>
      <c r="S240" s="259">
        <v>0</v>
      </c>
      <c r="T240" s="26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1" t="s">
        <v>179</v>
      </c>
      <c r="AT240" s="261" t="s">
        <v>154</v>
      </c>
      <c r="AU240" s="261" t="s">
        <v>82</v>
      </c>
      <c r="AY240" s="16" t="s">
        <v>153</v>
      </c>
      <c r="BE240" s="262">
        <f>IF(N240="základní",J240,0)</f>
        <v>0</v>
      </c>
      <c r="BF240" s="262">
        <f>IF(N240="snížená",J240,0)</f>
        <v>0</v>
      </c>
      <c r="BG240" s="262">
        <f>IF(N240="zákl. přenesená",J240,0)</f>
        <v>0</v>
      </c>
      <c r="BH240" s="262">
        <f>IF(N240="sníž. přenesená",J240,0)</f>
        <v>0</v>
      </c>
      <c r="BI240" s="262">
        <f>IF(N240="nulová",J240,0)</f>
        <v>0</v>
      </c>
      <c r="BJ240" s="16" t="s">
        <v>78</v>
      </c>
      <c r="BK240" s="262">
        <f>ROUND(I240*H240,2)</f>
        <v>0</v>
      </c>
      <c r="BL240" s="16" t="s">
        <v>179</v>
      </c>
      <c r="BM240" s="261" t="s">
        <v>1254</v>
      </c>
    </row>
    <row r="241" s="2" customFormat="1" ht="24" customHeight="1">
      <c r="A241" s="37"/>
      <c r="B241" s="38"/>
      <c r="C241" s="249" t="s">
        <v>1255</v>
      </c>
      <c r="D241" s="249" t="s">
        <v>154</v>
      </c>
      <c r="E241" s="250" t="s">
        <v>1256</v>
      </c>
      <c r="F241" s="251" t="s">
        <v>1257</v>
      </c>
      <c r="G241" s="252" t="s">
        <v>1124</v>
      </c>
      <c r="H241" s="253">
        <v>1</v>
      </c>
      <c r="I241" s="254"/>
      <c r="J241" s="255">
        <f>ROUND(I241*H241,2)</f>
        <v>0</v>
      </c>
      <c r="K241" s="256"/>
      <c r="L241" s="43"/>
      <c r="M241" s="257" t="s">
        <v>1</v>
      </c>
      <c r="N241" s="258" t="s">
        <v>38</v>
      </c>
      <c r="O241" s="90"/>
      <c r="P241" s="259">
        <f>O241*H241</f>
        <v>0</v>
      </c>
      <c r="Q241" s="259">
        <v>0.00298</v>
      </c>
      <c r="R241" s="259">
        <f>Q241*H241</f>
        <v>0.00298</v>
      </c>
      <c r="S241" s="259">
        <v>0</v>
      </c>
      <c r="T241" s="26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1" t="s">
        <v>179</v>
      </c>
      <c r="AT241" s="261" t="s">
        <v>154</v>
      </c>
      <c r="AU241" s="261" t="s">
        <v>82</v>
      </c>
      <c r="AY241" s="16" t="s">
        <v>153</v>
      </c>
      <c r="BE241" s="262">
        <f>IF(N241="základní",J241,0)</f>
        <v>0</v>
      </c>
      <c r="BF241" s="262">
        <f>IF(N241="snížená",J241,0)</f>
        <v>0</v>
      </c>
      <c r="BG241" s="262">
        <f>IF(N241="zákl. přenesená",J241,0)</f>
        <v>0</v>
      </c>
      <c r="BH241" s="262">
        <f>IF(N241="sníž. přenesená",J241,0)</f>
        <v>0</v>
      </c>
      <c r="BI241" s="262">
        <f>IF(N241="nulová",J241,0)</f>
        <v>0</v>
      </c>
      <c r="BJ241" s="16" t="s">
        <v>78</v>
      </c>
      <c r="BK241" s="262">
        <f>ROUND(I241*H241,2)</f>
        <v>0</v>
      </c>
      <c r="BL241" s="16" t="s">
        <v>179</v>
      </c>
      <c r="BM241" s="261" t="s">
        <v>1258</v>
      </c>
    </row>
    <row r="242" s="11" customFormat="1" ht="22.8" customHeight="1">
      <c r="A242" s="11"/>
      <c r="B242" s="235"/>
      <c r="C242" s="236"/>
      <c r="D242" s="237" t="s">
        <v>72</v>
      </c>
      <c r="E242" s="274" t="s">
        <v>1259</v>
      </c>
      <c r="F242" s="274" t="s">
        <v>1260</v>
      </c>
      <c r="G242" s="236"/>
      <c r="H242" s="236"/>
      <c r="I242" s="239"/>
      <c r="J242" s="275">
        <f>BK242</f>
        <v>0</v>
      </c>
      <c r="K242" s="236"/>
      <c r="L242" s="241"/>
      <c r="M242" s="242"/>
      <c r="N242" s="243"/>
      <c r="O242" s="243"/>
      <c r="P242" s="244">
        <f>SUM(P243:P250)</f>
        <v>0</v>
      </c>
      <c r="Q242" s="243"/>
      <c r="R242" s="244">
        <f>SUM(R243:R250)</f>
        <v>0.040189999999999997</v>
      </c>
      <c r="S242" s="243"/>
      <c r="T242" s="245">
        <f>SUM(T243:T250)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46" t="s">
        <v>82</v>
      </c>
      <c r="AT242" s="247" t="s">
        <v>72</v>
      </c>
      <c r="AU242" s="247" t="s">
        <v>78</v>
      </c>
      <c r="AY242" s="246" t="s">
        <v>153</v>
      </c>
      <c r="BK242" s="248">
        <f>SUM(BK243:BK250)</f>
        <v>0</v>
      </c>
    </row>
    <row r="243" s="2" customFormat="1" ht="16.5" customHeight="1">
      <c r="A243" s="37"/>
      <c r="B243" s="38"/>
      <c r="C243" s="249" t="s">
        <v>280</v>
      </c>
      <c r="D243" s="249" t="s">
        <v>154</v>
      </c>
      <c r="E243" s="250" t="s">
        <v>1261</v>
      </c>
      <c r="F243" s="251" t="s">
        <v>1262</v>
      </c>
      <c r="G243" s="252" t="s">
        <v>1124</v>
      </c>
      <c r="H243" s="253">
        <v>1</v>
      </c>
      <c r="I243" s="254"/>
      <c r="J243" s="255">
        <f>ROUND(I243*H243,2)</f>
        <v>0</v>
      </c>
      <c r="K243" s="256"/>
      <c r="L243" s="43"/>
      <c r="M243" s="257" t="s">
        <v>1</v>
      </c>
      <c r="N243" s="258" t="s">
        <v>38</v>
      </c>
      <c r="O243" s="90"/>
      <c r="P243" s="259">
        <f>O243*H243</f>
        <v>0</v>
      </c>
      <c r="Q243" s="259">
        <v>0.0041599999999999996</v>
      </c>
      <c r="R243" s="259">
        <f>Q243*H243</f>
        <v>0.0041599999999999996</v>
      </c>
      <c r="S243" s="259">
        <v>0</v>
      </c>
      <c r="T243" s="26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1" t="s">
        <v>179</v>
      </c>
      <c r="AT243" s="261" t="s">
        <v>154</v>
      </c>
      <c r="AU243" s="261" t="s">
        <v>82</v>
      </c>
      <c r="AY243" s="16" t="s">
        <v>153</v>
      </c>
      <c r="BE243" s="262">
        <f>IF(N243="základní",J243,0)</f>
        <v>0</v>
      </c>
      <c r="BF243" s="262">
        <f>IF(N243="snížená",J243,0)</f>
        <v>0</v>
      </c>
      <c r="BG243" s="262">
        <f>IF(N243="zákl. přenesená",J243,0)</f>
        <v>0</v>
      </c>
      <c r="BH243" s="262">
        <f>IF(N243="sníž. přenesená",J243,0)</f>
        <v>0</v>
      </c>
      <c r="BI243" s="262">
        <f>IF(N243="nulová",J243,0)</f>
        <v>0</v>
      </c>
      <c r="BJ243" s="16" t="s">
        <v>78</v>
      </c>
      <c r="BK243" s="262">
        <f>ROUND(I243*H243,2)</f>
        <v>0</v>
      </c>
      <c r="BL243" s="16" t="s">
        <v>179</v>
      </c>
      <c r="BM243" s="261" t="s">
        <v>1263</v>
      </c>
    </row>
    <row r="244" s="2" customFormat="1" ht="16.5" customHeight="1">
      <c r="A244" s="37"/>
      <c r="B244" s="38"/>
      <c r="C244" s="249" t="s">
        <v>1264</v>
      </c>
      <c r="D244" s="249" t="s">
        <v>154</v>
      </c>
      <c r="E244" s="250" t="s">
        <v>1265</v>
      </c>
      <c r="F244" s="251" t="s">
        <v>1266</v>
      </c>
      <c r="G244" s="252" t="s">
        <v>1124</v>
      </c>
      <c r="H244" s="253">
        <v>1</v>
      </c>
      <c r="I244" s="254"/>
      <c r="J244" s="255">
        <f>ROUND(I244*H244,2)</f>
        <v>0</v>
      </c>
      <c r="K244" s="256"/>
      <c r="L244" s="43"/>
      <c r="M244" s="257" t="s">
        <v>1</v>
      </c>
      <c r="N244" s="258" t="s">
        <v>38</v>
      </c>
      <c r="O244" s="90"/>
      <c r="P244" s="259">
        <f>O244*H244</f>
        <v>0</v>
      </c>
      <c r="Q244" s="259">
        <v>0.0077299999999999999</v>
      </c>
      <c r="R244" s="259">
        <f>Q244*H244</f>
        <v>0.0077299999999999999</v>
      </c>
      <c r="S244" s="259">
        <v>0</v>
      </c>
      <c r="T244" s="26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61" t="s">
        <v>179</v>
      </c>
      <c r="AT244" s="261" t="s">
        <v>154</v>
      </c>
      <c r="AU244" s="261" t="s">
        <v>82</v>
      </c>
      <c r="AY244" s="16" t="s">
        <v>153</v>
      </c>
      <c r="BE244" s="262">
        <f>IF(N244="základní",J244,0)</f>
        <v>0</v>
      </c>
      <c r="BF244" s="262">
        <f>IF(N244="snížená",J244,0)</f>
        <v>0</v>
      </c>
      <c r="BG244" s="262">
        <f>IF(N244="zákl. přenesená",J244,0)</f>
        <v>0</v>
      </c>
      <c r="BH244" s="262">
        <f>IF(N244="sníž. přenesená",J244,0)</f>
        <v>0</v>
      </c>
      <c r="BI244" s="262">
        <f>IF(N244="nulová",J244,0)</f>
        <v>0</v>
      </c>
      <c r="BJ244" s="16" t="s">
        <v>78</v>
      </c>
      <c r="BK244" s="262">
        <f>ROUND(I244*H244,2)</f>
        <v>0</v>
      </c>
      <c r="BL244" s="16" t="s">
        <v>179</v>
      </c>
      <c r="BM244" s="261" t="s">
        <v>1267</v>
      </c>
    </row>
    <row r="245" s="2" customFormat="1" ht="16.5" customHeight="1">
      <c r="A245" s="37"/>
      <c r="B245" s="38"/>
      <c r="C245" s="249" t="s">
        <v>283</v>
      </c>
      <c r="D245" s="249" t="s">
        <v>154</v>
      </c>
      <c r="E245" s="250" t="s">
        <v>1268</v>
      </c>
      <c r="F245" s="251" t="s">
        <v>1269</v>
      </c>
      <c r="G245" s="252" t="s">
        <v>1124</v>
      </c>
      <c r="H245" s="253">
        <v>1</v>
      </c>
      <c r="I245" s="254"/>
      <c r="J245" s="255">
        <f>ROUND(I245*H245,2)</f>
        <v>0</v>
      </c>
      <c r="K245" s="256"/>
      <c r="L245" s="43"/>
      <c r="M245" s="257" t="s">
        <v>1</v>
      </c>
      <c r="N245" s="258" t="s">
        <v>38</v>
      </c>
      <c r="O245" s="90"/>
      <c r="P245" s="259">
        <f>O245*H245</f>
        <v>0</v>
      </c>
      <c r="Q245" s="259">
        <v>0.012579999999999999</v>
      </c>
      <c r="R245" s="259">
        <f>Q245*H245</f>
        <v>0.012579999999999999</v>
      </c>
      <c r="S245" s="259">
        <v>0</v>
      </c>
      <c r="T245" s="26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1" t="s">
        <v>179</v>
      </c>
      <c r="AT245" s="261" t="s">
        <v>154</v>
      </c>
      <c r="AU245" s="261" t="s">
        <v>82</v>
      </c>
      <c r="AY245" s="16" t="s">
        <v>153</v>
      </c>
      <c r="BE245" s="262">
        <f>IF(N245="základní",J245,0)</f>
        <v>0</v>
      </c>
      <c r="BF245" s="262">
        <f>IF(N245="snížená",J245,0)</f>
        <v>0</v>
      </c>
      <c r="BG245" s="262">
        <f>IF(N245="zákl. přenesená",J245,0)</f>
        <v>0</v>
      </c>
      <c r="BH245" s="262">
        <f>IF(N245="sníž. přenesená",J245,0)</f>
        <v>0</v>
      </c>
      <c r="BI245" s="262">
        <f>IF(N245="nulová",J245,0)</f>
        <v>0</v>
      </c>
      <c r="BJ245" s="16" t="s">
        <v>78</v>
      </c>
      <c r="BK245" s="262">
        <f>ROUND(I245*H245,2)</f>
        <v>0</v>
      </c>
      <c r="BL245" s="16" t="s">
        <v>179</v>
      </c>
      <c r="BM245" s="261" t="s">
        <v>1270</v>
      </c>
    </row>
    <row r="246" s="2" customFormat="1" ht="16.5" customHeight="1">
      <c r="A246" s="37"/>
      <c r="B246" s="38"/>
      <c r="C246" s="249" t="s">
        <v>1271</v>
      </c>
      <c r="D246" s="249" t="s">
        <v>154</v>
      </c>
      <c r="E246" s="250" t="s">
        <v>1272</v>
      </c>
      <c r="F246" s="251" t="s">
        <v>1273</v>
      </c>
      <c r="G246" s="252" t="s">
        <v>1124</v>
      </c>
      <c r="H246" s="253">
        <v>1</v>
      </c>
      <c r="I246" s="254"/>
      <c r="J246" s="255">
        <f>ROUND(I246*H246,2)</f>
        <v>0</v>
      </c>
      <c r="K246" s="256"/>
      <c r="L246" s="43"/>
      <c r="M246" s="257" t="s">
        <v>1</v>
      </c>
      <c r="N246" s="258" t="s">
        <v>38</v>
      </c>
      <c r="O246" s="90"/>
      <c r="P246" s="259">
        <f>O246*H246</f>
        <v>0</v>
      </c>
      <c r="Q246" s="259">
        <v>0.012579999999999999</v>
      </c>
      <c r="R246" s="259">
        <f>Q246*H246</f>
        <v>0.012579999999999999</v>
      </c>
      <c r="S246" s="259">
        <v>0</v>
      </c>
      <c r="T246" s="26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61" t="s">
        <v>179</v>
      </c>
      <c r="AT246" s="261" t="s">
        <v>154</v>
      </c>
      <c r="AU246" s="261" t="s">
        <v>82</v>
      </c>
      <c r="AY246" s="16" t="s">
        <v>153</v>
      </c>
      <c r="BE246" s="262">
        <f>IF(N246="základní",J246,0)</f>
        <v>0</v>
      </c>
      <c r="BF246" s="262">
        <f>IF(N246="snížená",J246,0)</f>
        <v>0</v>
      </c>
      <c r="BG246" s="262">
        <f>IF(N246="zákl. přenesená",J246,0)</f>
        <v>0</v>
      </c>
      <c r="BH246" s="262">
        <f>IF(N246="sníž. přenesená",J246,0)</f>
        <v>0</v>
      </c>
      <c r="BI246" s="262">
        <f>IF(N246="nulová",J246,0)</f>
        <v>0</v>
      </c>
      <c r="BJ246" s="16" t="s">
        <v>78</v>
      </c>
      <c r="BK246" s="262">
        <f>ROUND(I246*H246,2)</f>
        <v>0</v>
      </c>
      <c r="BL246" s="16" t="s">
        <v>179</v>
      </c>
      <c r="BM246" s="261" t="s">
        <v>1274</v>
      </c>
    </row>
    <row r="247" s="2" customFormat="1" ht="24" customHeight="1">
      <c r="A247" s="37"/>
      <c r="B247" s="38"/>
      <c r="C247" s="249" t="s">
        <v>286</v>
      </c>
      <c r="D247" s="249" t="s">
        <v>154</v>
      </c>
      <c r="E247" s="250" t="s">
        <v>1275</v>
      </c>
      <c r="F247" s="251" t="s">
        <v>1276</v>
      </c>
      <c r="G247" s="252" t="s">
        <v>955</v>
      </c>
      <c r="H247" s="253">
        <v>1</v>
      </c>
      <c r="I247" s="254"/>
      <c r="J247" s="255">
        <f>ROUND(I247*H247,2)</f>
        <v>0</v>
      </c>
      <c r="K247" s="256"/>
      <c r="L247" s="43"/>
      <c r="M247" s="257" t="s">
        <v>1</v>
      </c>
      <c r="N247" s="258" t="s">
        <v>38</v>
      </c>
      <c r="O247" s="90"/>
      <c r="P247" s="259">
        <f>O247*H247</f>
        <v>0</v>
      </c>
      <c r="Q247" s="259">
        <v>0.00022000000000000001</v>
      </c>
      <c r="R247" s="259">
        <f>Q247*H247</f>
        <v>0.00022000000000000001</v>
      </c>
      <c r="S247" s="259">
        <v>0</v>
      </c>
      <c r="T247" s="26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61" t="s">
        <v>179</v>
      </c>
      <c r="AT247" s="261" t="s">
        <v>154</v>
      </c>
      <c r="AU247" s="261" t="s">
        <v>82</v>
      </c>
      <c r="AY247" s="16" t="s">
        <v>153</v>
      </c>
      <c r="BE247" s="262">
        <f>IF(N247="základní",J247,0)</f>
        <v>0</v>
      </c>
      <c r="BF247" s="262">
        <f>IF(N247="snížená",J247,0)</f>
        <v>0</v>
      </c>
      <c r="BG247" s="262">
        <f>IF(N247="zákl. přenesená",J247,0)</f>
        <v>0</v>
      </c>
      <c r="BH247" s="262">
        <f>IF(N247="sníž. přenesená",J247,0)</f>
        <v>0</v>
      </c>
      <c r="BI247" s="262">
        <f>IF(N247="nulová",J247,0)</f>
        <v>0</v>
      </c>
      <c r="BJ247" s="16" t="s">
        <v>78</v>
      </c>
      <c r="BK247" s="262">
        <f>ROUND(I247*H247,2)</f>
        <v>0</v>
      </c>
      <c r="BL247" s="16" t="s">
        <v>179</v>
      </c>
      <c r="BM247" s="261" t="s">
        <v>1277</v>
      </c>
    </row>
    <row r="248" s="2" customFormat="1" ht="24" customHeight="1">
      <c r="A248" s="37"/>
      <c r="B248" s="38"/>
      <c r="C248" s="249" t="s">
        <v>1278</v>
      </c>
      <c r="D248" s="249" t="s">
        <v>154</v>
      </c>
      <c r="E248" s="250" t="s">
        <v>1279</v>
      </c>
      <c r="F248" s="251" t="s">
        <v>1280</v>
      </c>
      <c r="G248" s="252" t="s">
        <v>955</v>
      </c>
      <c r="H248" s="253">
        <v>2</v>
      </c>
      <c r="I248" s="254"/>
      <c r="J248" s="255">
        <f>ROUND(I248*H248,2)</f>
        <v>0</v>
      </c>
      <c r="K248" s="256"/>
      <c r="L248" s="43"/>
      <c r="M248" s="257" t="s">
        <v>1</v>
      </c>
      <c r="N248" s="258" t="s">
        <v>38</v>
      </c>
      <c r="O248" s="90"/>
      <c r="P248" s="259">
        <f>O248*H248</f>
        <v>0</v>
      </c>
      <c r="Q248" s="259">
        <v>0.00021000000000000001</v>
      </c>
      <c r="R248" s="259">
        <f>Q248*H248</f>
        <v>0.00042000000000000002</v>
      </c>
      <c r="S248" s="259">
        <v>0</v>
      </c>
      <c r="T248" s="26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1" t="s">
        <v>179</v>
      </c>
      <c r="AT248" s="261" t="s">
        <v>154</v>
      </c>
      <c r="AU248" s="261" t="s">
        <v>82</v>
      </c>
      <c r="AY248" s="16" t="s">
        <v>153</v>
      </c>
      <c r="BE248" s="262">
        <f>IF(N248="základní",J248,0)</f>
        <v>0</v>
      </c>
      <c r="BF248" s="262">
        <f>IF(N248="snížená",J248,0)</f>
        <v>0</v>
      </c>
      <c r="BG248" s="262">
        <f>IF(N248="zákl. přenesená",J248,0)</f>
        <v>0</v>
      </c>
      <c r="BH248" s="262">
        <f>IF(N248="sníž. přenesená",J248,0)</f>
        <v>0</v>
      </c>
      <c r="BI248" s="262">
        <f>IF(N248="nulová",J248,0)</f>
        <v>0</v>
      </c>
      <c r="BJ248" s="16" t="s">
        <v>78</v>
      </c>
      <c r="BK248" s="262">
        <f>ROUND(I248*H248,2)</f>
        <v>0</v>
      </c>
      <c r="BL248" s="16" t="s">
        <v>179</v>
      </c>
      <c r="BM248" s="261" t="s">
        <v>1281</v>
      </c>
    </row>
    <row r="249" s="2" customFormat="1" ht="24" customHeight="1">
      <c r="A249" s="37"/>
      <c r="B249" s="38"/>
      <c r="C249" s="249" t="s">
        <v>289</v>
      </c>
      <c r="D249" s="249" t="s">
        <v>154</v>
      </c>
      <c r="E249" s="250" t="s">
        <v>1282</v>
      </c>
      <c r="F249" s="251" t="s">
        <v>1283</v>
      </c>
      <c r="G249" s="252" t="s">
        <v>955</v>
      </c>
      <c r="H249" s="253">
        <v>5</v>
      </c>
      <c r="I249" s="254"/>
      <c r="J249" s="255">
        <f>ROUND(I249*H249,2)</f>
        <v>0</v>
      </c>
      <c r="K249" s="256"/>
      <c r="L249" s="43"/>
      <c r="M249" s="257" t="s">
        <v>1</v>
      </c>
      <c r="N249" s="258" t="s">
        <v>38</v>
      </c>
      <c r="O249" s="90"/>
      <c r="P249" s="259">
        <f>O249*H249</f>
        <v>0</v>
      </c>
      <c r="Q249" s="259">
        <v>0.00050000000000000001</v>
      </c>
      <c r="R249" s="259">
        <f>Q249*H249</f>
        <v>0.0025000000000000001</v>
      </c>
      <c r="S249" s="259">
        <v>0</v>
      </c>
      <c r="T249" s="26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1" t="s">
        <v>179</v>
      </c>
      <c r="AT249" s="261" t="s">
        <v>154</v>
      </c>
      <c r="AU249" s="261" t="s">
        <v>82</v>
      </c>
      <c r="AY249" s="16" t="s">
        <v>153</v>
      </c>
      <c r="BE249" s="262">
        <f>IF(N249="základní",J249,0)</f>
        <v>0</v>
      </c>
      <c r="BF249" s="262">
        <f>IF(N249="snížená",J249,0)</f>
        <v>0</v>
      </c>
      <c r="BG249" s="262">
        <f>IF(N249="zákl. přenesená",J249,0)</f>
        <v>0</v>
      </c>
      <c r="BH249" s="262">
        <f>IF(N249="sníž. přenesená",J249,0)</f>
        <v>0</v>
      </c>
      <c r="BI249" s="262">
        <f>IF(N249="nulová",J249,0)</f>
        <v>0</v>
      </c>
      <c r="BJ249" s="16" t="s">
        <v>78</v>
      </c>
      <c r="BK249" s="262">
        <f>ROUND(I249*H249,2)</f>
        <v>0</v>
      </c>
      <c r="BL249" s="16" t="s">
        <v>179</v>
      </c>
      <c r="BM249" s="261" t="s">
        <v>1284</v>
      </c>
    </row>
    <row r="250" s="2" customFormat="1" ht="16.5" customHeight="1">
      <c r="A250" s="37"/>
      <c r="B250" s="38"/>
      <c r="C250" s="249" t="s">
        <v>1285</v>
      </c>
      <c r="D250" s="249" t="s">
        <v>154</v>
      </c>
      <c r="E250" s="250" t="s">
        <v>1286</v>
      </c>
      <c r="F250" s="251" t="s">
        <v>1287</v>
      </c>
      <c r="G250" s="252" t="s">
        <v>1076</v>
      </c>
      <c r="H250" s="253">
        <v>0.040000000000000001</v>
      </c>
      <c r="I250" s="254"/>
      <c r="J250" s="255">
        <f>ROUND(I250*H250,2)</f>
        <v>0</v>
      </c>
      <c r="K250" s="256"/>
      <c r="L250" s="43"/>
      <c r="M250" s="257" t="s">
        <v>1</v>
      </c>
      <c r="N250" s="258" t="s">
        <v>38</v>
      </c>
      <c r="O250" s="90"/>
      <c r="P250" s="259">
        <f>O250*H250</f>
        <v>0</v>
      </c>
      <c r="Q250" s="259">
        <v>0</v>
      </c>
      <c r="R250" s="259">
        <f>Q250*H250</f>
        <v>0</v>
      </c>
      <c r="S250" s="259">
        <v>0</v>
      </c>
      <c r="T250" s="26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1" t="s">
        <v>179</v>
      </c>
      <c r="AT250" s="261" t="s">
        <v>154</v>
      </c>
      <c r="AU250" s="261" t="s">
        <v>82</v>
      </c>
      <c r="AY250" s="16" t="s">
        <v>153</v>
      </c>
      <c r="BE250" s="262">
        <f>IF(N250="základní",J250,0)</f>
        <v>0</v>
      </c>
      <c r="BF250" s="262">
        <f>IF(N250="snížená",J250,0)</f>
        <v>0</v>
      </c>
      <c r="BG250" s="262">
        <f>IF(N250="zákl. přenesená",J250,0)</f>
        <v>0</v>
      </c>
      <c r="BH250" s="262">
        <f>IF(N250="sníž. přenesená",J250,0)</f>
        <v>0</v>
      </c>
      <c r="BI250" s="262">
        <f>IF(N250="nulová",J250,0)</f>
        <v>0</v>
      </c>
      <c r="BJ250" s="16" t="s">
        <v>78</v>
      </c>
      <c r="BK250" s="262">
        <f>ROUND(I250*H250,2)</f>
        <v>0</v>
      </c>
      <c r="BL250" s="16" t="s">
        <v>179</v>
      </c>
      <c r="BM250" s="261" t="s">
        <v>1288</v>
      </c>
    </row>
    <row r="251" s="11" customFormat="1" ht="25.92" customHeight="1">
      <c r="A251" s="11"/>
      <c r="B251" s="235"/>
      <c r="C251" s="236"/>
      <c r="D251" s="237" t="s">
        <v>72</v>
      </c>
      <c r="E251" s="238" t="s">
        <v>130</v>
      </c>
      <c r="F251" s="238" t="s">
        <v>530</v>
      </c>
      <c r="G251" s="236"/>
      <c r="H251" s="236"/>
      <c r="I251" s="239"/>
      <c r="J251" s="240">
        <f>BK251</f>
        <v>0</v>
      </c>
      <c r="K251" s="236"/>
      <c r="L251" s="241"/>
      <c r="M251" s="242"/>
      <c r="N251" s="243"/>
      <c r="O251" s="243"/>
      <c r="P251" s="244">
        <f>P252</f>
        <v>0</v>
      </c>
      <c r="Q251" s="243"/>
      <c r="R251" s="244">
        <f>R252</f>
        <v>0</v>
      </c>
      <c r="S251" s="243"/>
      <c r="T251" s="245">
        <f>T252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46" t="s">
        <v>736</v>
      </c>
      <c r="AT251" s="247" t="s">
        <v>72</v>
      </c>
      <c r="AU251" s="247" t="s">
        <v>73</v>
      </c>
      <c r="AY251" s="246" t="s">
        <v>153</v>
      </c>
      <c r="BK251" s="248">
        <f>BK252</f>
        <v>0</v>
      </c>
    </row>
    <row r="252" s="11" customFormat="1" ht="22.8" customHeight="1">
      <c r="A252" s="11"/>
      <c r="B252" s="235"/>
      <c r="C252" s="236"/>
      <c r="D252" s="237" t="s">
        <v>72</v>
      </c>
      <c r="E252" s="274" t="s">
        <v>1289</v>
      </c>
      <c r="F252" s="274" t="s">
        <v>1290</v>
      </c>
      <c r="G252" s="236"/>
      <c r="H252" s="236"/>
      <c r="I252" s="239"/>
      <c r="J252" s="275">
        <f>BK252</f>
        <v>0</v>
      </c>
      <c r="K252" s="236"/>
      <c r="L252" s="241"/>
      <c r="M252" s="242"/>
      <c r="N252" s="243"/>
      <c r="O252" s="243"/>
      <c r="P252" s="244">
        <f>P253</f>
        <v>0</v>
      </c>
      <c r="Q252" s="243"/>
      <c r="R252" s="244">
        <f>R253</f>
        <v>0</v>
      </c>
      <c r="S252" s="243"/>
      <c r="T252" s="245">
        <f>T253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46" t="s">
        <v>736</v>
      </c>
      <c r="AT252" s="247" t="s">
        <v>72</v>
      </c>
      <c r="AU252" s="247" t="s">
        <v>78</v>
      </c>
      <c r="AY252" s="246" t="s">
        <v>153</v>
      </c>
      <c r="BK252" s="248">
        <f>BK253</f>
        <v>0</v>
      </c>
    </row>
    <row r="253" s="2" customFormat="1" ht="16.5" customHeight="1">
      <c r="A253" s="37"/>
      <c r="B253" s="38"/>
      <c r="C253" s="249" t="s">
        <v>292</v>
      </c>
      <c r="D253" s="249" t="s">
        <v>154</v>
      </c>
      <c r="E253" s="250" t="s">
        <v>1291</v>
      </c>
      <c r="F253" s="251" t="s">
        <v>1292</v>
      </c>
      <c r="G253" s="252" t="s">
        <v>739</v>
      </c>
      <c r="H253" s="253">
        <v>1</v>
      </c>
      <c r="I253" s="254"/>
      <c r="J253" s="255">
        <f>ROUND(I253*H253,2)</f>
        <v>0</v>
      </c>
      <c r="K253" s="256"/>
      <c r="L253" s="43"/>
      <c r="M253" s="263" t="s">
        <v>1</v>
      </c>
      <c r="N253" s="264" t="s">
        <v>38</v>
      </c>
      <c r="O253" s="265"/>
      <c r="P253" s="266">
        <f>O253*H253</f>
        <v>0</v>
      </c>
      <c r="Q253" s="266">
        <v>0</v>
      </c>
      <c r="R253" s="266">
        <f>Q253*H253</f>
        <v>0</v>
      </c>
      <c r="S253" s="266">
        <v>0</v>
      </c>
      <c r="T253" s="26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1" t="s">
        <v>740</v>
      </c>
      <c r="AT253" s="261" t="s">
        <v>154</v>
      </c>
      <c r="AU253" s="261" t="s">
        <v>82</v>
      </c>
      <c r="AY253" s="16" t="s">
        <v>153</v>
      </c>
      <c r="BE253" s="262">
        <f>IF(N253="základní",J253,0)</f>
        <v>0</v>
      </c>
      <c r="BF253" s="262">
        <f>IF(N253="snížená",J253,0)</f>
        <v>0</v>
      </c>
      <c r="BG253" s="262">
        <f>IF(N253="zákl. přenesená",J253,0)</f>
        <v>0</v>
      </c>
      <c r="BH253" s="262">
        <f>IF(N253="sníž. přenesená",J253,0)</f>
        <v>0</v>
      </c>
      <c r="BI253" s="262">
        <f>IF(N253="nulová",J253,0)</f>
        <v>0</v>
      </c>
      <c r="BJ253" s="16" t="s">
        <v>78</v>
      </c>
      <c r="BK253" s="262">
        <f>ROUND(I253*H253,2)</f>
        <v>0</v>
      </c>
      <c r="BL253" s="16" t="s">
        <v>740</v>
      </c>
      <c r="BM253" s="261" t="s">
        <v>1293</v>
      </c>
    </row>
    <row r="254" s="2" customFormat="1" ht="6.96" customHeight="1">
      <c r="A254" s="37"/>
      <c r="B254" s="65"/>
      <c r="C254" s="66"/>
      <c r="D254" s="66"/>
      <c r="E254" s="66"/>
      <c r="F254" s="66"/>
      <c r="G254" s="66"/>
      <c r="H254" s="66"/>
      <c r="I254" s="193"/>
      <c r="J254" s="66"/>
      <c r="K254" s="66"/>
      <c r="L254" s="43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sheet="1" autoFilter="0" formatColumns="0" formatRows="0" objects="1" scenarios="1" spinCount="100000" saltValue="+6mRhHRFWzUS7OZTGR9UnZGcPhGIVyjqlJ1XzL220LoDhftYYG0J4XVxVUL2ia9BCZppdDtptSYLEsL8bCd6YQ==" hashValue="uH5iivGcI11O6om/w37e5p8FIBg1PPd3EnJ1FOYyB6JPXm/WZelgAwlEKlBRTsIXTiudj8TZYg7QPzxcJdzSyA==" algorithmName="SHA-512" password="CC35"/>
  <autoFilter ref="C143:K253"/>
  <mergeCells count="17">
    <mergeCell ref="E136:H136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935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1294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J107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ROUND((SUM(BE107:BE114) + SUM(BE136:BE199)),  2)</f>
        <v>0</v>
      </c>
      <c r="G37" s="37"/>
      <c r="H37" s="37"/>
      <c r="I37" s="172">
        <v>0.20999999999999999</v>
      </c>
      <c r="J37" s="171">
        <f>ROUND(((SUM(BE107:BE114) + SUM(BE136:BE199))*I37),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ROUND((SUM(BF107:BF114) + SUM(BF136:BF199)),  2)</f>
        <v>0</v>
      </c>
      <c r="G38" s="37"/>
      <c r="H38" s="37"/>
      <c r="I38" s="172">
        <v>0.14999999999999999</v>
      </c>
      <c r="J38" s="171">
        <f>ROUND(((SUM(BF107:BF114) + SUM(BF136:BF199))*I38),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ROUND((SUM(BG107:BG114) + SUM(BG136:BG199)),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ROUND((SUM(BH107:BH114) + SUM(BH136:BH199)),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ROUND((SUM(BI107:BI114) + SUM(BI136:BI199)),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935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2 - ZTI-vodovodní přípojka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937</v>
      </c>
      <c r="E99" s="206"/>
      <c r="F99" s="206"/>
      <c r="G99" s="206"/>
      <c r="H99" s="206"/>
      <c r="I99" s="207"/>
      <c r="J99" s="208">
        <f>J137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68"/>
      <c r="C100" s="132"/>
      <c r="D100" s="269" t="s">
        <v>1295</v>
      </c>
      <c r="E100" s="270"/>
      <c r="F100" s="270"/>
      <c r="G100" s="270"/>
      <c r="H100" s="270"/>
      <c r="I100" s="271"/>
      <c r="J100" s="272">
        <f>J138</f>
        <v>0</v>
      </c>
      <c r="K100" s="132"/>
      <c r="L100" s="27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68"/>
      <c r="C101" s="132"/>
      <c r="D101" s="269" t="s">
        <v>1296</v>
      </c>
      <c r="E101" s="270"/>
      <c r="F101" s="270"/>
      <c r="G101" s="270"/>
      <c r="H101" s="270"/>
      <c r="I101" s="271"/>
      <c r="J101" s="272">
        <f>J176</f>
        <v>0</v>
      </c>
      <c r="K101" s="132"/>
      <c r="L101" s="27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68"/>
      <c r="C102" s="132"/>
      <c r="D102" s="269" t="s">
        <v>938</v>
      </c>
      <c r="E102" s="270"/>
      <c r="F102" s="270"/>
      <c r="G102" s="270"/>
      <c r="H102" s="270"/>
      <c r="I102" s="271"/>
      <c r="J102" s="272">
        <f>J181</f>
        <v>0</v>
      </c>
      <c r="K102" s="132"/>
      <c r="L102" s="27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203"/>
      <c r="C103" s="204"/>
      <c r="D103" s="205" t="s">
        <v>940</v>
      </c>
      <c r="E103" s="206"/>
      <c r="F103" s="206"/>
      <c r="G103" s="206"/>
      <c r="H103" s="206"/>
      <c r="I103" s="207"/>
      <c r="J103" s="208">
        <f>J197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268"/>
      <c r="C104" s="132"/>
      <c r="D104" s="269" t="s">
        <v>942</v>
      </c>
      <c r="E104" s="270"/>
      <c r="F104" s="270"/>
      <c r="G104" s="270"/>
      <c r="H104" s="270"/>
      <c r="I104" s="271"/>
      <c r="J104" s="272">
        <f>J198</f>
        <v>0</v>
      </c>
      <c r="K104" s="132"/>
      <c r="L104" s="27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202" t="s">
        <v>128</v>
      </c>
      <c r="D107" s="39"/>
      <c r="E107" s="39"/>
      <c r="F107" s="39"/>
      <c r="G107" s="39"/>
      <c r="H107" s="39"/>
      <c r="I107" s="153"/>
      <c r="J107" s="210">
        <f>ROUND(J108 + J109 + J110 + J111 + J112 + J113,2)</f>
        <v>0</v>
      </c>
      <c r="K107" s="39"/>
      <c r="L107" s="62"/>
      <c r="N107" s="211" t="s">
        <v>37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212" t="s">
        <v>129</v>
      </c>
      <c r="E108" s="213"/>
      <c r="F108" s="213"/>
      <c r="G108" s="39"/>
      <c r="H108" s="39"/>
      <c r="I108" s="153"/>
      <c r="J108" s="214">
        <v>0</v>
      </c>
      <c r="K108" s="39"/>
      <c r="L108" s="215"/>
      <c r="M108" s="216"/>
      <c r="N108" s="217" t="s">
        <v>38</v>
      </c>
      <c r="O108" s="216"/>
      <c r="P108" s="216"/>
      <c r="Q108" s="216"/>
      <c r="R108" s="216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8" t="s">
        <v>130</v>
      </c>
      <c r="AZ108" s="216"/>
      <c r="BA108" s="216"/>
      <c r="BB108" s="216"/>
      <c r="BC108" s="216"/>
      <c r="BD108" s="216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78</v>
      </c>
      <c r="BK108" s="216"/>
      <c r="BL108" s="216"/>
      <c r="BM108" s="216"/>
    </row>
    <row r="109" s="2" customFormat="1" ht="18" customHeight="1">
      <c r="A109" s="37"/>
      <c r="B109" s="38"/>
      <c r="C109" s="39"/>
      <c r="D109" s="212" t="s">
        <v>131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132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133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134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3" t="s">
        <v>135</v>
      </c>
      <c r="E113" s="39"/>
      <c r="F113" s="39"/>
      <c r="G113" s="39"/>
      <c r="H113" s="39"/>
      <c r="I113" s="153"/>
      <c r="J113" s="214">
        <f>ROUND(J32*T113,2)</f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136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220" t="s">
        <v>137</v>
      </c>
      <c r="D115" s="199"/>
      <c r="E115" s="199"/>
      <c r="F115" s="199"/>
      <c r="G115" s="199"/>
      <c r="H115" s="199"/>
      <c r="I115" s="200"/>
      <c r="J115" s="221">
        <f>ROUND(J98+J107,2)</f>
        <v>0</v>
      </c>
      <c r="K115" s="19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193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196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</v>
      </c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97" t="str">
        <f>E7</f>
        <v>Nemocnice Havířov-magnetická rezonance</v>
      </c>
      <c r="F124" s="31"/>
      <c r="G124" s="31"/>
      <c r="H124" s="31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109</v>
      </c>
      <c r="D125" s="21"/>
      <c r="E125" s="21"/>
      <c r="F125" s="21"/>
      <c r="G125" s="21"/>
      <c r="H125" s="21"/>
      <c r="I125" s="145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97" t="s">
        <v>935</v>
      </c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542</v>
      </c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>2 - ZTI-vodovodní přípojka</v>
      </c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19</v>
      </c>
      <c r="D130" s="39"/>
      <c r="E130" s="39"/>
      <c r="F130" s="26" t="str">
        <f>F14</f>
        <v>Havířov</v>
      </c>
      <c r="G130" s="39"/>
      <c r="H130" s="39"/>
      <c r="I130" s="155" t="s">
        <v>21</v>
      </c>
      <c r="J130" s="78" t="str">
        <f>IF(J14="","",J14)</f>
        <v>2. 3. 2020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23</v>
      </c>
      <c r="D132" s="39"/>
      <c r="E132" s="39"/>
      <c r="F132" s="26" t="str">
        <f>E17</f>
        <v xml:space="preserve"> </v>
      </c>
      <c r="G132" s="39"/>
      <c r="H132" s="39"/>
      <c r="I132" s="155" t="s">
        <v>29</v>
      </c>
      <c r="J132" s="35" t="str">
        <f>E23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9"/>
      <c r="E133" s="39"/>
      <c r="F133" s="26" t="str">
        <f>IF(E20="","",E20)</f>
        <v>Vyplň údaj</v>
      </c>
      <c r="G133" s="39"/>
      <c r="H133" s="39"/>
      <c r="I133" s="155" t="s">
        <v>31</v>
      </c>
      <c r="J133" s="35" t="str">
        <f>E26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0" customFormat="1" ht="29.28" customHeight="1">
      <c r="A135" s="222"/>
      <c r="B135" s="223"/>
      <c r="C135" s="224" t="s">
        <v>139</v>
      </c>
      <c r="D135" s="225" t="s">
        <v>58</v>
      </c>
      <c r="E135" s="225" t="s">
        <v>54</v>
      </c>
      <c r="F135" s="225" t="s">
        <v>55</v>
      </c>
      <c r="G135" s="225" t="s">
        <v>140</v>
      </c>
      <c r="H135" s="225" t="s">
        <v>141</v>
      </c>
      <c r="I135" s="226" t="s">
        <v>142</v>
      </c>
      <c r="J135" s="227" t="s">
        <v>115</v>
      </c>
      <c r="K135" s="228" t="s">
        <v>143</v>
      </c>
      <c r="L135" s="229"/>
      <c r="M135" s="99" t="s">
        <v>1</v>
      </c>
      <c r="N135" s="100" t="s">
        <v>37</v>
      </c>
      <c r="O135" s="100" t="s">
        <v>144</v>
      </c>
      <c r="P135" s="100" t="s">
        <v>145</v>
      </c>
      <c r="Q135" s="100" t="s">
        <v>146</v>
      </c>
      <c r="R135" s="100" t="s">
        <v>147</v>
      </c>
      <c r="S135" s="100" t="s">
        <v>148</v>
      </c>
      <c r="T135" s="101" t="s">
        <v>149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="2" customFormat="1" ht="22.8" customHeight="1">
      <c r="A136" s="37"/>
      <c r="B136" s="38"/>
      <c r="C136" s="106" t="s">
        <v>150</v>
      </c>
      <c r="D136" s="39"/>
      <c r="E136" s="39"/>
      <c r="F136" s="39"/>
      <c r="G136" s="39"/>
      <c r="H136" s="39"/>
      <c r="I136" s="153"/>
      <c r="J136" s="230">
        <f>BK136</f>
        <v>0</v>
      </c>
      <c r="K136" s="39"/>
      <c r="L136" s="43"/>
      <c r="M136" s="102"/>
      <c r="N136" s="231"/>
      <c r="O136" s="103"/>
      <c r="P136" s="232">
        <f>P137+P197</f>
        <v>0</v>
      </c>
      <c r="Q136" s="103"/>
      <c r="R136" s="232">
        <f>R137+R197</f>
        <v>21.680676500000001</v>
      </c>
      <c r="S136" s="103"/>
      <c r="T136" s="233">
        <f>T137+T197</f>
        <v>2.292494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72</v>
      </c>
      <c r="AU136" s="16" t="s">
        <v>117</v>
      </c>
      <c r="BK136" s="234">
        <f>BK137+BK197</f>
        <v>0</v>
      </c>
    </row>
    <row r="137" s="11" customFormat="1" ht="25.92" customHeight="1">
      <c r="A137" s="11"/>
      <c r="B137" s="235"/>
      <c r="C137" s="236"/>
      <c r="D137" s="237" t="s">
        <v>72</v>
      </c>
      <c r="E137" s="238" t="s">
        <v>950</v>
      </c>
      <c r="F137" s="238" t="s">
        <v>951</v>
      </c>
      <c r="G137" s="236"/>
      <c r="H137" s="236"/>
      <c r="I137" s="239"/>
      <c r="J137" s="240">
        <f>BK137</f>
        <v>0</v>
      </c>
      <c r="K137" s="236"/>
      <c r="L137" s="241"/>
      <c r="M137" s="242"/>
      <c r="N137" s="243"/>
      <c r="O137" s="243"/>
      <c r="P137" s="244">
        <f>P138+P176+P181</f>
        <v>0</v>
      </c>
      <c r="Q137" s="243"/>
      <c r="R137" s="244">
        <f>R138+R176+R181</f>
        <v>21.680676500000001</v>
      </c>
      <c r="S137" s="243"/>
      <c r="T137" s="245">
        <f>T138+T176+T181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6" t="s">
        <v>78</v>
      </c>
      <c r="AT137" s="247" t="s">
        <v>72</v>
      </c>
      <c r="AU137" s="247" t="s">
        <v>73</v>
      </c>
      <c r="AY137" s="246" t="s">
        <v>153</v>
      </c>
      <c r="BK137" s="248">
        <f>BK138+BK176+BK181</f>
        <v>0</v>
      </c>
    </row>
    <row r="138" s="11" customFormat="1" ht="22.8" customHeight="1">
      <c r="A138" s="11"/>
      <c r="B138" s="235"/>
      <c r="C138" s="236"/>
      <c r="D138" s="237" t="s">
        <v>72</v>
      </c>
      <c r="E138" s="274" t="s">
        <v>78</v>
      </c>
      <c r="F138" s="274" t="s">
        <v>1297</v>
      </c>
      <c r="G138" s="236"/>
      <c r="H138" s="236"/>
      <c r="I138" s="239"/>
      <c r="J138" s="275">
        <f>BK138</f>
        <v>0</v>
      </c>
      <c r="K138" s="236"/>
      <c r="L138" s="241"/>
      <c r="M138" s="242"/>
      <c r="N138" s="243"/>
      <c r="O138" s="243"/>
      <c r="P138" s="244">
        <f>SUM(P139:P175)</f>
        <v>0</v>
      </c>
      <c r="Q138" s="243"/>
      <c r="R138" s="244">
        <f>SUM(R139:R175)</f>
        <v>21.230327500000001</v>
      </c>
      <c r="S138" s="243"/>
      <c r="T138" s="245">
        <f>SUM(T139:T175)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6" t="s">
        <v>78</v>
      </c>
      <c r="AT138" s="247" t="s">
        <v>72</v>
      </c>
      <c r="AU138" s="247" t="s">
        <v>78</v>
      </c>
      <c r="AY138" s="246" t="s">
        <v>153</v>
      </c>
      <c r="BK138" s="248">
        <f>SUM(BK139:BK175)</f>
        <v>0</v>
      </c>
    </row>
    <row r="139" s="2" customFormat="1" ht="24" customHeight="1">
      <c r="A139" s="37"/>
      <c r="B139" s="38"/>
      <c r="C139" s="249" t="s">
        <v>78</v>
      </c>
      <c r="D139" s="249" t="s">
        <v>154</v>
      </c>
      <c r="E139" s="250" t="s">
        <v>1298</v>
      </c>
      <c r="F139" s="251" t="s">
        <v>1299</v>
      </c>
      <c r="G139" s="252" t="s">
        <v>1300</v>
      </c>
      <c r="H139" s="253">
        <v>32.799999999999997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82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1301</v>
      </c>
    </row>
    <row r="140" s="13" customFormat="1">
      <c r="A140" s="13"/>
      <c r="B140" s="287"/>
      <c r="C140" s="288"/>
      <c r="D140" s="289" t="s">
        <v>1029</v>
      </c>
      <c r="E140" s="290" t="s">
        <v>1</v>
      </c>
      <c r="F140" s="291" t="s">
        <v>1302</v>
      </c>
      <c r="G140" s="288"/>
      <c r="H140" s="292">
        <v>32.799999999999997</v>
      </c>
      <c r="I140" s="293"/>
      <c r="J140" s="288"/>
      <c r="K140" s="288"/>
      <c r="L140" s="294"/>
      <c r="M140" s="295"/>
      <c r="N140" s="296"/>
      <c r="O140" s="296"/>
      <c r="P140" s="296"/>
      <c r="Q140" s="296"/>
      <c r="R140" s="296"/>
      <c r="S140" s="296"/>
      <c r="T140" s="2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98" t="s">
        <v>1029</v>
      </c>
      <c r="AU140" s="298" t="s">
        <v>82</v>
      </c>
      <c r="AV140" s="13" t="s">
        <v>82</v>
      </c>
      <c r="AW140" s="13" t="s">
        <v>30</v>
      </c>
      <c r="AX140" s="13" t="s">
        <v>78</v>
      </c>
      <c r="AY140" s="298" t="s">
        <v>153</v>
      </c>
    </row>
    <row r="141" s="2" customFormat="1" ht="24" customHeight="1">
      <c r="A141" s="37"/>
      <c r="B141" s="38"/>
      <c r="C141" s="249" t="s">
        <v>82</v>
      </c>
      <c r="D141" s="249" t="s">
        <v>154</v>
      </c>
      <c r="E141" s="250" t="s">
        <v>1303</v>
      </c>
      <c r="F141" s="251" t="s">
        <v>1304</v>
      </c>
      <c r="G141" s="252" t="s">
        <v>1300</v>
      </c>
      <c r="H141" s="253">
        <v>32.799999999999997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82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1305</v>
      </c>
    </row>
    <row r="142" s="13" customFormat="1">
      <c r="A142" s="13"/>
      <c r="B142" s="287"/>
      <c r="C142" s="288"/>
      <c r="D142" s="289" t="s">
        <v>1029</v>
      </c>
      <c r="E142" s="290" t="s">
        <v>1</v>
      </c>
      <c r="F142" s="291" t="s">
        <v>1302</v>
      </c>
      <c r="G142" s="288"/>
      <c r="H142" s="292">
        <v>32.799999999999997</v>
      </c>
      <c r="I142" s="293"/>
      <c r="J142" s="288"/>
      <c r="K142" s="288"/>
      <c r="L142" s="294"/>
      <c r="M142" s="295"/>
      <c r="N142" s="296"/>
      <c r="O142" s="296"/>
      <c r="P142" s="296"/>
      <c r="Q142" s="296"/>
      <c r="R142" s="296"/>
      <c r="S142" s="296"/>
      <c r="T142" s="2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98" t="s">
        <v>1029</v>
      </c>
      <c r="AU142" s="298" t="s">
        <v>82</v>
      </c>
      <c r="AV142" s="13" t="s">
        <v>82</v>
      </c>
      <c r="AW142" s="13" t="s">
        <v>30</v>
      </c>
      <c r="AX142" s="13" t="s">
        <v>78</v>
      </c>
      <c r="AY142" s="298" t="s">
        <v>153</v>
      </c>
    </row>
    <row r="143" s="2" customFormat="1" ht="16.5" customHeight="1">
      <c r="A143" s="37"/>
      <c r="B143" s="38"/>
      <c r="C143" s="249" t="s">
        <v>90</v>
      </c>
      <c r="D143" s="249" t="s">
        <v>154</v>
      </c>
      <c r="E143" s="250" t="s">
        <v>1306</v>
      </c>
      <c r="F143" s="251" t="s">
        <v>1307</v>
      </c>
      <c r="G143" s="252" t="s">
        <v>1300</v>
      </c>
      <c r="H143" s="253">
        <v>389.22000000000003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82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1308</v>
      </c>
    </row>
    <row r="144" s="13" customFormat="1">
      <c r="A144" s="13"/>
      <c r="B144" s="287"/>
      <c r="C144" s="288"/>
      <c r="D144" s="289" t="s">
        <v>1029</v>
      </c>
      <c r="E144" s="290" t="s">
        <v>1</v>
      </c>
      <c r="F144" s="291" t="s">
        <v>1309</v>
      </c>
      <c r="G144" s="288"/>
      <c r="H144" s="292">
        <v>191.59999999999999</v>
      </c>
      <c r="I144" s="293"/>
      <c r="J144" s="288"/>
      <c r="K144" s="288"/>
      <c r="L144" s="294"/>
      <c r="M144" s="295"/>
      <c r="N144" s="296"/>
      <c r="O144" s="296"/>
      <c r="P144" s="296"/>
      <c r="Q144" s="296"/>
      <c r="R144" s="296"/>
      <c r="S144" s="296"/>
      <c r="T144" s="2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98" t="s">
        <v>1029</v>
      </c>
      <c r="AU144" s="298" t="s">
        <v>82</v>
      </c>
      <c r="AV144" s="13" t="s">
        <v>82</v>
      </c>
      <c r="AW144" s="13" t="s">
        <v>30</v>
      </c>
      <c r="AX144" s="13" t="s">
        <v>73</v>
      </c>
      <c r="AY144" s="298" t="s">
        <v>153</v>
      </c>
    </row>
    <row r="145" s="13" customFormat="1">
      <c r="A145" s="13"/>
      <c r="B145" s="287"/>
      <c r="C145" s="288"/>
      <c r="D145" s="289" t="s">
        <v>1029</v>
      </c>
      <c r="E145" s="290" t="s">
        <v>1</v>
      </c>
      <c r="F145" s="291" t="s">
        <v>1310</v>
      </c>
      <c r="G145" s="288"/>
      <c r="H145" s="292">
        <v>197.62000000000001</v>
      </c>
      <c r="I145" s="293"/>
      <c r="J145" s="288"/>
      <c r="K145" s="288"/>
      <c r="L145" s="294"/>
      <c r="M145" s="295"/>
      <c r="N145" s="296"/>
      <c r="O145" s="296"/>
      <c r="P145" s="296"/>
      <c r="Q145" s="296"/>
      <c r="R145" s="296"/>
      <c r="S145" s="296"/>
      <c r="T145" s="2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98" t="s">
        <v>1029</v>
      </c>
      <c r="AU145" s="298" t="s">
        <v>82</v>
      </c>
      <c r="AV145" s="13" t="s">
        <v>82</v>
      </c>
      <c r="AW145" s="13" t="s">
        <v>30</v>
      </c>
      <c r="AX145" s="13" t="s">
        <v>73</v>
      </c>
      <c r="AY145" s="298" t="s">
        <v>153</v>
      </c>
    </row>
    <row r="146" s="14" customFormat="1">
      <c r="A146" s="14"/>
      <c r="B146" s="299"/>
      <c r="C146" s="300"/>
      <c r="D146" s="289" t="s">
        <v>1029</v>
      </c>
      <c r="E146" s="301" t="s">
        <v>1</v>
      </c>
      <c r="F146" s="302" t="s">
        <v>1311</v>
      </c>
      <c r="G146" s="300"/>
      <c r="H146" s="303">
        <v>389.22000000000003</v>
      </c>
      <c r="I146" s="304"/>
      <c r="J146" s="300"/>
      <c r="K146" s="300"/>
      <c r="L146" s="305"/>
      <c r="M146" s="306"/>
      <c r="N146" s="307"/>
      <c r="O146" s="307"/>
      <c r="P146" s="307"/>
      <c r="Q146" s="307"/>
      <c r="R146" s="307"/>
      <c r="S146" s="307"/>
      <c r="T146" s="3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309" t="s">
        <v>1029</v>
      </c>
      <c r="AU146" s="309" t="s">
        <v>82</v>
      </c>
      <c r="AV146" s="14" t="s">
        <v>93</v>
      </c>
      <c r="AW146" s="14" t="s">
        <v>30</v>
      </c>
      <c r="AX146" s="14" t="s">
        <v>78</v>
      </c>
      <c r="AY146" s="309" t="s">
        <v>153</v>
      </c>
    </row>
    <row r="147" s="2" customFormat="1" ht="24" customHeight="1">
      <c r="A147" s="37"/>
      <c r="B147" s="38"/>
      <c r="C147" s="249" t="s">
        <v>93</v>
      </c>
      <c r="D147" s="249" t="s">
        <v>154</v>
      </c>
      <c r="E147" s="250" t="s">
        <v>1312</v>
      </c>
      <c r="F147" s="251" t="s">
        <v>1313</v>
      </c>
      <c r="G147" s="252" t="s">
        <v>1300</v>
      </c>
      <c r="H147" s="253">
        <v>389.22000000000003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82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1314</v>
      </c>
    </row>
    <row r="148" s="13" customFormat="1">
      <c r="A148" s="13"/>
      <c r="B148" s="287"/>
      <c r="C148" s="288"/>
      <c r="D148" s="289" t="s">
        <v>1029</v>
      </c>
      <c r="E148" s="290" t="s">
        <v>1</v>
      </c>
      <c r="F148" s="291" t="s">
        <v>1309</v>
      </c>
      <c r="G148" s="288"/>
      <c r="H148" s="292">
        <v>191.59999999999999</v>
      </c>
      <c r="I148" s="293"/>
      <c r="J148" s="288"/>
      <c r="K148" s="288"/>
      <c r="L148" s="294"/>
      <c r="M148" s="295"/>
      <c r="N148" s="296"/>
      <c r="O148" s="296"/>
      <c r="P148" s="296"/>
      <c r="Q148" s="296"/>
      <c r="R148" s="296"/>
      <c r="S148" s="296"/>
      <c r="T148" s="2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98" t="s">
        <v>1029</v>
      </c>
      <c r="AU148" s="298" t="s">
        <v>82</v>
      </c>
      <c r="AV148" s="13" t="s">
        <v>82</v>
      </c>
      <c r="AW148" s="13" t="s">
        <v>30</v>
      </c>
      <c r="AX148" s="13" t="s">
        <v>73</v>
      </c>
      <c r="AY148" s="298" t="s">
        <v>153</v>
      </c>
    </row>
    <row r="149" s="13" customFormat="1">
      <c r="A149" s="13"/>
      <c r="B149" s="287"/>
      <c r="C149" s="288"/>
      <c r="D149" s="289" t="s">
        <v>1029</v>
      </c>
      <c r="E149" s="290" t="s">
        <v>1</v>
      </c>
      <c r="F149" s="291" t="s">
        <v>1310</v>
      </c>
      <c r="G149" s="288"/>
      <c r="H149" s="292">
        <v>197.62000000000001</v>
      </c>
      <c r="I149" s="293"/>
      <c r="J149" s="288"/>
      <c r="K149" s="288"/>
      <c r="L149" s="294"/>
      <c r="M149" s="295"/>
      <c r="N149" s="296"/>
      <c r="O149" s="296"/>
      <c r="P149" s="296"/>
      <c r="Q149" s="296"/>
      <c r="R149" s="296"/>
      <c r="S149" s="296"/>
      <c r="T149" s="2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98" t="s">
        <v>1029</v>
      </c>
      <c r="AU149" s="298" t="s">
        <v>82</v>
      </c>
      <c r="AV149" s="13" t="s">
        <v>82</v>
      </c>
      <c r="AW149" s="13" t="s">
        <v>30</v>
      </c>
      <c r="AX149" s="13" t="s">
        <v>73</v>
      </c>
      <c r="AY149" s="298" t="s">
        <v>153</v>
      </c>
    </row>
    <row r="150" s="14" customFormat="1">
      <c r="A150" s="14"/>
      <c r="B150" s="299"/>
      <c r="C150" s="300"/>
      <c r="D150" s="289" t="s">
        <v>1029</v>
      </c>
      <c r="E150" s="301" t="s">
        <v>1</v>
      </c>
      <c r="F150" s="302" t="s">
        <v>1311</v>
      </c>
      <c r="G150" s="300"/>
      <c r="H150" s="303">
        <v>389.22000000000003</v>
      </c>
      <c r="I150" s="304"/>
      <c r="J150" s="300"/>
      <c r="K150" s="300"/>
      <c r="L150" s="305"/>
      <c r="M150" s="306"/>
      <c r="N150" s="307"/>
      <c r="O150" s="307"/>
      <c r="P150" s="307"/>
      <c r="Q150" s="307"/>
      <c r="R150" s="307"/>
      <c r="S150" s="307"/>
      <c r="T150" s="30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309" t="s">
        <v>1029</v>
      </c>
      <c r="AU150" s="309" t="s">
        <v>82</v>
      </c>
      <c r="AV150" s="14" t="s">
        <v>93</v>
      </c>
      <c r="AW150" s="14" t="s">
        <v>30</v>
      </c>
      <c r="AX150" s="14" t="s">
        <v>78</v>
      </c>
      <c r="AY150" s="309" t="s">
        <v>153</v>
      </c>
    </row>
    <row r="151" s="2" customFormat="1" ht="16.5" customHeight="1">
      <c r="A151" s="37"/>
      <c r="B151" s="38"/>
      <c r="C151" s="249" t="s">
        <v>736</v>
      </c>
      <c r="D151" s="249" t="s">
        <v>154</v>
      </c>
      <c r="E151" s="250" t="s">
        <v>1315</v>
      </c>
      <c r="F151" s="251" t="s">
        <v>1316</v>
      </c>
      <c r="G151" s="252" t="s">
        <v>192</v>
      </c>
      <c r="H151" s="253">
        <v>52.149999999999999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0.00084999999999999995</v>
      </c>
      <c r="R151" s="259">
        <f>Q151*H151</f>
        <v>0.044327499999999999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82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1317</v>
      </c>
    </row>
    <row r="152" s="2" customFormat="1" ht="24" customHeight="1">
      <c r="A152" s="37"/>
      <c r="B152" s="38"/>
      <c r="C152" s="249" t="s">
        <v>163</v>
      </c>
      <c r="D152" s="249" t="s">
        <v>154</v>
      </c>
      <c r="E152" s="250" t="s">
        <v>1318</v>
      </c>
      <c r="F152" s="251" t="s">
        <v>1319</v>
      </c>
      <c r="G152" s="252" t="s">
        <v>1300</v>
      </c>
      <c r="H152" s="253">
        <v>422.01999999999998</v>
      </c>
      <c r="I152" s="254"/>
      <c r="J152" s="255">
        <f>ROUND(I152*H152,2)</f>
        <v>0</v>
      </c>
      <c r="K152" s="256"/>
      <c r="L152" s="43"/>
      <c r="M152" s="257" t="s">
        <v>1</v>
      </c>
      <c r="N152" s="258" t="s">
        <v>38</v>
      </c>
      <c r="O152" s="90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93</v>
      </c>
      <c r="AT152" s="261" t="s">
        <v>154</v>
      </c>
      <c r="AU152" s="261" t="s">
        <v>82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1320</v>
      </c>
    </row>
    <row r="153" s="13" customFormat="1">
      <c r="A153" s="13"/>
      <c r="B153" s="287"/>
      <c r="C153" s="288"/>
      <c r="D153" s="289" t="s">
        <v>1029</v>
      </c>
      <c r="E153" s="290" t="s">
        <v>1</v>
      </c>
      <c r="F153" s="291" t="s">
        <v>1309</v>
      </c>
      <c r="G153" s="288"/>
      <c r="H153" s="292">
        <v>191.59999999999999</v>
      </c>
      <c r="I153" s="293"/>
      <c r="J153" s="288"/>
      <c r="K153" s="288"/>
      <c r="L153" s="294"/>
      <c r="M153" s="295"/>
      <c r="N153" s="296"/>
      <c r="O153" s="296"/>
      <c r="P153" s="296"/>
      <c r="Q153" s="296"/>
      <c r="R153" s="296"/>
      <c r="S153" s="296"/>
      <c r="T153" s="2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98" t="s">
        <v>1029</v>
      </c>
      <c r="AU153" s="298" t="s">
        <v>82</v>
      </c>
      <c r="AV153" s="13" t="s">
        <v>82</v>
      </c>
      <c r="AW153" s="13" t="s">
        <v>30</v>
      </c>
      <c r="AX153" s="13" t="s">
        <v>73</v>
      </c>
      <c r="AY153" s="298" t="s">
        <v>153</v>
      </c>
    </row>
    <row r="154" s="13" customFormat="1">
      <c r="A154" s="13"/>
      <c r="B154" s="287"/>
      <c r="C154" s="288"/>
      <c r="D154" s="289" t="s">
        <v>1029</v>
      </c>
      <c r="E154" s="290" t="s">
        <v>1</v>
      </c>
      <c r="F154" s="291" t="s">
        <v>1302</v>
      </c>
      <c r="G154" s="288"/>
      <c r="H154" s="292">
        <v>32.799999999999997</v>
      </c>
      <c r="I154" s="293"/>
      <c r="J154" s="288"/>
      <c r="K154" s="288"/>
      <c r="L154" s="294"/>
      <c r="M154" s="295"/>
      <c r="N154" s="296"/>
      <c r="O154" s="296"/>
      <c r="P154" s="296"/>
      <c r="Q154" s="296"/>
      <c r="R154" s="296"/>
      <c r="S154" s="296"/>
      <c r="T154" s="29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98" t="s">
        <v>1029</v>
      </c>
      <c r="AU154" s="298" t="s">
        <v>82</v>
      </c>
      <c r="AV154" s="13" t="s">
        <v>82</v>
      </c>
      <c r="AW154" s="13" t="s">
        <v>30</v>
      </c>
      <c r="AX154" s="13" t="s">
        <v>73</v>
      </c>
      <c r="AY154" s="298" t="s">
        <v>153</v>
      </c>
    </row>
    <row r="155" s="13" customFormat="1">
      <c r="A155" s="13"/>
      <c r="B155" s="287"/>
      <c r="C155" s="288"/>
      <c r="D155" s="289" t="s">
        <v>1029</v>
      </c>
      <c r="E155" s="290" t="s">
        <v>1</v>
      </c>
      <c r="F155" s="291" t="s">
        <v>1310</v>
      </c>
      <c r="G155" s="288"/>
      <c r="H155" s="292">
        <v>197.62000000000001</v>
      </c>
      <c r="I155" s="293"/>
      <c r="J155" s="288"/>
      <c r="K155" s="288"/>
      <c r="L155" s="294"/>
      <c r="M155" s="295"/>
      <c r="N155" s="296"/>
      <c r="O155" s="296"/>
      <c r="P155" s="296"/>
      <c r="Q155" s="296"/>
      <c r="R155" s="296"/>
      <c r="S155" s="296"/>
      <c r="T155" s="2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98" t="s">
        <v>1029</v>
      </c>
      <c r="AU155" s="298" t="s">
        <v>82</v>
      </c>
      <c r="AV155" s="13" t="s">
        <v>82</v>
      </c>
      <c r="AW155" s="13" t="s">
        <v>30</v>
      </c>
      <c r="AX155" s="13" t="s">
        <v>73</v>
      </c>
      <c r="AY155" s="298" t="s">
        <v>153</v>
      </c>
    </row>
    <row r="156" s="14" customFormat="1">
      <c r="A156" s="14"/>
      <c r="B156" s="299"/>
      <c r="C156" s="300"/>
      <c r="D156" s="289" t="s">
        <v>1029</v>
      </c>
      <c r="E156" s="301" t="s">
        <v>1</v>
      </c>
      <c r="F156" s="302" t="s">
        <v>1311</v>
      </c>
      <c r="G156" s="300"/>
      <c r="H156" s="303">
        <v>422.01999999999998</v>
      </c>
      <c r="I156" s="304"/>
      <c r="J156" s="300"/>
      <c r="K156" s="300"/>
      <c r="L156" s="305"/>
      <c r="M156" s="306"/>
      <c r="N156" s="307"/>
      <c r="O156" s="307"/>
      <c r="P156" s="307"/>
      <c r="Q156" s="307"/>
      <c r="R156" s="307"/>
      <c r="S156" s="307"/>
      <c r="T156" s="3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309" t="s">
        <v>1029</v>
      </c>
      <c r="AU156" s="309" t="s">
        <v>82</v>
      </c>
      <c r="AV156" s="14" t="s">
        <v>93</v>
      </c>
      <c r="AW156" s="14" t="s">
        <v>30</v>
      </c>
      <c r="AX156" s="14" t="s">
        <v>78</v>
      </c>
      <c r="AY156" s="309" t="s">
        <v>153</v>
      </c>
    </row>
    <row r="157" s="2" customFormat="1" ht="16.5" customHeight="1">
      <c r="A157" s="37"/>
      <c r="B157" s="38"/>
      <c r="C157" s="249" t="s">
        <v>973</v>
      </c>
      <c r="D157" s="249" t="s">
        <v>154</v>
      </c>
      <c r="E157" s="250" t="s">
        <v>1321</v>
      </c>
      <c r="F157" s="251" t="s">
        <v>1322</v>
      </c>
      <c r="G157" s="252" t="s">
        <v>1300</v>
      </c>
      <c r="H157" s="253">
        <v>422.01999999999998</v>
      </c>
      <c r="I157" s="254"/>
      <c r="J157" s="255">
        <f>ROUND(I157*H157,2)</f>
        <v>0</v>
      </c>
      <c r="K157" s="256"/>
      <c r="L157" s="43"/>
      <c r="M157" s="257" t="s">
        <v>1</v>
      </c>
      <c r="N157" s="258" t="s">
        <v>38</v>
      </c>
      <c r="O157" s="90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1" t="s">
        <v>93</v>
      </c>
      <c r="AT157" s="261" t="s">
        <v>154</v>
      </c>
      <c r="AU157" s="261" t="s">
        <v>82</v>
      </c>
      <c r="AY157" s="16" t="s">
        <v>153</v>
      </c>
      <c r="BE157" s="262">
        <f>IF(N157="základní",J157,0)</f>
        <v>0</v>
      </c>
      <c r="BF157" s="262">
        <f>IF(N157="snížená",J157,0)</f>
        <v>0</v>
      </c>
      <c r="BG157" s="262">
        <f>IF(N157="zákl. přenesená",J157,0)</f>
        <v>0</v>
      </c>
      <c r="BH157" s="262">
        <f>IF(N157="sníž. přenesená",J157,0)</f>
        <v>0</v>
      </c>
      <c r="BI157" s="262">
        <f>IF(N157="nulová",J157,0)</f>
        <v>0</v>
      </c>
      <c r="BJ157" s="16" t="s">
        <v>78</v>
      </c>
      <c r="BK157" s="262">
        <f>ROUND(I157*H157,2)</f>
        <v>0</v>
      </c>
      <c r="BL157" s="16" t="s">
        <v>93</v>
      </c>
      <c r="BM157" s="261" t="s">
        <v>1323</v>
      </c>
    </row>
    <row r="158" s="13" customFormat="1">
      <c r="A158" s="13"/>
      <c r="B158" s="287"/>
      <c r="C158" s="288"/>
      <c r="D158" s="289" t="s">
        <v>1029</v>
      </c>
      <c r="E158" s="290" t="s">
        <v>1</v>
      </c>
      <c r="F158" s="291" t="s">
        <v>1309</v>
      </c>
      <c r="G158" s="288"/>
      <c r="H158" s="292">
        <v>191.59999999999999</v>
      </c>
      <c r="I158" s="293"/>
      <c r="J158" s="288"/>
      <c r="K158" s="288"/>
      <c r="L158" s="294"/>
      <c r="M158" s="295"/>
      <c r="N158" s="296"/>
      <c r="O158" s="296"/>
      <c r="P158" s="296"/>
      <c r="Q158" s="296"/>
      <c r="R158" s="296"/>
      <c r="S158" s="296"/>
      <c r="T158" s="2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98" t="s">
        <v>1029</v>
      </c>
      <c r="AU158" s="298" t="s">
        <v>82</v>
      </c>
      <c r="AV158" s="13" t="s">
        <v>82</v>
      </c>
      <c r="AW158" s="13" t="s">
        <v>30</v>
      </c>
      <c r="AX158" s="13" t="s">
        <v>73</v>
      </c>
      <c r="AY158" s="298" t="s">
        <v>153</v>
      </c>
    </row>
    <row r="159" s="13" customFormat="1">
      <c r="A159" s="13"/>
      <c r="B159" s="287"/>
      <c r="C159" s="288"/>
      <c r="D159" s="289" t="s">
        <v>1029</v>
      </c>
      <c r="E159" s="290" t="s">
        <v>1</v>
      </c>
      <c r="F159" s="291" t="s">
        <v>1302</v>
      </c>
      <c r="G159" s="288"/>
      <c r="H159" s="292">
        <v>32.799999999999997</v>
      </c>
      <c r="I159" s="293"/>
      <c r="J159" s="288"/>
      <c r="K159" s="288"/>
      <c r="L159" s="294"/>
      <c r="M159" s="295"/>
      <c r="N159" s="296"/>
      <c r="O159" s="296"/>
      <c r="P159" s="296"/>
      <c r="Q159" s="296"/>
      <c r="R159" s="296"/>
      <c r="S159" s="296"/>
      <c r="T159" s="29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98" t="s">
        <v>1029</v>
      </c>
      <c r="AU159" s="298" t="s">
        <v>82</v>
      </c>
      <c r="AV159" s="13" t="s">
        <v>82</v>
      </c>
      <c r="AW159" s="13" t="s">
        <v>30</v>
      </c>
      <c r="AX159" s="13" t="s">
        <v>73</v>
      </c>
      <c r="AY159" s="298" t="s">
        <v>153</v>
      </c>
    </row>
    <row r="160" s="13" customFormat="1">
      <c r="A160" s="13"/>
      <c r="B160" s="287"/>
      <c r="C160" s="288"/>
      <c r="D160" s="289" t="s">
        <v>1029</v>
      </c>
      <c r="E160" s="290" t="s">
        <v>1</v>
      </c>
      <c r="F160" s="291" t="s">
        <v>1310</v>
      </c>
      <c r="G160" s="288"/>
      <c r="H160" s="292">
        <v>197.62000000000001</v>
      </c>
      <c r="I160" s="293"/>
      <c r="J160" s="288"/>
      <c r="K160" s="288"/>
      <c r="L160" s="294"/>
      <c r="M160" s="295"/>
      <c r="N160" s="296"/>
      <c r="O160" s="296"/>
      <c r="P160" s="296"/>
      <c r="Q160" s="296"/>
      <c r="R160" s="296"/>
      <c r="S160" s="296"/>
      <c r="T160" s="2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98" t="s">
        <v>1029</v>
      </c>
      <c r="AU160" s="298" t="s">
        <v>82</v>
      </c>
      <c r="AV160" s="13" t="s">
        <v>82</v>
      </c>
      <c r="AW160" s="13" t="s">
        <v>30</v>
      </c>
      <c r="AX160" s="13" t="s">
        <v>73</v>
      </c>
      <c r="AY160" s="298" t="s">
        <v>153</v>
      </c>
    </row>
    <row r="161" s="14" customFormat="1">
      <c r="A161" s="14"/>
      <c r="B161" s="299"/>
      <c r="C161" s="300"/>
      <c r="D161" s="289" t="s">
        <v>1029</v>
      </c>
      <c r="E161" s="301" t="s">
        <v>1</v>
      </c>
      <c r="F161" s="302" t="s">
        <v>1311</v>
      </c>
      <c r="G161" s="300"/>
      <c r="H161" s="303">
        <v>422.01999999999998</v>
      </c>
      <c r="I161" s="304"/>
      <c r="J161" s="300"/>
      <c r="K161" s="300"/>
      <c r="L161" s="305"/>
      <c r="M161" s="306"/>
      <c r="N161" s="307"/>
      <c r="O161" s="307"/>
      <c r="P161" s="307"/>
      <c r="Q161" s="307"/>
      <c r="R161" s="307"/>
      <c r="S161" s="307"/>
      <c r="T161" s="3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309" t="s">
        <v>1029</v>
      </c>
      <c r="AU161" s="309" t="s">
        <v>82</v>
      </c>
      <c r="AV161" s="14" t="s">
        <v>93</v>
      </c>
      <c r="AW161" s="14" t="s">
        <v>30</v>
      </c>
      <c r="AX161" s="14" t="s">
        <v>78</v>
      </c>
      <c r="AY161" s="309" t="s">
        <v>153</v>
      </c>
    </row>
    <row r="162" s="2" customFormat="1" ht="24" customHeight="1">
      <c r="A162" s="37"/>
      <c r="B162" s="38"/>
      <c r="C162" s="249" t="s">
        <v>167</v>
      </c>
      <c r="D162" s="249" t="s">
        <v>154</v>
      </c>
      <c r="E162" s="250" t="s">
        <v>1324</v>
      </c>
      <c r="F162" s="251" t="s">
        <v>1325</v>
      </c>
      <c r="G162" s="252" t="s">
        <v>1300</v>
      </c>
      <c r="H162" s="253">
        <v>390.81999999999999</v>
      </c>
      <c r="I162" s="254"/>
      <c r="J162" s="255">
        <f>ROUND(I162*H162,2)</f>
        <v>0</v>
      </c>
      <c r="K162" s="256"/>
      <c r="L162" s="43"/>
      <c r="M162" s="257" t="s">
        <v>1</v>
      </c>
      <c r="N162" s="258" t="s">
        <v>38</v>
      </c>
      <c r="O162" s="90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1" t="s">
        <v>93</v>
      </c>
      <c r="AT162" s="261" t="s">
        <v>154</v>
      </c>
      <c r="AU162" s="261" t="s">
        <v>82</v>
      </c>
      <c r="AY162" s="16" t="s">
        <v>153</v>
      </c>
      <c r="BE162" s="262">
        <f>IF(N162="základní",J162,0)</f>
        <v>0</v>
      </c>
      <c r="BF162" s="262">
        <f>IF(N162="snížená",J162,0)</f>
        <v>0</v>
      </c>
      <c r="BG162" s="262">
        <f>IF(N162="zákl. přenesená",J162,0)</f>
        <v>0</v>
      </c>
      <c r="BH162" s="262">
        <f>IF(N162="sníž. přenesená",J162,0)</f>
        <v>0</v>
      </c>
      <c r="BI162" s="262">
        <f>IF(N162="nulová",J162,0)</f>
        <v>0</v>
      </c>
      <c r="BJ162" s="16" t="s">
        <v>78</v>
      </c>
      <c r="BK162" s="262">
        <f>ROUND(I162*H162,2)</f>
        <v>0</v>
      </c>
      <c r="BL162" s="16" t="s">
        <v>93</v>
      </c>
      <c r="BM162" s="261" t="s">
        <v>1326</v>
      </c>
    </row>
    <row r="163" s="13" customFormat="1">
      <c r="A163" s="13"/>
      <c r="B163" s="287"/>
      <c r="C163" s="288"/>
      <c r="D163" s="289" t="s">
        <v>1029</v>
      </c>
      <c r="E163" s="290" t="s">
        <v>1</v>
      </c>
      <c r="F163" s="291" t="s">
        <v>1327</v>
      </c>
      <c r="G163" s="288"/>
      <c r="H163" s="292">
        <v>1.6000000000000001</v>
      </c>
      <c r="I163" s="293"/>
      <c r="J163" s="288"/>
      <c r="K163" s="288"/>
      <c r="L163" s="294"/>
      <c r="M163" s="295"/>
      <c r="N163" s="296"/>
      <c r="O163" s="296"/>
      <c r="P163" s="296"/>
      <c r="Q163" s="296"/>
      <c r="R163" s="296"/>
      <c r="S163" s="296"/>
      <c r="T163" s="29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98" t="s">
        <v>1029</v>
      </c>
      <c r="AU163" s="298" t="s">
        <v>82</v>
      </c>
      <c r="AV163" s="13" t="s">
        <v>82</v>
      </c>
      <c r="AW163" s="13" t="s">
        <v>30</v>
      </c>
      <c r="AX163" s="13" t="s">
        <v>73</v>
      </c>
      <c r="AY163" s="298" t="s">
        <v>153</v>
      </c>
    </row>
    <row r="164" s="13" customFormat="1">
      <c r="A164" s="13"/>
      <c r="B164" s="287"/>
      <c r="C164" s="288"/>
      <c r="D164" s="289" t="s">
        <v>1029</v>
      </c>
      <c r="E164" s="290" t="s">
        <v>1</v>
      </c>
      <c r="F164" s="291" t="s">
        <v>1309</v>
      </c>
      <c r="G164" s="288"/>
      <c r="H164" s="292">
        <v>191.59999999999999</v>
      </c>
      <c r="I164" s="293"/>
      <c r="J164" s="288"/>
      <c r="K164" s="288"/>
      <c r="L164" s="294"/>
      <c r="M164" s="295"/>
      <c r="N164" s="296"/>
      <c r="O164" s="296"/>
      <c r="P164" s="296"/>
      <c r="Q164" s="296"/>
      <c r="R164" s="296"/>
      <c r="S164" s="296"/>
      <c r="T164" s="2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98" t="s">
        <v>1029</v>
      </c>
      <c r="AU164" s="298" t="s">
        <v>82</v>
      </c>
      <c r="AV164" s="13" t="s">
        <v>82</v>
      </c>
      <c r="AW164" s="13" t="s">
        <v>30</v>
      </c>
      <c r="AX164" s="13" t="s">
        <v>73</v>
      </c>
      <c r="AY164" s="298" t="s">
        <v>153</v>
      </c>
    </row>
    <row r="165" s="13" customFormat="1">
      <c r="A165" s="13"/>
      <c r="B165" s="287"/>
      <c r="C165" s="288"/>
      <c r="D165" s="289" t="s">
        <v>1029</v>
      </c>
      <c r="E165" s="290" t="s">
        <v>1</v>
      </c>
      <c r="F165" s="291" t="s">
        <v>1310</v>
      </c>
      <c r="G165" s="288"/>
      <c r="H165" s="292">
        <v>197.62000000000001</v>
      </c>
      <c r="I165" s="293"/>
      <c r="J165" s="288"/>
      <c r="K165" s="288"/>
      <c r="L165" s="294"/>
      <c r="M165" s="295"/>
      <c r="N165" s="296"/>
      <c r="O165" s="296"/>
      <c r="P165" s="296"/>
      <c r="Q165" s="296"/>
      <c r="R165" s="296"/>
      <c r="S165" s="296"/>
      <c r="T165" s="2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98" t="s">
        <v>1029</v>
      </c>
      <c r="AU165" s="298" t="s">
        <v>82</v>
      </c>
      <c r="AV165" s="13" t="s">
        <v>82</v>
      </c>
      <c r="AW165" s="13" t="s">
        <v>30</v>
      </c>
      <c r="AX165" s="13" t="s">
        <v>73</v>
      </c>
      <c r="AY165" s="298" t="s">
        <v>153</v>
      </c>
    </row>
    <row r="166" s="14" customFormat="1">
      <c r="A166" s="14"/>
      <c r="B166" s="299"/>
      <c r="C166" s="300"/>
      <c r="D166" s="289" t="s">
        <v>1029</v>
      </c>
      <c r="E166" s="301" t="s">
        <v>1</v>
      </c>
      <c r="F166" s="302" t="s">
        <v>1311</v>
      </c>
      <c r="G166" s="300"/>
      <c r="H166" s="303">
        <v>390.81999999999999</v>
      </c>
      <c r="I166" s="304"/>
      <c r="J166" s="300"/>
      <c r="K166" s="300"/>
      <c r="L166" s="305"/>
      <c r="M166" s="306"/>
      <c r="N166" s="307"/>
      <c r="O166" s="307"/>
      <c r="P166" s="307"/>
      <c r="Q166" s="307"/>
      <c r="R166" s="307"/>
      <c r="S166" s="307"/>
      <c r="T166" s="3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309" t="s">
        <v>1029</v>
      </c>
      <c r="AU166" s="309" t="s">
        <v>82</v>
      </c>
      <c r="AV166" s="14" t="s">
        <v>93</v>
      </c>
      <c r="AW166" s="14" t="s">
        <v>30</v>
      </c>
      <c r="AX166" s="14" t="s">
        <v>78</v>
      </c>
      <c r="AY166" s="309" t="s">
        <v>153</v>
      </c>
    </row>
    <row r="167" s="2" customFormat="1" ht="24" customHeight="1">
      <c r="A167" s="37"/>
      <c r="B167" s="38"/>
      <c r="C167" s="249" t="s">
        <v>980</v>
      </c>
      <c r="D167" s="249" t="s">
        <v>154</v>
      </c>
      <c r="E167" s="250" t="s">
        <v>1328</v>
      </c>
      <c r="F167" s="251" t="s">
        <v>1329</v>
      </c>
      <c r="G167" s="252" t="s">
        <v>1300</v>
      </c>
      <c r="H167" s="253">
        <v>5.2199999999999998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93</v>
      </c>
      <c r="AT167" s="261" t="s">
        <v>154</v>
      </c>
      <c r="AU167" s="261" t="s">
        <v>82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93</v>
      </c>
      <c r="BM167" s="261" t="s">
        <v>1330</v>
      </c>
    </row>
    <row r="168" s="13" customFormat="1">
      <c r="A168" s="13"/>
      <c r="B168" s="287"/>
      <c r="C168" s="288"/>
      <c r="D168" s="289" t="s">
        <v>1029</v>
      </c>
      <c r="E168" s="290" t="s">
        <v>1</v>
      </c>
      <c r="F168" s="291" t="s">
        <v>1331</v>
      </c>
      <c r="G168" s="288"/>
      <c r="H168" s="292">
        <v>0.40000000000000002</v>
      </c>
      <c r="I168" s="293"/>
      <c r="J168" s="288"/>
      <c r="K168" s="288"/>
      <c r="L168" s="294"/>
      <c r="M168" s="295"/>
      <c r="N168" s="296"/>
      <c r="O168" s="296"/>
      <c r="P168" s="296"/>
      <c r="Q168" s="296"/>
      <c r="R168" s="296"/>
      <c r="S168" s="296"/>
      <c r="T168" s="2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98" t="s">
        <v>1029</v>
      </c>
      <c r="AU168" s="298" t="s">
        <v>82</v>
      </c>
      <c r="AV168" s="13" t="s">
        <v>82</v>
      </c>
      <c r="AW168" s="13" t="s">
        <v>30</v>
      </c>
      <c r="AX168" s="13" t="s">
        <v>73</v>
      </c>
      <c r="AY168" s="298" t="s">
        <v>153</v>
      </c>
    </row>
    <row r="169" s="13" customFormat="1">
      <c r="A169" s="13"/>
      <c r="B169" s="287"/>
      <c r="C169" s="288"/>
      <c r="D169" s="289" t="s">
        <v>1029</v>
      </c>
      <c r="E169" s="290" t="s">
        <v>1</v>
      </c>
      <c r="F169" s="291" t="s">
        <v>1332</v>
      </c>
      <c r="G169" s="288"/>
      <c r="H169" s="292">
        <v>4.8200000000000003</v>
      </c>
      <c r="I169" s="293"/>
      <c r="J169" s="288"/>
      <c r="K169" s="288"/>
      <c r="L169" s="294"/>
      <c r="M169" s="295"/>
      <c r="N169" s="296"/>
      <c r="O169" s="296"/>
      <c r="P169" s="296"/>
      <c r="Q169" s="296"/>
      <c r="R169" s="296"/>
      <c r="S169" s="296"/>
      <c r="T169" s="2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98" t="s">
        <v>1029</v>
      </c>
      <c r="AU169" s="298" t="s">
        <v>82</v>
      </c>
      <c r="AV169" s="13" t="s">
        <v>82</v>
      </c>
      <c r="AW169" s="13" t="s">
        <v>30</v>
      </c>
      <c r="AX169" s="13" t="s">
        <v>73</v>
      </c>
      <c r="AY169" s="298" t="s">
        <v>153</v>
      </c>
    </row>
    <row r="170" s="14" customFormat="1">
      <c r="A170" s="14"/>
      <c r="B170" s="299"/>
      <c r="C170" s="300"/>
      <c r="D170" s="289" t="s">
        <v>1029</v>
      </c>
      <c r="E170" s="301" t="s">
        <v>1</v>
      </c>
      <c r="F170" s="302" t="s">
        <v>1311</v>
      </c>
      <c r="G170" s="300"/>
      <c r="H170" s="303">
        <v>5.2199999999999998</v>
      </c>
      <c r="I170" s="304"/>
      <c r="J170" s="300"/>
      <c r="K170" s="300"/>
      <c r="L170" s="305"/>
      <c r="M170" s="306"/>
      <c r="N170" s="307"/>
      <c r="O170" s="307"/>
      <c r="P170" s="307"/>
      <c r="Q170" s="307"/>
      <c r="R170" s="307"/>
      <c r="S170" s="307"/>
      <c r="T170" s="3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309" t="s">
        <v>1029</v>
      </c>
      <c r="AU170" s="309" t="s">
        <v>82</v>
      </c>
      <c r="AV170" s="14" t="s">
        <v>93</v>
      </c>
      <c r="AW170" s="14" t="s">
        <v>30</v>
      </c>
      <c r="AX170" s="14" t="s">
        <v>78</v>
      </c>
      <c r="AY170" s="309" t="s">
        <v>153</v>
      </c>
    </row>
    <row r="171" s="2" customFormat="1" ht="16.5" customHeight="1">
      <c r="A171" s="37"/>
      <c r="B171" s="38"/>
      <c r="C171" s="276" t="s">
        <v>170</v>
      </c>
      <c r="D171" s="276" t="s">
        <v>957</v>
      </c>
      <c r="E171" s="277" t="s">
        <v>1333</v>
      </c>
      <c r="F171" s="278" t="s">
        <v>1334</v>
      </c>
      <c r="G171" s="279" t="s">
        <v>1076</v>
      </c>
      <c r="H171" s="280">
        <v>21.186</v>
      </c>
      <c r="I171" s="281"/>
      <c r="J171" s="282">
        <f>ROUND(I171*H171,2)</f>
        <v>0</v>
      </c>
      <c r="K171" s="283"/>
      <c r="L171" s="284"/>
      <c r="M171" s="285" t="s">
        <v>1</v>
      </c>
      <c r="N171" s="286" t="s">
        <v>38</v>
      </c>
      <c r="O171" s="90"/>
      <c r="P171" s="259">
        <f>O171*H171</f>
        <v>0</v>
      </c>
      <c r="Q171" s="259">
        <v>1</v>
      </c>
      <c r="R171" s="259">
        <f>Q171*H171</f>
        <v>21.186</v>
      </c>
      <c r="S171" s="259">
        <v>0</v>
      </c>
      <c r="T171" s="26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1" t="s">
        <v>167</v>
      </c>
      <c r="AT171" s="261" t="s">
        <v>957</v>
      </c>
      <c r="AU171" s="261" t="s">
        <v>82</v>
      </c>
      <c r="AY171" s="16" t="s">
        <v>153</v>
      </c>
      <c r="BE171" s="262">
        <f>IF(N171="základní",J171,0)</f>
        <v>0</v>
      </c>
      <c r="BF171" s="262">
        <f>IF(N171="snížená",J171,0)</f>
        <v>0</v>
      </c>
      <c r="BG171" s="262">
        <f>IF(N171="zákl. přenesená",J171,0)</f>
        <v>0</v>
      </c>
      <c r="BH171" s="262">
        <f>IF(N171="sníž. přenesená",J171,0)</f>
        <v>0</v>
      </c>
      <c r="BI171" s="262">
        <f>IF(N171="nulová",J171,0)</f>
        <v>0</v>
      </c>
      <c r="BJ171" s="16" t="s">
        <v>78</v>
      </c>
      <c r="BK171" s="262">
        <f>ROUND(I171*H171,2)</f>
        <v>0</v>
      </c>
      <c r="BL171" s="16" t="s">
        <v>93</v>
      </c>
      <c r="BM171" s="261" t="s">
        <v>1335</v>
      </c>
    </row>
    <row r="172" s="13" customFormat="1">
      <c r="A172" s="13"/>
      <c r="B172" s="287"/>
      <c r="C172" s="288"/>
      <c r="D172" s="289" t="s">
        <v>1029</v>
      </c>
      <c r="E172" s="290" t="s">
        <v>1</v>
      </c>
      <c r="F172" s="291" t="s">
        <v>1336</v>
      </c>
      <c r="G172" s="288"/>
      <c r="H172" s="292">
        <v>2.6400000000000001</v>
      </c>
      <c r="I172" s="293"/>
      <c r="J172" s="288"/>
      <c r="K172" s="288"/>
      <c r="L172" s="294"/>
      <c r="M172" s="295"/>
      <c r="N172" s="296"/>
      <c r="O172" s="296"/>
      <c r="P172" s="296"/>
      <c r="Q172" s="296"/>
      <c r="R172" s="296"/>
      <c r="S172" s="296"/>
      <c r="T172" s="2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98" t="s">
        <v>1029</v>
      </c>
      <c r="AU172" s="298" t="s">
        <v>82</v>
      </c>
      <c r="AV172" s="13" t="s">
        <v>82</v>
      </c>
      <c r="AW172" s="13" t="s">
        <v>30</v>
      </c>
      <c r="AX172" s="13" t="s">
        <v>73</v>
      </c>
      <c r="AY172" s="298" t="s">
        <v>153</v>
      </c>
    </row>
    <row r="173" s="13" customFormat="1">
      <c r="A173" s="13"/>
      <c r="B173" s="287"/>
      <c r="C173" s="288"/>
      <c r="D173" s="289" t="s">
        <v>1029</v>
      </c>
      <c r="E173" s="290" t="s">
        <v>1</v>
      </c>
      <c r="F173" s="291" t="s">
        <v>1337</v>
      </c>
      <c r="G173" s="288"/>
      <c r="H173" s="292">
        <v>7.9530000000000003</v>
      </c>
      <c r="I173" s="293"/>
      <c r="J173" s="288"/>
      <c r="K173" s="288"/>
      <c r="L173" s="294"/>
      <c r="M173" s="295"/>
      <c r="N173" s="296"/>
      <c r="O173" s="296"/>
      <c r="P173" s="296"/>
      <c r="Q173" s="296"/>
      <c r="R173" s="296"/>
      <c r="S173" s="296"/>
      <c r="T173" s="29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98" t="s">
        <v>1029</v>
      </c>
      <c r="AU173" s="298" t="s">
        <v>82</v>
      </c>
      <c r="AV173" s="13" t="s">
        <v>82</v>
      </c>
      <c r="AW173" s="13" t="s">
        <v>30</v>
      </c>
      <c r="AX173" s="13" t="s">
        <v>73</v>
      </c>
      <c r="AY173" s="298" t="s">
        <v>153</v>
      </c>
    </row>
    <row r="174" s="14" customFormat="1">
      <c r="A174" s="14"/>
      <c r="B174" s="299"/>
      <c r="C174" s="300"/>
      <c r="D174" s="289" t="s">
        <v>1029</v>
      </c>
      <c r="E174" s="301" t="s">
        <v>1</v>
      </c>
      <c r="F174" s="302" t="s">
        <v>1311</v>
      </c>
      <c r="G174" s="300"/>
      <c r="H174" s="303">
        <v>10.593</v>
      </c>
      <c r="I174" s="304"/>
      <c r="J174" s="300"/>
      <c r="K174" s="300"/>
      <c r="L174" s="305"/>
      <c r="M174" s="306"/>
      <c r="N174" s="307"/>
      <c r="O174" s="307"/>
      <c r="P174" s="307"/>
      <c r="Q174" s="307"/>
      <c r="R174" s="307"/>
      <c r="S174" s="307"/>
      <c r="T174" s="3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309" t="s">
        <v>1029</v>
      </c>
      <c r="AU174" s="309" t="s">
        <v>82</v>
      </c>
      <c r="AV174" s="14" t="s">
        <v>93</v>
      </c>
      <c r="AW174" s="14" t="s">
        <v>30</v>
      </c>
      <c r="AX174" s="14" t="s">
        <v>78</v>
      </c>
      <c r="AY174" s="309" t="s">
        <v>153</v>
      </c>
    </row>
    <row r="175" s="13" customFormat="1">
      <c r="A175" s="13"/>
      <c r="B175" s="287"/>
      <c r="C175" s="288"/>
      <c r="D175" s="289" t="s">
        <v>1029</v>
      </c>
      <c r="E175" s="288"/>
      <c r="F175" s="291" t="s">
        <v>1338</v>
      </c>
      <c r="G175" s="288"/>
      <c r="H175" s="292">
        <v>21.186</v>
      </c>
      <c r="I175" s="293"/>
      <c r="J175" s="288"/>
      <c r="K175" s="288"/>
      <c r="L175" s="294"/>
      <c r="M175" s="295"/>
      <c r="N175" s="296"/>
      <c r="O175" s="296"/>
      <c r="P175" s="296"/>
      <c r="Q175" s="296"/>
      <c r="R175" s="296"/>
      <c r="S175" s="296"/>
      <c r="T175" s="29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98" t="s">
        <v>1029</v>
      </c>
      <c r="AU175" s="298" t="s">
        <v>82</v>
      </c>
      <c r="AV175" s="13" t="s">
        <v>82</v>
      </c>
      <c r="AW175" s="13" t="s">
        <v>4</v>
      </c>
      <c r="AX175" s="13" t="s">
        <v>78</v>
      </c>
      <c r="AY175" s="298" t="s">
        <v>153</v>
      </c>
    </row>
    <row r="176" s="11" customFormat="1" ht="22.8" customHeight="1">
      <c r="A176" s="11"/>
      <c r="B176" s="235"/>
      <c r="C176" s="236"/>
      <c r="D176" s="237" t="s">
        <v>72</v>
      </c>
      <c r="E176" s="274" t="s">
        <v>93</v>
      </c>
      <c r="F176" s="274" t="s">
        <v>1339</v>
      </c>
      <c r="G176" s="236"/>
      <c r="H176" s="236"/>
      <c r="I176" s="239"/>
      <c r="J176" s="275">
        <f>BK176</f>
        <v>0</v>
      </c>
      <c r="K176" s="236"/>
      <c r="L176" s="241"/>
      <c r="M176" s="242"/>
      <c r="N176" s="243"/>
      <c r="O176" s="243"/>
      <c r="P176" s="244">
        <f>SUM(P177:P180)</f>
        <v>0</v>
      </c>
      <c r="Q176" s="243"/>
      <c r="R176" s="244">
        <f>SUM(R177:R180)</f>
        <v>0</v>
      </c>
      <c r="S176" s="243"/>
      <c r="T176" s="245">
        <f>SUM(T177:T180)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46" t="s">
        <v>78</v>
      </c>
      <c r="AT176" s="247" t="s">
        <v>72</v>
      </c>
      <c r="AU176" s="247" t="s">
        <v>78</v>
      </c>
      <c r="AY176" s="246" t="s">
        <v>153</v>
      </c>
      <c r="BK176" s="248">
        <f>SUM(BK177:BK180)</f>
        <v>0</v>
      </c>
    </row>
    <row r="177" s="2" customFormat="1" ht="24" customHeight="1">
      <c r="A177" s="37"/>
      <c r="B177" s="38"/>
      <c r="C177" s="249" t="s">
        <v>987</v>
      </c>
      <c r="D177" s="249" t="s">
        <v>154</v>
      </c>
      <c r="E177" s="250" t="s">
        <v>1340</v>
      </c>
      <c r="F177" s="251" t="s">
        <v>1341</v>
      </c>
      <c r="G177" s="252" t="s">
        <v>1300</v>
      </c>
      <c r="H177" s="253">
        <v>5.6200000000000001</v>
      </c>
      <c r="I177" s="254"/>
      <c r="J177" s="255">
        <f>ROUND(I177*H177,2)</f>
        <v>0</v>
      </c>
      <c r="K177" s="256"/>
      <c r="L177" s="43"/>
      <c r="M177" s="257" t="s">
        <v>1</v>
      </c>
      <c r="N177" s="258" t="s">
        <v>38</v>
      </c>
      <c r="O177" s="90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1" t="s">
        <v>93</v>
      </c>
      <c r="AT177" s="261" t="s">
        <v>154</v>
      </c>
      <c r="AU177" s="261" t="s">
        <v>82</v>
      </c>
      <c r="AY177" s="16" t="s">
        <v>153</v>
      </c>
      <c r="BE177" s="262">
        <f>IF(N177="základní",J177,0)</f>
        <v>0</v>
      </c>
      <c r="BF177" s="262">
        <f>IF(N177="snížená",J177,0)</f>
        <v>0</v>
      </c>
      <c r="BG177" s="262">
        <f>IF(N177="zákl. přenesená",J177,0)</f>
        <v>0</v>
      </c>
      <c r="BH177" s="262">
        <f>IF(N177="sníž. přenesená",J177,0)</f>
        <v>0</v>
      </c>
      <c r="BI177" s="262">
        <f>IF(N177="nulová",J177,0)</f>
        <v>0</v>
      </c>
      <c r="BJ177" s="16" t="s">
        <v>78</v>
      </c>
      <c r="BK177" s="262">
        <f>ROUND(I177*H177,2)</f>
        <v>0</v>
      </c>
      <c r="BL177" s="16" t="s">
        <v>93</v>
      </c>
      <c r="BM177" s="261" t="s">
        <v>1342</v>
      </c>
    </row>
    <row r="178" s="13" customFormat="1">
      <c r="A178" s="13"/>
      <c r="B178" s="287"/>
      <c r="C178" s="288"/>
      <c r="D178" s="289" t="s">
        <v>1029</v>
      </c>
      <c r="E178" s="290" t="s">
        <v>1</v>
      </c>
      <c r="F178" s="291" t="s">
        <v>1343</v>
      </c>
      <c r="G178" s="288"/>
      <c r="H178" s="292">
        <v>0.80000000000000004</v>
      </c>
      <c r="I178" s="293"/>
      <c r="J178" s="288"/>
      <c r="K178" s="288"/>
      <c r="L178" s="294"/>
      <c r="M178" s="295"/>
      <c r="N178" s="296"/>
      <c r="O178" s="296"/>
      <c r="P178" s="296"/>
      <c r="Q178" s="296"/>
      <c r="R178" s="296"/>
      <c r="S178" s="296"/>
      <c r="T178" s="29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98" t="s">
        <v>1029</v>
      </c>
      <c r="AU178" s="298" t="s">
        <v>82</v>
      </c>
      <c r="AV178" s="13" t="s">
        <v>82</v>
      </c>
      <c r="AW178" s="13" t="s">
        <v>30</v>
      </c>
      <c r="AX178" s="13" t="s">
        <v>73</v>
      </c>
      <c r="AY178" s="298" t="s">
        <v>153</v>
      </c>
    </row>
    <row r="179" s="13" customFormat="1">
      <c r="A179" s="13"/>
      <c r="B179" s="287"/>
      <c r="C179" s="288"/>
      <c r="D179" s="289" t="s">
        <v>1029</v>
      </c>
      <c r="E179" s="290" t="s">
        <v>1</v>
      </c>
      <c r="F179" s="291" t="s">
        <v>1332</v>
      </c>
      <c r="G179" s="288"/>
      <c r="H179" s="292">
        <v>4.8200000000000003</v>
      </c>
      <c r="I179" s="293"/>
      <c r="J179" s="288"/>
      <c r="K179" s="288"/>
      <c r="L179" s="294"/>
      <c r="M179" s="295"/>
      <c r="N179" s="296"/>
      <c r="O179" s="296"/>
      <c r="P179" s="296"/>
      <c r="Q179" s="296"/>
      <c r="R179" s="296"/>
      <c r="S179" s="296"/>
      <c r="T179" s="2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98" t="s">
        <v>1029</v>
      </c>
      <c r="AU179" s="298" t="s">
        <v>82</v>
      </c>
      <c r="AV179" s="13" t="s">
        <v>82</v>
      </c>
      <c r="AW179" s="13" t="s">
        <v>30</v>
      </c>
      <c r="AX179" s="13" t="s">
        <v>73</v>
      </c>
      <c r="AY179" s="298" t="s">
        <v>153</v>
      </c>
    </row>
    <row r="180" s="14" customFormat="1">
      <c r="A180" s="14"/>
      <c r="B180" s="299"/>
      <c r="C180" s="300"/>
      <c r="D180" s="289" t="s">
        <v>1029</v>
      </c>
      <c r="E180" s="301" t="s">
        <v>1</v>
      </c>
      <c r="F180" s="302" t="s">
        <v>1311</v>
      </c>
      <c r="G180" s="300"/>
      <c r="H180" s="303">
        <v>5.6200000000000001</v>
      </c>
      <c r="I180" s="304"/>
      <c r="J180" s="300"/>
      <c r="K180" s="300"/>
      <c r="L180" s="305"/>
      <c r="M180" s="306"/>
      <c r="N180" s="307"/>
      <c r="O180" s="307"/>
      <c r="P180" s="307"/>
      <c r="Q180" s="307"/>
      <c r="R180" s="307"/>
      <c r="S180" s="307"/>
      <c r="T180" s="30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309" t="s">
        <v>1029</v>
      </c>
      <c r="AU180" s="309" t="s">
        <v>82</v>
      </c>
      <c r="AV180" s="14" t="s">
        <v>93</v>
      </c>
      <c r="AW180" s="14" t="s">
        <v>30</v>
      </c>
      <c r="AX180" s="14" t="s">
        <v>78</v>
      </c>
      <c r="AY180" s="309" t="s">
        <v>153</v>
      </c>
    </row>
    <row r="181" s="11" customFormat="1" ht="22.8" customHeight="1">
      <c r="A181" s="11"/>
      <c r="B181" s="235"/>
      <c r="C181" s="236"/>
      <c r="D181" s="237" t="s">
        <v>72</v>
      </c>
      <c r="E181" s="274" t="s">
        <v>167</v>
      </c>
      <c r="F181" s="274" t="s">
        <v>952</v>
      </c>
      <c r="G181" s="236"/>
      <c r="H181" s="236"/>
      <c r="I181" s="239"/>
      <c r="J181" s="275">
        <f>BK181</f>
        <v>0</v>
      </c>
      <c r="K181" s="236"/>
      <c r="L181" s="241"/>
      <c r="M181" s="242"/>
      <c r="N181" s="243"/>
      <c r="O181" s="243"/>
      <c r="P181" s="244">
        <f>SUM(P182:P196)</f>
        <v>0</v>
      </c>
      <c r="Q181" s="243"/>
      <c r="R181" s="244">
        <f>SUM(R182:R196)</f>
        <v>0.450349</v>
      </c>
      <c r="S181" s="243"/>
      <c r="T181" s="245">
        <f>SUM(T182:T196)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46" t="s">
        <v>78</v>
      </c>
      <c r="AT181" s="247" t="s">
        <v>72</v>
      </c>
      <c r="AU181" s="247" t="s">
        <v>78</v>
      </c>
      <c r="AY181" s="246" t="s">
        <v>153</v>
      </c>
      <c r="BK181" s="248">
        <f>SUM(BK182:BK196)</f>
        <v>0</v>
      </c>
    </row>
    <row r="182" s="2" customFormat="1" ht="24" customHeight="1">
      <c r="A182" s="37"/>
      <c r="B182" s="38"/>
      <c r="C182" s="249" t="s">
        <v>173</v>
      </c>
      <c r="D182" s="249" t="s">
        <v>154</v>
      </c>
      <c r="E182" s="250" t="s">
        <v>1344</v>
      </c>
      <c r="F182" s="251" t="s">
        <v>1345</v>
      </c>
      <c r="G182" s="252" t="s">
        <v>573</v>
      </c>
      <c r="H182" s="253">
        <v>48.200000000000003</v>
      </c>
      <c r="I182" s="254"/>
      <c r="J182" s="255">
        <f>ROUND(I182*H182,2)</f>
        <v>0</v>
      </c>
      <c r="K182" s="256"/>
      <c r="L182" s="43"/>
      <c r="M182" s="257" t="s">
        <v>1</v>
      </c>
      <c r="N182" s="258" t="s">
        <v>38</v>
      </c>
      <c r="O182" s="90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1" t="s">
        <v>93</v>
      </c>
      <c r="AT182" s="261" t="s">
        <v>154</v>
      </c>
      <c r="AU182" s="261" t="s">
        <v>82</v>
      </c>
      <c r="AY182" s="16" t="s">
        <v>153</v>
      </c>
      <c r="BE182" s="262">
        <f>IF(N182="základní",J182,0)</f>
        <v>0</v>
      </c>
      <c r="BF182" s="262">
        <f>IF(N182="snížená",J182,0)</f>
        <v>0</v>
      </c>
      <c r="BG182" s="262">
        <f>IF(N182="zákl. přenesená",J182,0)</f>
        <v>0</v>
      </c>
      <c r="BH182" s="262">
        <f>IF(N182="sníž. přenesená",J182,0)</f>
        <v>0</v>
      </c>
      <c r="BI182" s="262">
        <f>IF(N182="nulová",J182,0)</f>
        <v>0</v>
      </c>
      <c r="BJ182" s="16" t="s">
        <v>78</v>
      </c>
      <c r="BK182" s="262">
        <f>ROUND(I182*H182,2)</f>
        <v>0</v>
      </c>
      <c r="BL182" s="16" t="s">
        <v>93</v>
      </c>
      <c r="BM182" s="261" t="s">
        <v>1346</v>
      </c>
    </row>
    <row r="183" s="2" customFormat="1" ht="24" customHeight="1">
      <c r="A183" s="37"/>
      <c r="B183" s="38"/>
      <c r="C183" s="276" t="s">
        <v>994</v>
      </c>
      <c r="D183" s="276" t="s">
        <v>957</v>
      </c>
      <c r="E183" s="277" t="s">
        <v>1347</v>
      </c>
      <c r="F183" s="278" t="s">
        <v>1348</v>
      </c>
      <c r="G183" s="279" t="s">
        <v>573</v>
      </c>
      <c r="H183" s="280">
        <v>48.200000000000003</v>
      </c>
      <c r="I183" s="281"/>
      <c r="J183" s="282">
        <f>ROUND(I183*H183,2)</f>
        <v>0</v>
      </c>
      <c r="K183" s="283"/>
      <c r="L183" s="284"/>
      <c r="M183" s="285" t="s">
        <v>1</v>
      </c>
      <c r="N183" s="286" t="s">
        <v>38</v>
      </c>
      <c r="O183" s="90"/>
      <c r="P183" s="259">
        <f>O183*H183</f>
        <v>0</v>
      </c>
      <c r="Q183" s="259">
        <v>0.0067400000000000003</v>
      </c>
      <c r="R183" s="259">
        <f>Q183*H183</f>
        <v>0.32486800000000005</v>
      </c>
      <c r="S183" s="259">
        <v>0</v>
      </c>
      <c r="T183" s="26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1" t="s">
        <v>167</v>
      </c>
      <c r="AT183" s="261" t="s">
        <v>957</v>
      </c>
      <c r="AU183" s="261" t="s">
        <v>82</v>
      </c>
      <c r="AY183" s="16" t="s">
        <v>153</v>
      </c>
      <c r="BE183" s="262">
        <f>IF(N183="základní",J183,0)</f>
        <v>0</v>
      </c>
      <c r="BF183" s="262">
        <f>IF(N183="snížená",J183,0)</f>
        <v>0</v>
      </c>
      <c r="BG183" s="262">
        <f>IF(N183="zákl. přenesená",J183,0)</f>
        <v>0</v>
      </c>
      <c r="BH183" s="262">
        <f>IF(N183="sníž. přenesená",J183,0)</f>
        <v>0</v>
      </c>
      <c r="BI183" s="262">
        <f>IF(N183="nulová",J183,0)</f>
        <v>0</v>
      </c>
      <c r="BJ183" s="16" t="s">
        <v>78</v>
      </c>
      <c r="BK183" s="262">
        <f>ROUND(I183*H183,2)</f>
        <v>0</v>
      </c>
      <c r="BL183" s="16" t="s">
        <v>93</v>
      </c>
      <c r="BM183" s="261" t="s">
        <v>1349</v>
      </c>
    </row>
    <row r="184" s="2" customFormat="1" ht="16.5" customHeight="1">
      <c r="A184" s="37"/>
      <c r="B184" s="38"/>
      <c r="C184" s="276" t="s">
        <v>176</v>
      </c>
      <c r="D184" s="276" t="s">
        <v>957</v>
      </c>
      <c r="E184" s="277" t="s">
        <v>1350</v>
      </c>
      <c r="F184" s="278" t="s">
        <v>1351</v>
      </c>
      <c r="G184" s="279" t="s">
        <v>955</v>
      </c>
      <c r="H184" s="280">
        <v>1</v>
      </c>
      <c r="I184" s="281"/>
      <c r="J184" s="282">
        <f>ROUND(I184*H184,2)</f>
        <v>0</v>
      </c>
      <c r="K184" s="283"/>
      <c r="L184" s="284"/>
      <c r="M184" s="285" t="s">
        <v>1</v>
      </c>
      <c r="N184" s="286" t="s">
        <v>38</v>
      </c>
      <c r="O184" s="90"/>
      <c r="P184" s="259">
        <f>O184*H184</f>
        <v>0</v>
      </c>
      <c r="Q184" s="259">
        <v>0.0034299999999999999</v>
      </c>
      <c r="R184" s="259">
        <f>Q184*H184</f>
        <v>0.0034299999999999999</v>
      </c>
      <c r="S184" s="259">
        <v>0</v>
      </c>
      <c r="T184" s="26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1" t="s">
        <v>167</v>
      </c>
      <c r="AT184" s="261" t="s">
        <v>957</v>
      </c>
      <c r="AU184" s="261" t="s">
        <v>82</v>
      </c>
      <c r="AY184" s="16" t="s">
        <v>153</v>
      </c>
      <c r="BE184" s="262">
        <f>IF(N184="základní",J184,0)</f>
        <v>0</v>
      </c>
      <c r="BF184" s="262">
        <f>IF(N184="snížená",J184,0)</f>
        <v>0</v>
      </c>
      <c r="BG184" s="262">
        <f>IF(N184="zákl. přenesená",J184,0)</f>
        <v>0</v>
      </c>
      <c r="BH184" s="262">
        <f>IF(N184="sníž. přenesená",J184,0)</f>
        <v>0</v>
      </c>
      <c r="BI184" s="262">
        <f>IF(N184="nulová",J184,0)</f>
        <v>0</v>
      </c>
      <c r="BJ184" s="16" t="s">
        <v>78</v>
      </c>
      <c r="BK184" s="262">
        <f>ROUND(I184*H184,2)</f>
        <v>0</v>
      </c>
      <c r="BL184" s="16" t="s">
        <v>93</v>
      </c>
      <c r="BM184" s="261" t="s">
        <v>1352</v>
      </c>
    </row>
    <row r="185" s="2" customFormat="1" ht="24" customHeight="1">
      <c r="A185" s="37"/>
      <c r="B185" s="38"/>
      <c r="C185" s="276" t="s">
        <v>8</v>
      </c>
      <c r="D185" s="276" t="s">
        <v>957</v>
      </c>
      <c r="E185" s="277" t="s">
        <v>1353</v>
      </c>
      <c r="F185" s="278" t="s">
        <v>1354</v>
      </c>
      <c r="G185" s="279" t="s">
        <v>955</v>
      </c>
      <c r="H185" s="280">
        <v>1</v>
      </c>
      <c r="I185" s="281"/>
      <c r="J185" s="282">
        <f>ROUND(I185*H185,2)</f>
        <v>0</v>
      </c>
      <c r="K185" s="283"/>
      <c r="L185" s="284"/>
      <c r="M185" s="285" t="s">
        <v>1</v>
      </c>
      <c r="N185" s="286" t="s">
        <v>38</v>
      </c>
      <c r="O185" s="90"/>
      <c r="P185" s="259">
        <f>O185*H185</f>
        <v>0</v>
      </c>
      <c r="Q185" s="259">
        <v>0.0063</v>
      </c>
      <c r="R185" s="259">
        <f>Q185*H185</f>
        <v>0.0063</v>
      </c>
      <c r="S185" s="259">
        <v>0</v>
      </c>
      <c r="T185" s="26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1" t="s">
        <v>167</v>
      </c>
      <c r="AT185" s="261" t="s">
        <v>957</v>
      </c>
      <c r="AU185" s="261" t="s">
        <v>82</v>
      </c>
      <c r="AY185" s="16" t="s">
        <v>153</v>
      </c>
      <c r="BE185" s="262">
        <f>IF(N185="základní",J185,0)</f>
        <v>0</v>
      </c>
      <c r="BF185" s="262">
        <f>IF(N185="snížená",J185,0)</f>
        <v>0</v>
      </c>
      <c r="BG185" s="262">
        <f>IF(N185="zákl. přenesená",J185,0)</f>
        <v>0</v>
      </c>
      <c r="BH185" s="262">
        <f>IF(N185="sníž. přenesená",J185,0)</f>
        <v>0</v>
      </c>
      <c r="BI185" s="262">
        <f>IF(N185="nulová",J185,0)</f>
        <v>0</v>
      </c>
      <c r="BJ185" s="16" t="s">
        <v>78</v>
      </c>
      <c r="BK185" s="262">
        <f>ROUND(I185*H185,2)</f>
        <v>0</v>
      </c>
      <c r="BL185" s="16" t="s">
        <v>93</v>
      </c>
      <c r="BM185" s="261" t="s">
        <v>1355</v>
      </c>
    </row>
    <row r="186" s="2" customFormat="1" ht="16.5" customHeight="1">
      <c r="A186" s="37"/>
      <c r="B186" s="38"/>
      <c r="C186" s="276" t="s">
        <v>179</v>
      </c>
      <c r="D186" s="276" t="s">
        <v>957</v>
      </c>
      <c r="E186" s="277" t="s">
        <v>1356</v>
      </c>
      <c r="F186" s="278" t="s">
        <v>1357</v>
      </c>
      <c r="G186" s="279" t="s">
        <v>955</v>
      </c>
      <c r="H186" s="280">
        <v>3</v>
      </c>
      <c r="I186" s="281"/>
      <c r="J186" s="282">
        <f>ROUND(I186*H186,2)</f>
        <v>0</v>
      </c>
      <c r="K186" s="283"/>
      <c r="L186" s="284"/>
      <c r="M186" s="285" t="s">
        <v>1</v>
      </c>
      <c r="N186" s="286" t="s">
        <v>38</v>
      </c>
      <c r="O186" s="90"/>
      <c r="P186" s="259">
        <f>O186*H186</f>
        <v>0</v>
      </c>
      <c r="Q186" s="259">
        <v>0.020500000000000001</v>
      </c>
      <c r="R186" s="259">
        <f>Q186*H186</f>
        <v>0.061499999999999999</v>
      </c>
      <c r="S186" s="259">
        <v>0</v>
      </c>
      <c r="T186" s="26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1" t="s">
        <v>167</v>
      </c>
      <c r="AT186" s="261" t="s">
        <v>957</v>
      </c>
      <c r="AU186" s="261" t="s">
        <v>82</v>
      </c>
      <c r="AY186" s="16" t="s">
        <v>153</v>
      </c>
      <c r="BE186" s="262">
        <f>IF(N186="základní",J186,0)</f>
        <v>0</v>
      </c>
      <c r="BF186" s="262">
        <f>IF(N186="snížená",J186,0)</f>
        <v>0</v>
      </c>
      <c r="BG186" s="262">
        <f>IF(N186="zákl. přenesená",J186,0)</f>
        <v>0</v>
      </c>
      <c r="BH186" s="262">
        <f>IF(N186="sníž. přenesená",J186,0)</f>
        <v>0</v>
      </c>
      <c r="BI186" s="262">
        <f>IF(N186="nulová",J186,0)</f>
        <v>0</v>
      </c>
      <c r="BJ186" s="16" t="s">
        <v>78</v>
      </c>
      <c r="BK186" s="262">
        <f>ROUND(I186*H186,2)</f>
        <v>0</v>
      </c>
      <c r="BL186" s="16" t="s">
        <v>93</v>
      </c>
      <c r="BM186" s="261" t="s">
        <v>1358</v>
      </c>
    </row>
    <row r="187" s="2" customFormat="1" ht="24" customHeight="1">
      <c r="A187" s="37"/>
      <c r="B187" s="38"/>
      <c r="C187" s="276" t="s">
        <v>1007</v>
      </c>
      <c r="D187" s="276" t="s">
        <v>957</v>
      </c>
      <c r="E187" s="277" t="s">
        <v>1359</v>
      </c>
      <c r="F187" s="278" t="s">
        <v>1360</v>
      </c>
      <c r="G187" s="279" t="s">
        <v>955</v>
      </c>
      <c r="H187" s="280">
        <v>2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38</v>
      </c>
      <c r="O187" s="90"/>
      <c r="P187" s="259">
        <f>O187*H187</f>
        <v>0</v>
      </c>
      <c r="Q187" s="259">
        <v>0.0099000000000000008</v>
      </c>
      <c r="R187" s="259">
        <f>Q187*H187</f>
        <v>0.019800000000000002</v>
      </c>
      <c r="S187" s="259">
        <v>0</v>
      </c>
      <c r="T187" s="26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1" t="s">
        <v>167</v>
      </c>
      <c r="AT187" s="261" t="s">
        <v>957</v>
      </c>
      <c r="AU187" s="261" t="s">
        <v>82</v>
      </c>
      <c r="AY187" s="16" t="s">
        <v>153</v>
      </c>
      <c r="BE187" s="262">
        <f>IF(N187="základní",J187,0)</f>
        <v>0</v>
      </c>
      <c r="BF187" s="262">
        <f>IF(N187="snížená",J187,0)</f>
        <v>0</v>
      </c>
      <c r="BG187" s="262">
        <f>IF(N187="zákl. přenesená",J187,0)</f>
        <v>0</v>
      </c>
      <c r="BH187" s="262">
        <f>IF(N187="sníž. přenesená",J187,0)</f>
        <v>0</v>
      </c>
      <c r="BI187" s="262">
        <f>IF(N187="nulová",J187,0)</f>
        <v>0</v>
      </c>
      <c r="BJ187" s="16" t="s">
        <v>78</v>
      </c>
      <c r="BK187" s="262">
        <f>ROUND(I187*H187,2)</f>
        <v>0</v>
      </c>
      <c r="BL187" s="16" t="s">
        <v>93</v>
      </c>
      <c r="BM187" s="261" t="s">
        <v>1361</v>
      </c>
    </row>
    <row r="188" s="2" customFormat="1" ht="24" customHeight="1">
      <c r="A188" s="37"/>
      <c r="B188" s="38"/>
      <c r="C188" s="276" t="s">
        <v>183</v>
      </c>
      <c r="D188" s="276" t="s">
        <v>957</v>
      </c>
      <c r="E188" s="277" t="s">
        <v>1362</v>
      </c>
      <c r="F188" s="278" t="s">
        <v>1363</v>
      </c>
      <c r="G188" s="279" t="s">
        <v>955</v>
      </c>
      <c r="H188" s="280">
        <v>1</v>
      </c>
      <c r="I188" s="281"/>
      <c r="J188" s="282">
        <f>ROUND(I188*H188,2)</f>
        <v>0</v>
      </c>
      <c r="K188" s="283"/>
      <c r="L188" s="284"/>
      <c r="M188" s="285" t="s">
        <v>1</v>
      </c>
      <c r="N188" s="286" t="s">
        <v>38</v>
      </c>
      <c r="O188" s="90"/>
      <c r="P188" s="259">
        <f>O188*H188</f>
        <v>0</v>
      </c>
      <c r="Q188" s="259">
        <v>0.0097000000000000003</v>
      </c>
      <c r="R188" s="259">
        <f>Q188*H188</f>
        <v>0.0097000000000000003</v>
      </c>
      <c r="S188" s="259">
        <v>0</v>
      </c>
      <c r="T188" s="26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1" t="s">
        <v>167</v>
      </c>
      <c r="AT188" s="261" t="s">
        <v>957</v>
      </c>
      <c r="AU188" s="261" t="s">
        <v>82</v>
      </c>
      <c r="AY188" s="16" t="s">
        <v>153</v>
      </c>
      <c r="BE188" s="262">
        <f>IF(N188="základní",J188,0)</f>
        <v>0</v>
      </c>
      <c r="BF188" s="262">
        <f>IF(N188="snížená",J188,0)</f>
        <v>0</v>
      </c>
      <c r="BG188" s="262">
        <f>IF(N188="zákl. přenesená",J188,0)</f>
        <v>0</v>
      </c>
      <c r="BH188" s="262">
        <f>IF(N188="sníž. přenesená",J188,0)</f>
        <v>0</v>
      </c>
      <c r="BI188" s="262">
        <f>IF(N188="nulová",J188,0)</f>
        <v>0</v>
      </c>
      <c r="BJ188" s="16" t="s">
        <v>78</v>
      </c>
      <c r="BK188" s="262">
        <f>ROUND(I188*H188,2)</f>
        <v>0</v>
      </c>
      <c r="BL188" s="16" t="s">
        <v>93</v>
      </c>
      <c r="BM188" s="261" t="s">
        <v>1364</v>
      </c>
    </row>
    <row r="189" s="2" customFormat="1" ht="24" customHeight="1">
      <c r="A189" s="37"/>
      <c r="B189" s="38"/>
      <c r="C189" s="276" t="s">
        <v>1015</v>
      </c>
      <c r="D189" s="276" t="s">
        <v>957</v>
      </c>
      <c r="E189" s="277" t="s">
        <v>1365</v>
      </c>
      <c r="F189" s="278" t="s">
        <v>1366</v>
      </c>
      <c r="G189" s="279" t="s">
        <v>573</v>
      </c>
      <c r="H189" s="280">
        <v>18.300000000000001</v>
      </c>
      <c r="I189" s="281"/>
      <c r="J189" s="282">
        <f>ROUND(I189*H189,2)</f>
        <v>0</v>
      </c>
      <c r="K189" s="283"/>
      <c r="L189" s="284"/>
      <c r="M189" s="285" t="s">
        <v>1</v>
      </c>
      <c r="N189" s="286" t="s">
        <v>38</v>
      </c>
      <c r="O189" s="90"/>
      <c r="P189" s="259">
        <f>O189*H189</f>
        <v>0</v>
      </c>
      <c r="Q189" s="259">
        <v>0.00027</v>
      </c>
      <c r="R189" s="259">
        <f>Q189*H189</f>
        <v>0.0049410000000000001</v>
      </c>
      <c r="S189" s="259">
        <v>0</v>
      </c>
      <c r="T189" s="26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1" t="s">
        <v>167</v>
      </c>
      <c r="AT189" s="261" t="s">
        <v>957</v>
      </c>
      <c r="AU189" s="261" t="s">
        <v>82</v>
      </c>
      <c r="AY189" s="16" t="s">
        <v>153</v>
      </c>
      <c r="BE189" s="262">
        <f>IF(N189="základní",J189,0)</f>
        <v>0</v>
      </c>
      <c r="BF189" s="262">
        <f>IF(N189="snížená",J189,0)</f>
        <v>0</v>
      </c>
      <c r="BG189" s="262">
        <f>IF(N189="zákl. přenesená",J189,0)</f>
        <v>0</v>
      </c>
      <c r="BH189" s="262">
        <f>IF(N189="sníž. přenesená",J189,0)</f>
        <v>0</v>
      </c>
      <c r="BI189" s="262">
        <f>IF(N189="nulová",J189,0)</f>
        <v>0</v>
      </c>
      <c r="BJ189" s="16" t="s">
        <v>78</v>
      </c>
      <c r="BK189" s="262">
        <f>ROUND(I189*H189,2)</f>
        <v>0</v>
      </c>
      <c r="BL189" s="16" t="s">
        <v>93</v>
      </c>
      <c r="BM189" s="261" t="s">
        <v>1367</v>
      </c>
    </row>
    <row r="190" s="2" customFormat="1" ht="24" customHeight="1">
      <c r="A190" s="37"/>
      <c r="B190" s="38"/>
      <c r="C190" s="276" t="s">
        <v>186</v>
      </c>
      <c r="D190" s="276" t="s">
        <v>957</v>
      </c>
      <c r="E190" s="277" t="s">
        <v>1368</v>
      </c>
      <c r="F190" s="278" t="s">
        <v>1369</v>
      </c>
      <c r="G190" s="279" t="s">
        <v>955</v>
      </c>
      <c r="H190" s="280">
        <v>1</v>
      </c>
      <c r="I190" s="281"/>
      <c r="J190" s="282">
        <f>ROUND(I190*H190,2)</f>
        <v>0</v>
      </c>
      <c r="K190" s="283"/>
      <c r="L190" s="284"/>
      <c r="M190" s="285" t="s">
        <v>1</v>
      </c>
      <c r="N190" s="286" t="s">
        <v>38</v>
      </c>
      <c r="O190" s="90"/>
      <c r="P190" s="259">
        <f>O190*H190</f>
        <v>0</v>
      </c>
      <c r="Q190" s="259">
        <v>0.00010000000000000001</v>
      </c>
      <c r="R190" s="259">
        <f>Q190*H190</f>
        <v>0.00010000000000000001</v>
      </c>
      <c r="S190" s="259">
        <v>0</v>
      </c>
      <c r="T190" s="26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1" t="s">
        <v>167</v>
      </c>
      <c r="AT190" s="261" t="s">
        <v>957</v>
      </c>
      <c r="AU190" s="261" t="s">
        <v>82</v>
      </c>
      <c r="AY190" s="16" t="s">
        <v>153</v>
      </c>
      <c r="BE190" s="262">
        <f>IF(N190="základní",J190,0)</f>
        <v>0</v>
      </c>
      <c r="BF190" s="262">
        <f>IF(N190="snížená",J190,0)</f>
        <v>0</v>
      </c>
      <c r="BG190" s="262">
        <f>IF(N190="zákl. přenesená",J190,0)</f>
        <v>0</v>
      </c>
      <c r="BH190" s="262">
        <f>IF(N190="sníž. přenesená",J190,0)</f>
        <v>0</v>
      </c>
      <c r="BI190" s="262">
        <f>IF(N190="nulová",J190,0)</f>
        <v>0</v>
      </c>
      <c r="BJ190" s="16" t="s">
        <v>78</v>
      </c>
      <c r="BK190" s="262">
        <f>ROUND(I190*H190,2)</f>
        <v>0</v>
      </c>
      <c r="BL190" s="16" t="s">
        <v>93</v>
      </c>
      <c r="BM190" s="261" t="s">
        <v>1370</v>
      </c>
    </row>
    <row r="191" s="2" customFormat="1" ht="24" customHeight="1">
      <c r="A191" s="37"/>
      <c r="B191" s="38"/>
      <c r="C191" s="276" t="s">
        <v>7</v>
      </c>
      <c r="D191" s="276" t="s">
        <v>957</v>
      </c>
      <c r="E191" s="277" t="s">
        <v>1371</v>
      </c>
      <c r="F191" s="278" t="s">
        <v>1372</v>
      </c>
      <c r="G191" s="279" t="s">
        <v>955</v>
      </c>
      <c r="H191" s="280">
        <v>1</v>
      </c>
      <c r="I191" s="281"/>
      <c r="J191" s="282">
        <f>ROUND(I191*H191,2)</f>
        <v>0</v>
      </c>
      <c r="K191" s="283"/>
      <c r="L191" s="284"/>
      <c r="M191" s="285" t="s">
        <v>1</v>
      </c>
      <c r="N191" s="286" t="s">
        <v>38</v>
      </c>
      <c r="O191" s="90"/>
      <c r="P191" s="259">
        <f>O191*H191</f>
        <v>0</v>
      </c>
      <c r="Q191" s="259">
        <v>0</v>
      </c>
      <c r="R191" s="259">
        <f>Q191*H191</f>
        <v>0</v>
      </c>
      <c r="S191" s="259">
        <v>0</v>
      </c>
      <c r="T191" s="26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1" t="s">
        <v>167</v>
      </c>
      <c r="AT191" s="261" t="s">
        <v>957</v>
      </c>
      <c r="AU191" s="261" t="s">
        <v>82</v>
      </c>
      <c r="AY191" s="16" t="s">
        <v>153</v>
      </c>
      <c r="BE191" s="262">
        <f>IF(N191="základní",J191,0)</f>
        <v>0</v>
      </c>
      <c r="BF191" s="262">
        <f>IF(N191="snížená",J191,0)</f>
        <v>0</v>
      </c>
      <c r="BG191" s="262">
        <f>IF(N191="zákl. přenesená",J191,0)</f>
        <v>0</v>
      </c>
      <c r="BH191" s="262">
        <f>IF(N191="sníž. přenesená",J191,0)</f>
        <v>0</v>
      </c>
      <c r="BI191" s="262">
        <f>IF(N191="nulová",J191,0)</f>
        <v>0</v>
      </c>
      <c r="BJ191" s="16" t="s">
        <v>78</v>
      </c>
      <c r="BK191" s="262">
        <f>ROUND(I191*H191,2)</f>
        <v>0</v>
      </c>
      <c r="BL191" s="16" t="s">
        <v>93</v>
      </c>
      <c r="BM191" s="261" t="s">
        <v>1373</v>
      </c>
    </row>
    <row r="192" s="2" customFormat="1" ht="16.5" customHeight="1">
      <c r="A192" s="37"/>
      <c r="B192" s="38"/>
      <c r="C192" s="276" t="s">
        <v>189</v>
      </c>
      <c r="D192" s="276" t="s">
        <v>957</v>
      </c>
      <c r="E192" s="277" t="s">
        <v>1374</v>
      </c>
      <c r="F192" s="278" t="s">
        <v>1375</v>
      </c>
      <c r="G192" s="279" t="s">
        <v>955</v>
      </c>
      <c r="H192" s="280">
        <v>1</v>
      </c>
      <c r="I192" s="281"/>
      <c r="J192" s="282">
        <f>ROUND(I192*H192,2)</f>
        <v>0</v>
      </c>
      <c r="K192" s="283"/>
      <c r="L192" s="284"/>
      <c r="M192" s="285" t="s">
        <v>1</v>
      </c>
      <c r="N192" s="286" t="s">
        <v>38</v>
      </c>
      <c r="O192" s="90"/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1" t="s">
        <v>167</v>
      </c>
      <c r="AT192" s="261" t="s">
        <v>957</v>
      </c>
      <c r="AU192" s="261" t="s">
        <v>82</v>
      </c>
      <c r="AY192" s="16" t="s">
        <v>153</v>
      </c>
      <c r="BE192" s="262">
        <f>IF(N192="základní",J192,0)</f>
        <v>0</v>
      </c>
      <c r="BF192" s="262">
        <f>IF(N192="snížená",J192,0)</f>
        <v>0</v>
      </c>
      <c r="BG192" s="262">
        <f>IF(N192="zákl. přenesená",J192,0)</f>
        <v>0</v>
      </c>
      <c r="BH192" s="262">
        <f>IF(N192="sníž. přenesená",J192,0)</f>
        <v>0</v>
      </c>
      <c r="BI192" s="262">
        <f>IF(N192="nulová",J192,0)</f>
        <v>0</v>
      </c>
      <c r="BJ192" s="16" t="s">
        <v>78</v>
      </c>
      <c r="BK192" s="262">
        <f>ROUND(I192*H192,2)</f>
        <v>0</v>
      </c>
      <c r="BL192" s="16" t="s">
        <v>93</v>
      </c>
      <c r="BM192" s="261" t="s">
        <v>1376</v>
      </c>
    </row>
    <row r="193" s="2" customFormat="1" ht="24" customHeight="1">
      <c r="A193" s="37"/>
      <c r="B193" s="38"/>
      <c r="C193" s="276" t="s">
        <v>1035</v>
      </c>
      <c r="D193" s="276" t="s">
        <v>957</v>
      </c>
      <c r="E193" s="277" t="s">
        <v>1377</v>
      </c>
      <c r="F193" s="278" t="s">
        <v>1378</v>
      </c>
      <c r="G193" s="279" t="s">
        <v>573</v>
      </c>
      <c r="H193" s="280">
        <v>1</v>
      </c>
      <c r="I193" s="281"/>
      <c r="J193" s="282">
        <f>ROUND(I193*H193,2)</f>
        <v>0</v>
      </c>
      <c r="K193" s="283"/>
      <c r="L193" s="284"/>
      <c r="M193" s="285" t="s">
        <v>1</v>
      </c>
      <c r="N193" s="286" t="s">
        <v>38</v>
      </c>
      <c r="O193" s="90"/>
      <c r="P193" s="259">
        <f>O193*H193</f>
        <v>0</v>
      </c>
      <c r="Q193" s="259">
        <v>0.00067000000000000002</v>
      </c>
      <c r="R193" s="259">
        <f>Q193*H193</f>
        <v>0.00067000000000000002</v>
      </c>
      <c r="S193" s="259">
        <v>0</v>
      </c>
      <c r="T193" s="26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1" t="s">
        <v>167</v>
      </c>
      <c r="AT193" s="261" t="s">
        <v>957</v>
      </c>
      <c r="AU193" s="261" t="s">
        <v>82</v>
      </c>
      <c r="AY193" s="16" t="s">
        <v>153</v>
      </c>
      <c r="BE193" s="262">
        <f>IF(N193="základní",J193,0)</f>
        <v>0</v>
      </c>
      <c r="BF193" s="262">
        <f>IF(N193="snížená",J193,0)</f>
        <v>0</v>
      </c>
      <c r="BG193" s="262">
        <f>IF(N193="zákl. přenesená",J193,0)</f>
        <v>0</v>
      </c>
      <c r="BH193" s="262">
        <f>IF(N193="sníž. přenesená",J193,0)</f>
        <v>0</v>
      </c>
      <c r="BI193" s="262">
        <f>IF(N193="nulová",J193,0)</f>
        <v>0</v>
      </c>
      <c r="BJ193" s="16" t="s">
        <v>78</v>
      </c>
      <c r="BK193" s="262">
        <f>ROUND(I193*H193,2)</f>
        <v>0</v>
      </c>
      <c r="BL193" s="16" t="s">
        <v>93</v>
      </c>
      <c r="BM193" s="261" t="s">
        <v>1379</v>
      </c>
    </row>
    <row r="194" s="2" customFormat="1" ht="16.5" customHeight="1">
      <c r="A194" s="37"/>
      <c r="B194" s="38"/>
      <c r="C194" s="249" t="s">
        <v>193</v>
      </c>
      <c r="D194" s="249" t="s">
        <v>154</v>
      </c>
      <c r="E194" s="250" t="s">
        <v>1380</v>
      </c>
      <c r="F194" s="251" t="s">
        <v>1381</v>
      </c>
      <c r="G194" s="252" t="s">
        <v>573</v>
      </c>
      <c r="H194" s="253">
        <v>68</v>
      </c>
      <c r="I194" s="254"/>
      <c r="J194" s="255">
        <f>ROUND(I194*H194,2)</f>
        <v>0</v>
      </c>
      <c r="K194" s="256"/>
      <c r="L194" s="43"/>
      <c r="M194" s="257" t="s">
        <v>1</v>
      </c>
      <c r="N194" s="258" t="s">
        <v>38</v>
      </c>
      <c r="O194" s="90"/>
      <c r="P194" s="259">
        <f>O194*H194</f>
        <v>0</v>
      </c>
      <c r="Q194" s="259">
        <v>0</v>
      </c>
      <c r="R194" s="259">
        <f>Q194*H194</f>
        <v>0</v>
      </c>
      <c r="S194" s="259">
        <v>0</v>
      </c>
      <c r="T194" s="26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1" t="s">
        <v>93</v>
      </c>
      <c r="AT194" s="261" t="s">
        <v>154</v>
      </c>
      <c r="AU194" s="261" t="s">
        <v>82</v>
      </c>
      <c r="AY194" s="16" t="s">
        <v>153</v>
      </c>
      <c r="BE194" s="262">
        <f>IF(N194="základní",J194,0)</f>
        <v>0</v>
      </c>
      <c r="BF194" s="262">
        <f>IF(N194="snížená",J194,0)</f>
        <v>0</v>
      </c>
      <c r="BG194" s="262">
        <f>IF(N194="zákl. přenesená",J194,0)</f>
        <v>0</v>
      </c>
      <c r="BH194" s="262">
        <f>IF(N194="sníž. přenesená",J194,0)</f>
        <v>0</v>
      </c>
      <c r="BI194" s="262">
        <f>IF(N194="nulová",J194,0)</f>
        <v>0</v>
      </c>
      <c r="BJ194" s="16" t="s">
        <v>78</v>
      </c>
      <c r="BK194" s="262">
        <f>ROUND(I194*H194,2)</f>
        <v>0</v>
      </c>
      <c r="BL194" s="16" t="s">
        <v>93</v>
      </c>
      <c r="BM194" s="261" t="s">
        <v>1382</v>
      </c>
    </row>
    <row r="195" s="2" customFormat="1" ht="16.5" customHeight="1">
      <c r="A195" s="37"/>
      <c r="B195" s="38"/>
      <c r="C195" s="249" t="s">
        <v>1043</v>
      </c>
      <c r="D195" s="249" t="s">
        <v>154</v>
      </c>
      <c r="E195" s="250" t="s">
        <v>1383</v>
      </c>
      <c r="F195" s="251" t="s">
        <v>1384</v>
      </c>
      <c r="G195" s="252" t="s">
        <v>573</v>
      </c>
      <c r="H195" s="253">
        <v>68</v>
      </c>
      <c r="I195" s="254"/>
      <c r="J195" s="255">
        <f>ROUND(I195*H195,2)</f>
        <v>0</v>
      </c>
      <c r="K195" s="256"/>
      <c r="L195" s="43"/>
      <c r="M195" s="257" t="s">
        <v>1</v>
      </c>
      <c r="N195" s="258" t="s">
        <v>38</v>
      </c>
      <c r="O195" s="90"/>
      <c r="P195" s="259">
        <f>O195*H195</f>
        <v>0</v>
      </c>
      <c r="Q195" s="259">
        <v>0.00019000000000000001</v>
      </c>
      <c r="R195" s="259">
        <f>Q195*H195</f>
        <v>0.012920000000000001</v>
      </c>
      <c r="S195" s="259">
        <v>0</v>
      </c>
      <c r="T195" s="26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1" t="s">
        <v>93</v>
      </c>
      <c r="AT195" s="261" t="s">
        <v>154</v>
      </c>
      <c r="AU195" s="261" t="s">
        <v>82</v>
      </c>
      <c r="AY195" s="16" t="s">
        <v>153</v>
      </c>
      <c r="BE195" s="262">
        <f>IF(N195="základní",J195,0)</f>
        <v>0</v>
      </c>
      <c r="BF195" s="262">
        <f>IF(N195="snížená",J195,0)</f>
        <v>0</v>
      </c>
      <c r="BG195" s="262">
        <f>IF(N195="zákl. přenesená",J195,0)</f>
        <v>0</v>
      </c>
      <c r="BH195" s="262">
        <f>IF(N195="sníž. přenesená",J195,0)</f>
        <v>0</v>
      </c>
      <c r="BI195" s="262">
        <f>IF(N195="nulová",J195,0)</f>
        <v>0</v>
      </c>
      <c r="BJ195" s="16" t="s">
        <v>78</v>
      </c>
      <c r="BK195" s="262">
        <f>ROUND(I195*H195,2)</f>
        <v>0</v>
      </c>
      <c r="BL195" s="16" t="s">
        <v>93</v>
      </c>
      <c r="BM195" s="261" t="s">
        <v>1385</v>
      </c>
    </row>
    <row r="196" s="2" customFormat="1" ht="16.5" customHeight="1">
      <c r="A196" s="37"/>
      <c r="B196" s="38"/>
      <c r="C196" s="249" t="s">
        <v>196</v>
      </c>
      <c r="D196" s="249" t="s">
        <v>154</v>
      </c>
      <c r="E196" s="250" t="s">
        <v>1386</v>
      </c>
      <c r="F196" s="251" t="s">
        <v>1387</v>
      </c>
      <c r="G196" s="252" t="s">
        <v>573</v>
      </c>
      <c r="H196" s="253">
        <v>68</v>
      </c>
      <c r="I196" s="254"/>
      <c r="J196" s="255">
        <f>ROUND(I196*H196,2)</f>
        <v>0</v>
      </c>
      <c r="K196" s="256"/>
      <c r="L196" s="43"/>
      <c r="M196" s="257" t="s">
        <v>1</v>
      </c>
      <c r="N196" s="258" t="s">
        <v>38</v>
      </c>
      <c r="O196" s="90"/>
      <c r="P196" s="259">
        <f>O196*H196</f>
        <v>0</v>
      </c>
      <c r="Q196" s="259">
        <v>9.0000000000000006E-05</v>
      </c>
      <c r="R196" s="259">
        <f>Q196*H196</f>
        <v>0.0061200000000000004</v>
      </c>
      <c r="S196" s="259">
        <v>0</v>
      </c>
      <c r="T196" s="26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1" t="s">
        <v>93</v>
      </c>
      <c r="AT196" s="261" t="s">
        <v>154</v>
      </c>
      <c r="AU196" s="261" t="s">
        <v>82</v>
      </c>
      <c r="AY196" s="16" t="s">
        <v>153</v>
      </c>
      <c r="BE196" s="262">
        <f>IF(N196="základní",J196,0)</f>
        <v>0</v>
      </c>
      <c r="BF196" s="262">
        <f>IF(N196="snížená",J196,0)</f>
        <v>0</v>
      </c>
      <c r="BG196" s="262">
        <f>IF(N196="zákl. přenesená",J196,0)</f>
        <v>0</v>
      </c>
      <c r="BH196" s="262">
        <f>IF(N196="sníž. přenesená",J196,0)</f>
        <v>0</v>
      </c>
      <c r="BI196" s="262">
        <f>IF(N196="nulová",J196,0)</f>
        <v>0</v>
      </c>
      <c r="BJ196" s="16" t="s">
        <v>78</v>
      </c>
      <c r="BK196" s="262">
        <f>ROUND(I196*H196,2)</f>
        <v>0</v>
      </c>
      <c r="BL196" s="16" t="s">
        <v>93</v>
      </c>
      <c r="BM196" s="261" t="s">
        <v>1388</v>
      </c>
    </row>
    <row r="197" s="11" customFormat="1" ht="25.92" customHeight="1">
      <c r="A197" s="11"/>
      <c r="B197" s="235"/>
      <c r="C197" s="236"/>
      <c r="D197" s="237" t="s">
        <v>72</v>
      </c>
      <c r="E197" s="238" t="s">
        <v>1022</v>
      </c>
      <c r="F197" s="238" t="s">
        <v>1023</v>
      </c>
      <c r="G197" s="236"/>
      <c r="H197" s="236"/>
      <c r="I197" s="239"/>
      <c r="J197" s="240">
        <f>BK197</f>
        <v>0</v>
      </c>
      <c r="K197" s="236"/>
      <c r="L197" s="241"/>
      <c r="M197" s="242"/>
      <c r="N197" s="243"/>
      <c r="O197" s="243"/>
      <c r="P197" s="244">
        <f>P198</f>
        <v>0</v>
      </c>
      <c r="Q197" s="243"/>
      <c r="R197" s="244">
        <f>R198</f>
        <v>0</v>
      </c>
      <c r="S197" s="243"/>
      <c r="T197" s="245">
        <f>T198</f>
        <v>2.292494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46" t="s">
        <v>82</v>
      </c>
      <c r="AT197" s="247" t="s">
        <v>72</v>
      </c>
      <c r="AU197" s="247" t="s">
        <v>73</v>
      </c>
      <c r="AY197" s="246" t="s">
        <v>153</v>
      </c>
      <c r="BK197" s="248">
        <f>BK198</f>
        <v>0</v>
      </c>
    </row>
    <row r="198" s="11" customFormat="1" ht="22.8" customHeight="1">
      <c r="A198" s="11"/>
      <c r="B198" s="235"/>
      <c r="C198" s="236"/>
      <c r="D198" s="237" t="s">
        <v>72</v>
      </c>
      <c r="E198" s="274" t="s">
        <v>1078</v>
      </c>
      <c r="F198" s="274" t="s">
        <v>1079</v>
      </c>
      <c r="G198" s="236"/>
      <c r="H198" s="236"/>
      <c r="I198" s="239"/>
      <c r="J198" s="275">
        <f>BK198</f>
        <v>0</v>
      </c>
      <c r="K198" s="236"/>
      <c r="L198" s="241"/>
      <c r="M198" s="242"/>
      <c r="N198" s="243"/>
      <c r="O198" s="243"/>
      <c r="P198" s="244">
        <f>P199</f>
        <v>0</v>
      </c>
      <c r="Q198" s="243"/>
      <c r="R198" s="244">
        <f>R199</f>
        <v>0</v>
      </c>
      <c r="S198" s="243"/>
      <c r="T198" s="245">
        <f>T199</f>
        <v>2.292494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46" t="s">
        <v>82</v>
      </c>
      <c r="AT198" s="247" t="s">
        <v>72</v>
      </c>
      <c r="AU198" s="247" t="s">
        <v>78</v>
      </c>
      <c r="AY198" s="246" t="s">
        <v>153</v>
      </c>
      <c r="BK198" s="248">
        <f>BK199</f>
        <v>0</v>
      </c>
    </row>
    <row r="199" s="2" customFormat="1" ht="16.5" customHeight="1">
      <c r="A199" s="37"/>
      <c r="B199" s="38"/>
      <c r="C199" s="249" t="s">
        <v>1050</v>
      </c>
      <c r="D199" s="249" t="s">
        <v>154</v>
      </c>
      <c r="E199" s="250" t="s">
        <v>1389</v>
      </c>
      <c r="F199" s="251" t="s">
        <v>1390</v>
      </c>
      <c r="G199" s="252" t="s">
        <v>573</v>
      </c>
      <c r="H199" s="253">
        <v>47.899999999999999</v>
      </c>
      <c r="I199" s="254"/>
      <c r="J199" s="255">
        <f>ROUND(I199*H199,2)</f>
        <v>0</v>
      </c>
      <c r="K199" s="256"/>
      <c r="L199" s="43"/>
      <c r="M199" s="263" t="s">
        <v>1</v>
      </c>
      <c r="N199" s="264" t="s">
        <v>38</v>
      </c>
      <c r="O199" s="265"/>
      <c r="P199" s="266">
        <f>O199*H199</f>
        <v>0</v>
      </c>
      <c r="Q199" s="266">
        <v>0</v>
      </c>
      <c r="R199" s="266">
        <f>Q199*H199</f>
        <v>0</v>
      </c>
      <c r="S199" s="266">
        <v>0.04786</v>
      </c>
      <c r="T199" s="267">
        <f>S199*H199</f>
        <v>2.292494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1" t="s">
        <v>179</v>
      </c>
      <c r="AT199" s="261" t="s">
        <v>154</v>
      </c>
      <c r="AU199" s="261" t="s">
        <v>82</v>
      </c>
      <c r="AY199" s="16" t="s">
        <v>153</v>
      </c>
      <c r="BE199" s="262">
        <f>IF(N199="základní",J199,0)</f>
        <v>0</v>
      </c>
      <c r="BF199" s="262">
        <f>IF(N199="snížená",J199,0)</f>
        <v>0</v>
      </c>
      <c r="BG199" s="262">
        <f>IF(N199="zákl. přenesená",J199,0)</f>
        <v>0</v>
      </c>
      <c r="BH199" s="262">
        <f>IF(N199="sníž. přenesená",J199,0)</f>
        <v>0</v>
      </c>
      <c r="BI199" s="262">
        <f>IF(N199="nulová",J199,0)</f>
        <v>0</v>
      </c>
      <c r="BJ199" s="16" t="s">
        <v>78</v>
      </c>
      <c r="BK199" s="262">
        <f>ROUND(I199*H199,2)</f>
        <v>0</v>
      </c>
      <c r="BL199" s="16" t="s">
        <v>179</v>
      </c>
      <c r="BM199" s="261" t="s">
        <v>1391</v>
      </c>
    </row>
    <row r="200" s="2" customFormat="1" ht="6.96" customHeight="1">
      <c r="A200" s="37"/>
      <c r="B200" s="65"/>
      <c r="C200" s="66"/>
      <c r="D200" s="66"/>
      <c r="E200" s="66"/>
      <c r="F200" s="66"/>
      <c r="G200" s="66"/>
      <c r="H200" s="66"/>
      <c r="I200" s="193"/>
      <c r="J200" s="66"/>
      <c r="K200" s="66"/>
      <c r="L200" s="43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sheet="1" autoFilter="0" formatColumns="0" formatRows="0" objects="1" scenarios="1" spinCount="100000" saltValue="/wb43qx9ptONsT3TWSr4uU0eDoGC/TGV7HjwjKdBkyPo2tp+TO++xvuv+u9BxMq1ryvfxUr7HqSiDnqQzjC59Q==" hashValue="t66QrJ+P58k8+9SHP3cJGoq8GOskVAsB+LMuvj6tqQ0CAHx4c02/K4/wcOX4tPkU4sj0vM4j/TUOqtkQAelc2g==" algorithmName="SHA-512" password="CC35"/>
  <autoFilter ref="C135:K199"/>
  <mergeCells count="17"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935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1392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J108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ROUND((SUM(BE108:BE115) + SUM(BE137:BE171)),  2)</f>
        <v>0</v>
      </c>
      <c r="G37" s="37"/>
      <c r="H37" s="37"/>
      <c r="I37" s="172">
        <v>0.20999999999999999</v>
      </c>
      <c r="J37" s="171">
        <f>ROUND(((SUM(BE108:BE115) + SUM(BE137:BE171))*I37),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ROUND((SUM(BF108:BF115) + SUM(BF137:BF171)),  2)</f>
        <v>0</v>
      </c>
      <c r="G38" s="37"/>
      <c r="H38" s="37"/>
      <c r="I38" s="172">
        <v>0.14999999999999999</v>
      </c>
      <c r="J38" s="171">
        <f>ROUND(((SUM(BF108:BF115) + SUM(BF137:BF171))*I38),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ROUND((SUM(BG108:BG115) + SUM(BG137:BG171)),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ROUND((SUM(BH108:BH115) + SUM(BH137:BH171)),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ROUND((SUM(BI108:BI115) + SUM(BI137:BI171)),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935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3 - ZTI-přípojka splaškové kanalizace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937</v>
      </c>
      <c r="E99" s="206"/>
      <c r="F99" s="206"/>
      <c r="G99" s="206"/>
      <c r="H99" s="206"/>
      <c r="I99" s="207"/>
      <c r="J99" s="208">
        <f>J138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68"/>
      <c r="C100" s="132"/>
      <c r="D100" s="269" t="s">
        <v>1295</v>
      </c>
      <c r="E100" s="270"/>
      <c r="F100" s="270"/>
      <c r="G100" s="270"/>
      <c r="H100" s="270"/>
      <c r="I100" s="271"/>
      <c r="J100" s="272">
        <f>J139</f>
        <v>0</v>
      </c>
      <c r="K100" s="132"/>
      <c r="L100" s="27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68"/>
      <c r="C101" s="132"/>
      <c r="D101" s="269" t="s">
        <v>1296</v>
      </c>
      <c r="E101" s="270"/>
      <c r="F101" s="270"/>
      <c r="G101" s="270"/>
      <c r="H101" s="270"/>
      <c r="I101" s="271"/>
      <c r="J101" s="272">
        <f>J157</f>
        <v>0</v>
      </c>
      <c r="K101" s="132"/>
      <c r="L101" s="27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68"/>
      <c r="C102" s="132"/>
      <c r="D102" s="269" t="s">
        <v>938</v>
      </c>
      <c r="E102" s="270"/>
      <c r="F102" s="270"/>
      <c r="G102" s="270"/>
      <c r="H102" s="270"/>
      <c r="I102" s="271"/>
      <c r="J102" s="272">
        <f>J162</f>
        <v>0</v>
      </c>
      <c r="K102" s="132"/>
      <c r="L102" s="27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68"/>
      <c r="C103" s="132"/>
      <c r="D103" s="269" t="s">
        <v>939</v>
      </c>
      <c r="E103" s="270"/>
      <c r="F103" s="270"/>
      <c r="G103" s="270"/>
      <c r="H103" s="270"/>
      <c r="I103" s="271"/>
      <c r="J103" s="272">
        <f>J168</f>
        <v>0</v>
      </c>
      <c r="K103" s="132"/>
      <c r="L103" s="27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203"/>
      <c r="C104" s="204"/>
      <c r="D104" s="205" t="s">
        <v>940</v>
      </c>
      <c r="E104" s="206"/>
      <c r="F104" s="206"/>
      <c r="G104" s="206"/>
      <c r="H104" s="206"/>
      <c r="I104" s="207"/>
      <c r="J104" s="208">
        <f>J170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68"/>
      <c r="C105" s="132"/>
      <c r="D105" s="269" t="s">
        <v>941</v>
      </c>
      <c r="E105" s="270"/>
      <c r="F105" s="270"/>
      <c r="G105" s="270"/>
      <c r="H105" s="270"/>
      <c r="I105" s="271"/>
      <c r="J105" s="272">
        <f>J171</f>
        <v>0</v>
      </c>
      <c r="K105" s="132"/>
      <c r="L105" s="27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202" t="s">
        <v>128</v>
      </c>
      <c r="D108" s="39"/>
      <c r="E108" s="39"/>
      <c r="F108" s="39"/>
      <c r="G108" s="39"/>
      <c r="H108" s="39"/>
      <c r="I108" s="153"/>
      <c r="J108" s="210">
        <f>ROUND(J109 + J110 + J111 + J112 + J113 + J114,2)</f>
        <v>0</v>
      </c>
      <c r="K108" s="39"/>
      <c r="L108" s="62"/>
      <c r="N108" s="211" t="s">
        <v>37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212" t="s">
        <v>129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131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132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133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2" t="s">
        <v>134</v>
      </c>
      <c r="E113" s="213"/>
      <c r="F113" s="213"/>
      <c r="G113" s="39"/>
      <c r="H113" s="39"/>
      <c r="I113" s="153"/>
      <c r="J113" s="214"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130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 ht="18" customHeight="1">
      <c r="A114" s="37"/>
      <c r="B114" s="38"/>
      <c r="C114" s="39"/>
      <c r="D114" s="213" t="s">
        <v>135</v>
      </c>
      <c r="E114" s="39"/>
      <c r="F114" s="39"/>
      <c r="G114" s="39"/>
      <c r="H114" s="39"/>
      <c r="I114" s="153"/>
      <c r="J114" s="214">
        <f>ROUND(J32*T114,2)</f>
        <v>0</v>
      </c>
      <c r="K114" s="39"/>
      <c r="L114" s="215"/>
      <c r="M114" s="216"/>
      <c r="N114" s="217" t="s">
        <v>38</v>
      </c>
      <c r="O114" s="216"/>
      <c r="P114" s="216"/>
      <c r="Q114" s="216"/>
      <c r="R114" s="216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8" t="s">
        <v>136</v>
      </c>
      <c r="AZ114" s="216"/>
      <c r="BA114" s="216"/>
      <c r="BB114" s="216"/>
      <c r="BC114" s="216"/>
      <c r="BD114" s="216"/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18" t="s">
        <v>78</v>
      </c>
      <c r="BK114" s="216"/>
      <c r="BL114" s="216"/>
      <c r="BM114" s="216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220" t="s">
        <v>137</v>
      </c>
      <c r="D116" s="199"/>
      <c r="E116" s="199"/>
      <c r="F116" s="199"/>
      <c r="G116" s="199"/>
      <c r="H116" s="199"/>
      <c r="I116" s="200"/>
      <c r="J116" s="221">
        <f>ROUND(J98+J108,2)</f>
        <v>0</v>
      </c>
      <c r="K116" s="19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193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196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138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15</v>
      </c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97" t="str">
        <f>E7</f>
        <v>Nemocnice Havířov-magnetická rezonance</v>
      </c>
      <c r="F125" s="31"/>
      <c r="G125" s="31"/>
      <c r="H125" s="31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109</v>
      </c>
      <c r="D126" s="21"/>
      <c r="E126" s="21"/>
      <c r="F126" s="21"/>
      <c r="G126" s="21"/>
      <c r="H126" s="21"/>
      <c r="I126" s="145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97" t="s">
        <v>935</v>
      </c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542</v>
      </c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3 - ZTI-přípojka splaškové kanalizace</v>
      </c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3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19</v>
      </c>
      <c r="D131" s="39"/>
      <c r="E131" s="39"/>
      <c r="F131" s="26" t="str">
        <f>F14</f>
        <v>Havířov</v>
      </c>
      <c r="G131" s="39"/>
      <c r="H131" s="39"/>
      <c r="I131" s="155" t="s">
        <v>21</v>
      </c>
      <c r="J131" s="78" t="str">
        <f>IF(J14="","",J14)</f>
        <v>2. 3. 2020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153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23</v>
      </c>
      <c r="D133" s="39"/>
      <c r="E133" s="39"/>
      <c r="F133" s="26" t="str">
        <f>E17</f>
        <v xml:space="preserve"> </v>
      </c>
      <c r="G133" s="39"/>
      <c r="H133" s="39"/>
      <c r="I133" s="155" t="s">
        <v>29</v>
      </c>
      <c r="J133" s="35" t="str">
        <f>E23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IF(E20="","",E20)</f>
        <v>Vyplň údaj</v>
      </c>
      <c r="G134" s="39"/>
      <c r="H134" s="39"/>
      <c r="I134" s="155" t="s">
        <v>31</v>
      </c>
      <c r="J134" s="35" t="str">
        <f>E26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0" customFormat="1" ht="29.28" customHeight="1">
      <c r="A136" s="222"/>
      <c r="B136" s="223"/>
      <c r="C136" s="224" t="s">
        <v>139</v>
      </c>
      <c r="D136" s="225" t="s">
        <v>58</v>
      </c>
      <c r="E136" s="225" t="s">
        <v>54</v>
      </c>
      <c r="F136" s="225" t="s">
        <v>55</v>
      </c>
      <c r="G136" s="225" t="s">
        <v>140</v>
      </c>
      <c r="H136" s="225" t="s">
        <v>141</v>
      </c>
      <c r="I136" s="226" t="s">
        <v>142</v>
      </c>
      <c r="J136" s="227" t="s">
        <v>115</v>
      </c>
      <c r="K136" s="228" t="s">
        <v>143</v>
      </c>
      <c r="L136" s="229"/>
      <c r="M136" s="99" t="s">
        <v>1</v>
      </c>
      <c r="N136" s="100" t="s">
        <v>37</v>
      </c>
      <c r="O136" s="100" t="s">
        <v>144</v>
      </c>
      <c r="P136" s="100" t="s">
        <v>145</v>
      </c>
      <c r="Q136" s="100" t="s">
        <v>146</v>
      </c>
      <c r="R136" s="100" t="s">
        <v>147</v>
      </c>
      <c r="S136" s="100" t="s">
        <v>148</v>
      </c>
      <c r="T136" s="101" t="s">
        <v>149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  <row r="137" s="2" customFormat="1" ht="22.8" customHeight="1">
      <c r="A137" s="37"/>
      <c r="B137" s="38"/>
      <c r="C137" s="106" t="s">
        <v>150</v>
      </c>
      <c r="D137" s="39"/>
      <c r="E137" s="39"/>
      <c r="F137" s="39"/>
      <c r="G137" s="39"/>
      <c r="H137" s="39"/>
      <c r="I137" s="153"/>
      <c r="J137" s="230">
        <f>BK137</f>
        <v>0</v>
      </c>
      <c r="K137" s="39"/>
      <c r="L137" s="43"/>
      <c r="M137" s="102"/>
      <c r="N137" s="231"/>
      <c r="O137" s="103"/>
      <c r="P137" s="232">
        <f>P138+P170</f>
        <v>0</v>
      </c>
      <c r="Q137" s="103"/>
      <c r="R137" s="232">
        <f>R138+R170</f>
        <v>18.992042999999999</v>
      </c>
      <c r="S137" s="103"/>
      <c r="T137" s="233">
        <f>T138+T170</f>
        <v>0.10100000000000001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117</v>
      </c>
      <c r="BK137" s="234">
        <f>BK138+BK170</f>
        <v>0</v>
      </c>
    </row>
    <row r="138" s="11" customFormat="1" ht="25.92" customHeight="1">
      <c r="A138" s="11"/>
      <c r="B138" s="235"/>
      <c r="C138" s="236"/>
      <c r="D138" s="237" t="s">
        <v>72</v>
      </c>
      <c r="E138" s="238" t="s">
        <v>950</v>
      </c>
      <c r="F138" s="238" t="s">
        <v>951</v>
      </c>
      <c r="G138" s="236"/>
      <c r="H138" s="236"/>
      <c r="I138" s="239"/>
      <c r="J138" s="240">
        <f>BK138</f>
        <v>0</v>
      </c>
      <c r="K138" s="236"/>
      <c r="L138" s="241"/>
      <c r="M138" s="242"/>
      <c r="N138" s="243"/>
      <c r="O138" s="243"/>
      <c r="P138" s="244">
        <f>P139+P157+P162+P168</f>
        <v>0</v>
      </c>
      <c r="Q138" s="243"/>
      <c r="R138" s="244">
        <f>R139+R157+R162+R168</f>
        <v>18.992042999999999</v>
      </c>
      <c r="S138" s="243"/>
      <c r="T138" s="245">
        <f>T139+T157+T162+T168</f>
        <v>0.10100000000000001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6" t="s">
        <v>78</v>
      </c>
      <c r="AT138" s="247" t="s">
        <v>72</v>
      </c>
      <c r="AU138" s="247" t="s">
        <v>73</v>
      </c>
      <c r="AY138" s="246" t="s">
        <v>153</v>
      </c>
      <c r="BK138" s="248">
        <f>BK139+BK157+BK162+BK168</f>
        <v>0</v>
      </c>
    </row>
    <row r="139" s="11" customFormat="1" ht="22.8" customHeight="1">
      <c r="A139" s="11"/>
      <c r="B139" s="235"/>
      <c r="C139" s="236"/>
      <c r="D139" s="237" t="s">
        <v>72</v>
      </c>
      <c r="E139" s="274" t="s">
        <v>78</v>
      </c>
      <c r="F139" s="274" t="s">
        <v>1297</v>
      </c>
      <c r="G139" s="236"/>
      <c r="H139" s="236"/>
      <c r="I139" s="239"/>
      <c r="J139" s="275">
        <f>BK139</f>
        <v>0</v>
      </c>
      <c r="K139" s="236"/>
      <c r="L139" s="241"/>
      <c r="M139" s="242"/>
      <c r="N139" s="243"/>
      <c r="O139" s="243"/>
      <c r="P139" s="244">
        <f>SUM(P140:P156)</f>
        <v>0</v>
      </c>
      <c r="Q139" s="243"/>
      <c r="R139" s="244">
        <f>SUM(R140:R156)</f>
        <v>17.257075999999998</v>
      </c>
      <c r="S139" s="243"/>
      <c r="T139" s="245">
        <f>SUM(T140:T156)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46" t="s">
        <v>78</v>
      </c>
      <c r="AT139" s="247" t="s">
        <v>72</v>
      </c>
      <c r="AU139" s="247" t="s">
        <v>78</v>
      </c>
      <c r="AY139" s="246" t="s">
        <v>153</v>
      </c>
      <c r="BK139" s="248">
        <f>SUM(BK140:BK156)</f>
        <v>0</v>
      </c>
    </row>
    <row r="140" s="2" customFormat="1" ht="16.5" customHeight="1">
      <c r="A140" s="37"/>
      <c r="B140" s="38"/>
      <c r="C140" s="249" t="s">
        <v>78</v>
      </c>
      <c r="D140" s="249" t="s">
        <v>154</v>
      </c>
      <c r="E140" s="250" t="s">
        <v>1306</v>
      </c>
      <c r="F140" s="251" t="s">
        <v>1307</v>
      </c>
      <c r="G140" s="252" t="s">
        <v>1300</v>
      </c>
      <c r="H140" s="253">
        <v>168.17599999999999</v>
      </c>
      <c r="I140" s="254"/>
      <c r="J140" s="255">
        <f>ROUND(I140*H140,2)</f>
        <v>0</v>
      </c>
      <c r="K140" s="256"/>
      <c r="L140" s="43"/>
      <c r="M140" s="257" t="s">
        <v>1</v>
      </c>
      <c r="N140" s="258" t="s">
        <v>38</v>
      </c>
      <c r="O140" s="90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1" t="s">
        <v>93</v>
      </c>
      <c r="AT140" s="261" t="s">
        <v>154</v>
      </c>
      <c r="AU140" s="261" t="s">
        <v>82</v>
      </c>
      <c r="AY140" s="16" t="s">
        <v>153</v>
      </c>
      <c r="BE140" s="262">
        <f>IF(N140="základní",J140,0)</f>
        <v>0</v>
      </c>
      <c r="BF140" s="262">
        <f>IF(N140="snížená",J140,0)</f>
        <v>0</v>
      </c>
      <c r="BG140" s="262">
        <f>IF(N140="zákl. přenesená",J140,0)</f>
        <v>0</v>
      </c>
      <c r="BH140" s="262">
        <f>IF(N140="sníž. přenesená",J140,0)</f>
        <v>0</v>
      </c>
      <c r="BI140" s="262">
        <f>IF(N140="nulová",J140,0)</f>
        <v>0</v>
      </c>
      <c r="BJ140" s="16" t="s">
        <v>78</v>
      </c>
      <c r="BK140" s="262">
        <f>ROUND(I140*H140,2)</f>
        <v>0</v>
      </c>
      <c r="BL140" s="16" t="s">
        <v>93</v>
      </c>
      <c r="BM140" s="261" t="s">
        <v>1393</v>
      </c>
    </row>
    <row r="141" s="13" customFormat="1">
      <c r="A141" s="13"/>
      <c r="B141" s="287"/>
      <c r="C141" s="288"/>
      <c r="D141" s="289" t="s">
        <v>1029</v>
      </c>
      <c r="E141" s="290" t="s">
        <v>1</v>
      </c>
      <c r="F141" s="291" t="s">
        <v>1394</v>
      </c>
      <c r="G141" s="288"/>
      <c r="H141" s="292">
        <v>168.17599999999999</v>
      </c>
      <c r="I141" s="293"/>
      <c r="J141" s="288"/>
      <c r="K141" s="288"/>
      <c r="L141" s="294"/>
      <c r="M141" s="295"/>
      <c r="N141" s="296"/>
      <c r="O141" s="296"/>
      <c r="P141" s="296"/>
      <c r="Q141" s="296"/>
      <c r="R141" s="296"/>
      <c r="S141" s="296"/>
      <c r="T141" s="2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98" t="s">
        <v>1029</v>
      </c>
      <c r="AU141" s="298" t="s">
        <v>82</v>
      </c>
      <c r="AV141" s="13" t="s">
        <v>82</v>
      </c>
      <c r="AW141" s="13" t="s">
        <v>30</v>
      </c>
      <c r="AX141" s="13" t="s">
        <v>78</v>
      </c>
      <c r="AY141" s="298" t="s">
        <v>153</v>
      </c>
    </row>
    <row r="142" s="2" customFormat="1" ht="24" customHeight="1">
      <c r="A142" s="37"/>
      <c r="B142" s="38"/>
      <c r="C142" s="249" t="s">
        <v>82</v>
      </c>
      <c r="D142" s="249" t="s">
        <v>154</v>
      </c>
      <c r="E142" s="250" t="s">
        <v>1312</v>
      </c>
      <c r="F142" s="251" t="s">
        <v>1313</v>
      </c>
      <c r="G142" s="252" t="s">
        <v>1300</v>
      </c>
      <c r="H142" s="253">
        <v>168.17599999999999</v>
      </c>
      <c r="I142" s="254"/>
      <c r="J142" s="255">
        <f>ROUND(I142*H142,2)</f>
        <v>0</v>
      </c>
      <c r="K142" s="256"/>
      <c r="L142" s="43"/>
      <c r="M142" s="257" t="s">
        <v>1</v>
      </c>
      <c r="N142" s="258" t="s">
        <v>38</v>
      </c>
      <c r="O142" s="90"/>
      <c r="P142" s="259">
        <f>O142*H142</f>
        <v>0</v>
      </c>
      <c r="Q142" s="259">
        <v>0</v>
      </c>
      <c r="R142" s="259">
        <f>Q142*H142</f>
        <v>0</v>
      </c>
      <c r="S142" s="259">
        <v>0</v>
      </c>
      <c r="T142" s="26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1" t="s">
        <v>93</v>
      </c>
      <c r="AT142" s="261" t="s">
        <v>154</v>
      </c>
      <c r="AU142" s="261" t="s">
        <v>82</v>
      </c>
      <c r="AY142" s="16" t="s">
        <v>153</v>
      </c>
      <c r="BE142" s="262">
        <f>IF(N142="základní",J142,0)</f>
        <v>0</v>
      </c>
      <c r="BF142" s="262">
        <f>IF(N142="snížená",J142,0)</f>
        <v>0</v>
      </c>
      <c r="BG142" s="262">
        <f>IF(N142="zákl. přenesená",J142,0)</f>
        <v>0</v>
      </c>
      <c r="BH142" s="262">
        <f>IF(N142="sníž. přenesená",J142,0)</f>
        <v>0</v>
      </c>
      <c r="BI142" s="262">
        <f>IF(N142="nulová",J142,0)</f>
        <v>0</v>
      </c>
      <c r="BJ142" s="16" t="s">
        <v>78</v>
      </c>
      <c r="BK142" s="262">
        <f>ROUND(I142*H142,2)</f>
        <v>0</v>
      </c>
      <c r="BL142" s="16" t="s">
        <v>93</v>
      </c>
      <c r="BM142" s="261" t="s">
        <v>1395</v>
      </c>
    </row>
    <row r="143" s="13" customFormat="1">
      <c r="A143" s="13"/>
      <c r="B143" s="287"/>
      <c r="C143" s="288"/>
      <c r="D143" s="289" t="s">
        <v>1029</v>
      </c>
      <c r="E143" s="290" t="s">
        <v>1</v>
      </c>
      <c r="F143" s="291" t="s">
        <v>1394</v>
      </c>
      <c r="G143" s="288"/>
      <c r="H143" s="292">
        <v>168.17599999999999</v>
      </c>
      <c r="I143" s="293"/>
      <c r="J143" s="288"/>
      <c r="K143" s="288"/>
      <c r="L143" s="294"/>
      <c r="M143" s="295"/>
      <c r="N143" s="296"/>
      <c r="O143" s="296"/>
      <c r="P143" s="296"/>
      <c r="Q143" s="296"/>
      <c r="R143" s="296"/>
      <c r="S143" s="296"/>
      <c r="T143" s="29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98" t="s">
        <v>1029</v>
      </c>
      <c r="AU143" s="298" t="s">
        <v>82</v>
      </c>
      <c r="AV143" s="13" t="s">
        <v>82</v>
      </c>
      <c r="AW143" s="13" t="s">
        <v>30</v>
      </c>
      <c r="AX143" s="13" t="s">
        <v>78</v>
      </c>
      <c r="AY143" s="298" t="s">
        <v>153</v>
      </c>
    </row>
    <row r="144" s="2" customFormat="1" ht="16.5" customHeight="1">
      <c r="A144" s="37"/>
      <c r="B144" s="38"/>
      <c r="C144" s="249" t="s">
        <v>90</v>
      </c>
      <c r="D144" s="249" t="s">
        <v>154</v>
      </c>
      <c r="E144" s="250" t="s">
        <v>1315</v>
      </c>
      <c r="F144" s="251" t="s">
        <v>1316</v>
      </c>
      <c r="G144" s="252" t="s">
        <v>192</v>
      </c>
      <c r="H144" s="253">
        <v>36.560000000000002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0.00084999999999999995</v>
      </c>
      <c r="R144" s="259">
        <f>Q144*H144</f>
        <v>0.031075999999999999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82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1396</v>
      </c>
    </row>
    <row r="145" s="2" customFormat="1" ht="24" customHeight="1">
      <c r="A145" s="37"/>
      <c r="B145" s="38"/>
      <c r="C145" s="249" t="s">
        <v>93</v>
      </c>
      <c r="D145" s="249" t="s">
        <v>154</v>
      </c>
      <c r="E145" s="250" t="s">
        <v>1318</v>
      </c>
      <c r="F145" s="251" t="s">
        <v>1319</v>
      </c>
      <c r="G145" s="252" t="s">
        <v>1300</v>
      </c>
      <c r="H145" s="253">
        <v>168.17599999999999</v>
      </c>
      <c r="I145" s="254"/>
      <c r="J145" s="255">
        <f>ROUND(I145*H145,2)</f>
        <v>0</v>
      </c>
      <c r="K145" s="256"/>
      <c r="L145" s="43"/>
      <c r="M145" s="257" t="s">
        <v>1</v>
      </c>
      <c r="N145" s="258" t="s">
        <v>38</v>
      </c>
      <c r="O145" s="90"/>
      <c r="P145" s="259">
        <f>O145*H145</f>
        <v>0</v>
      </c>
      <c r="Q145" s="259">
        <v>0</v>
      </c>
      <c r="R145" s="259">
        <f>Q145*H145</f>
        <v>0</v>
      </c>
      <c r="S145" s="259">
        <v>0</v>
      </c>
      <c r="T145" s="26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1" t="s">
        <v>93</v>
      </c>
      <c r="AT145" s="261" t="s">
        <v>154</v>
      </c>
      <c r="AU145" s="261" t="s">
        <v>82</v>
      </c>
      <c r="AY145" s="16" t="s">
        <v>153</v>
      </c>
      <c r="BE145" s="262">
        <f>IF(N145="základní",J145,0)</f>
        <v>0</v>
      </c>
      <c r="BF145" s="262">
        <f>IF(N145="snížená",J145,0)</f>
        <v>0</v>
      </c>
      <c r="BG145" s="262">
        <f>IF(N145="zákl. přenesená",J145,0)</f>
        <v>0</v>
      </c>
      <c r="BH145" s="262">
        <f>IF(N145="sníž. přenesená",J145,0)</f>
        <v>0</v>
      </c>
      <c r="BI145" s="262">
        <f>IF(N145="nulová",J145,0)</f>
        <v>0</v>
      </c>
      <c r="BJ145" s="16" t="s">
        <v>78</v>
      </c>
      <c r="BK145" s="262">
        <f>ROUND(I145*H145,2)</f>
        <v>0</v>
      </c>
      <c r="BL145" s="16" t="s">
        <v>93</v>
      </c>
      <c r="BM145" s="261" t="s">
        <v>1397</v>
      </c>
    </row>
    <row r="146" s="13" customFormat="1">
      <c r="A146" s="13"/>
      <c r="B146" s="287"/>
      <c r="C146" s="288"/>
      <c r="D146" s="289" t="s">
        <v>1029</v>
      </c>
      <c r="E146" s="290" t="s">
        <v>1</v>
      </c>
      <c r="F146" s="291" t="s">
        <v>1394</v>
      </c>
      <c r="G146" s="288"/>
      <c r="H146" s="292">
        <v>168.17599999999999</v>
      </c>
      <c r="I146" s="293"/>
      <c r="J146" s="288"/>
      <c r="K146" s="288"/>
      <c r="L146" s="294"/>
      <c r="M146" s="295"/>
      <c r="N146" s="296"/>
      <c r="O146" s="296"/>
      <c r="P146" s="296"/>
      <c r="Q146" s="296"/>
      <c r="R146" s="296"/>
      <c r="S146" s="296"/>
      <c r="T146" s="29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98" t="s">
        <v>1029</v>
      </c>
      <c r="AU146" s="298" t="s">
        <v>82</v>
      </c>
      <c r="AV146" s="13" t="s">
        <v>82</v>
      </c>
      <c r="AW146" s="13" t="s">
        <v>30</v>
      </c>
      <c r="AX146" s="13" t="s">
        <v>78</v>
      </c>
      <c r="AY146" s="298" t="s">
        <v>153</v>
      </c>
    </row>
    <row r="147" s="2" customFormat="1" ht="16.5" customHeight="1">
      <c r="A147" s="37"/>
      <c r="B147" s="38"/>
      <c r="C147" s="249" t="s">
        <v>736</v>
      </c>
      <c r="D147" s="249" t="s">
        <v>154</v>
      </c>
      <c r="E147" s="250" t="s">
        <v>1321</v>
      </c>
      <c r="F147" s="251" t="s">
        <v>1322</v>
      </c>
      <c r="G147" s="252" t="s">
        <v>1300</v>
      </c>
      <c r="H147" s="253">
        <v>168.17599999999999</v>
      </c>
      <c r="I147" s="254"/>
      <c r="J147" s="255">
        <f>ROUND(I147*H147,2)</f>
        <v>0</v>
      </c>
      <c r="K147" s="256"/>
      <c r="L147" s="43"/>
      <c r="M147" s="257" t="s">
        <v>1</v>
      </c>
      <c r="N147" s="258" t="s">
        <v>38</v>
      </c>
      <c r="O147" s="90"/>
      <c r="P147" s="259">
        <f>O147*H147</f>
        <v>0</v>
      </c>
      <c r="Q147" s="259">
        <v>0</v>
      </c>
      <c r="R147" s="259">
        <f>Q147*H147</f>
        <v>0</v>
      </c>
      <c r="S147" s="259">
        <v>0</v>
      </c>
      <c r="T147" s="26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1" t="s">
        <v>93</v>
      </c>
      <c r="AT147" s="261" t="s">
        <v>154</v>
      </c>
      <c r="AU147" s="261" t="s">
        <v>82</v>
      </c>
      <c r="AY147" s="16" t="s">
        <v>153</v>
      </c>
      <c r="BE147" s="262">
        <f>IF(N147="základní",J147,0)</f>
        <v>0</v>
      </c>
      <c r="BF147" s="262">
        <f>IF(N147="snížená",J147,0)</f>
        <v>0</v>
      </c>
      <c r="BG147" s="262">
        <f>IF(N147="zákl. přenesená",J147,0)</f>
        <v>0</v>
      </c>
      <c r="BH147" s="262">
        <f>IF(N147="sníž. přenesená",J147,0)</f>
        <v>0</v>
      </c>
      <c r="BI147" s="262">
        <f>IF(N147="nulová",J147,0)</f>
        <v>0</v>
      </c>
      <c r="BJ147" s="16" t="s">
        <v>78</v>
      </c>
      <c r="BK147" s="262">
        <f>ROUND(I147*H147,2)</f>
        <v>0</v>
      </c>
      <c r="BL147" s="16" t="s">
        <v>93</v>
      </c>
      <c r="BM147" s="261" t="s">
        <v>1398</v>
      </c>
    </row>
    <row r="148" s="13" customFormat="1">
      <c r="A148" s="13"/>
      <c r="B148" s="287"/>
      <c r="C148" s="288"/>
      <c r="D148" s="289" t="s">
        <v>1029</v>
      </c>
      <c r="E148" s="290" t="s">
        <v>1</v>
      </c>
      <c r="F148" s="291" t="s">
        <v>1394</v>
      </c>
      <c r="G148" s="288"/>
      <c r="H148" s="292">
        <v>168.17599999999999</v>
      </c>
      <c r="I148" s="293"/>
      <c r="J148" s="288"/>
      <c r="K148" s="288"/>
      <c r="L148" s="294"/>
      <c r="M148" s="295"/>
      <c r="N148" s="296"/>
      <c r="O148" s="296"/>
      <c r="P148" s="296"/>
      <c r="Q148" s="296"/>
      <c r="R148" s="296"/>
      <c r="S148" s="296"/>
      <c r="T148" s="2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98" t="s">
        <v>1029</v>
      </c>
      <c r="AU148" s="298" t="s">
        <v>82</v>
      </c>
      <c r="AV148" s="13" t="s">
        <v>82</v>
      </c>
      <c r="AW148" s="13" t="s">
        <v>30</v>
      </c>
      <c r="AX148" s="13" t="s">
        <v>78</v>
      </c>
      <c r="AY148" s="298" t="s">
        <v>153</v>
      </c>
    </row>
    <row r="149" s="2" customFormat="1" ht="24" customHeight="1">
      <c r="A149" s="37"/>
      <c r="B149" s="38"/>
      <c r="C149" s="249" t="s">
        <v>163</v>
      </c>
      <c r="D149" s="249" t="s">
        <v>154</v>
      </c>
      <c r="E149" s="250" t="s">
        <v>1324</v>
      </c>
      <c r="F149" s="251" t="s">
        <v>1325</v>
      </c>
      <c r="G149" s="252" t="s">
        <v>1300</v>
      </c>
      <c r="H149" s="253">
        <v>168.17599999999999</v>
      </c>
      <c r="I149" s="254"/>
      <c r="J149" s="255">
        <f>ROUND(I149*H149,2)</f>
        <v>0</v>
      </c>
      <c r="K149" s="256"/>
      <c r="L149" s="43"/>
      <c r="M149" s="257" t="s">
        <v>1</v>
      </c>
      <c r="N149" s="258" t="s">
        <v>38</v>
      </c>
      <c r="O149" s="90"/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1" t="s">
        <v>93</v>
      </c>
      <c r="AT149" s="261" t="s">
        <v>154</v>
      </c>
      <c r="AU149" s="261" t="s">
        <v>82</v>
      </c>
      <c r="AY149" s="16" t="s">
        <v>153</v>
      </c>
      <c r="BE149" s="262">
        <f>IF(N149="základní",J149,0)</f>
        <v>0</v>
      </c>
      <c r="BF149" s="262">
        <f>IF(N149="snížená",J149,0)</f>
        <v>0</v>
      </c>
      <c r="BG149" s="262">
        <f>IF(N149="zákl. přenesená",J149,0)</f>
        <v>0</v>
      </c>
      <c r="BH149" s="262">
        <f>IF(N149="sníž. přenesená",J149,0)</f>
        <v>0</v>
      </c>
      <c r="BI149" s="262">
        <f>IF(N149="nulová",J149,0)</f>
        <v>0</v>
      </c>
      <c r="BJ149" s="16" t="s">
        <v>78</v>
      </c>
      <c r="BK149" s="262">
        <f>ROUND(I149*H149,2)</f>
        <v>0</v>
      </c>
      <c r="BL149" s="16" t="s">
        <v>93</v>
      </c>
      <c r="BM149" s="261" t="s">
        <v>1399</v>
      </c>
    </row>
    <row r="150" s="13" customFormat="1">
      <c r="A150" s="13"/>
      <c r="B150" s="287"/>
      <c r="C150" s="288"/>
      <c r="D150" s="289" t="s">
        <v>1029</v>
      </c>
      <c r="E150" s="290" t="s">
        <v>1</v>
      </c>
      <c r="F150" s="291" t="s">
        <v>1394</v>
      </c>
      <c r="G150" s="288"/>
      <c r="H150" s="292">
        <v>168.17599999999999</v>
      </c>
      <c r="I150" s="293"/>
      <c r="J150" s="288"/>
      <c r="K150" s="288"/>
      <c r="L150" s="294"/>
      <c r="M150" s="295"/>
      <c r="N150" s="296"/>
      <c r="O150" s="296"/>
      <c r="P150" s="296"/>
      <c r="Q150" s="296"/>
      <c r="R150" s="296"/>
      <c r="S150" s="296"/>
      <c r="T150" s="29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98" t="s">
        <v>1029</v>
      </c>
      <c r="AU150" s="298" t="s">
        <v>82</v>
      </c>
      <c r="AV150" s="13" t="s">
        <v>82</v>
      </c>
      <c r="AW150" s="13" t="s">
        <v>30</v>
      </c>
      <c r="AX150" s="13" t="s">
        <v>78</v>
      </c>
      <c r="AY150" s="298" t="s">
        <v>153</v>
      </c>
    </row>
    <row r="151" s="2" customFormat="1" ht="24" customHeight="1">
      <c r="A151" s="37"/>
      <c r="B151" s="38"/>
      <c r="C151" s="249" t="s">
        <v>973</v>
      </c>
      <c r="D151" s="249" t="s">
        <v>154</v>
      </c>
      <c r="E151" s="250" t="s">
        <v>1328</v>
      </c>
      <c r="F151" s="251" t="s">
        <v>1329</v>
      </c>
      <c r="G151" s="252" t="s">
        <v>1300</v>
      </c>
      <c r="H151" s="253">
        <v>10.44</v>
      </c>
      <c r="I151" s="254"/>
      <c r="J151" s="255">
        <f>ROUND(I151*H151,2)</f>
        <v>0</v>
      </c>
      <c r="K151" s="256"/>
      <c r="L151" s="43"/>
      <c r="M151" s="257" t="s">
        <v>1</v>
      </c>
      <c r="N151" s="258" t="s">
        <v>38</v>
      </c>
      <c r="O151" s="90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1" t="s">
        <v>93</v>
      </c>
      <c r="AT151" s="261" t="s">
        <v>154</v>
      </c>
      <c r="AU151" s="261" t="s">
        <v>82</v>
      </c>
      <c r="AY151" s="16" t="s">
        <v>153</v>
      </c>
      <c r="BE151" s="262">
        <f>IF(N151="základní",J151,0)</f>
        <v>0</v>
      </c>
      <c r="BF151" s="262">
        <f>IF(N151="snížená",J151,0)</f>
        <v>0</v>
      </c>
      <c r="BG151" s="262">
        <f>IF(N151="zákl. přenesená",J151,0)</f>
        <v>0</v>
      </c>
      <c r="BH151" s="262">
        <f>IF(N151="sníž. přenesená",J151,0)</f>
        <v>0</v>
      </c>
      <c r="BI151" s="262">
        <f>IF(N151="nulová",J151,0)</f>
        <v>0</v>
      </c>
      <c r="BJ151" s="16" t="s">
        <v>78</v>
      </c>
      <c r="BK151" s="262">
        <f>ROUND(I151*H151,2)</f>
        <v>0</v>
      </c>
      <c r="BL151" s="16" t="s">
        <v>93</v>
      </c>
      <c r="BM151" s="261" t="s">
        <v>1400</v>
      </c>
    </row>
    <row r="152" s="13" customFormat="1">
      <c r="A152" s="13"/>
      <c r="B152" s="287"/>
      <c r="C152" s="288"/>
      <c r="D152" s="289" t="s">
        <v>1029</v>
      </c>
      <c r="E152" s="290" t="s">
        <v>1</v>
      </c>
      <c r="F152" s="291" t="s">
        <v>1401</v>
      </c>
      <c r="G152" s="288"/>
      <c r="H152" s="292">
        <v>0.80000000000000004</v>
      </c>
      <c r="I152" s="293"/>
      <c r="J152" s="288"/>
      <c r="K152" s="288"/>
      <c r="L152" s="294"/>
      <c r="M152" s="295"/>
      <c r="N152" s="296"/>
      <c r="O152" s="296"/>
      <c r="P152" s="296"/>
      <c r="Q152" s="296"/>
      <c r="R152" s="296"/>
      <c r="S152" s="296"/>
      <c r="T152" s="29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98" t="s">
        <v>1029</v>
      </c>
      <c r="AU152" s="298" t="s">
        <v>82</v>
      </c>
      <c r="AV152" s="13" t="s">
        <v>82</v>
      </c>
      <c r="AW152" s="13" t="s">
        <v>30</v>
      </c>
      <c r="AX152" s="13" t="s">
        <v>73</v>
      </c>
      <c r="AY152" s="298" t="s">
        <v>153</v>
      </c>
    </row>
    <row r="153" s="13" customFormat="1">
      <c r="A153" s="13"/>
      <c r="B153" s="287"/>
      <c r="C153" s="288"/>
      <c r="D153" s="289" t="s">
        <v>1029</v>
      </c>
      <c r="E153" s="290" t="s">
        <v>1</v>
      </c>
      <c r="F153" s="291" t="s">
        <v>1402</v>
      </c>
      <c r="G153" s="288"/>
      <c r="H153" s="292">
        <v>9.6400000000000006</v>
      </c>
      <c r="I153" s="293"/>
      <c r="J153" s="288"/>
      <c r="K153" s="288"/>
      <c r="L153" s="294"/>
      <c r="M153" s="295"/>
      <c r="N153" s="296"/>
      <c r="O153" s="296"/>
      <c r="P153" s="296"/>
      <c r="Q153" s="296"/>
      <c r="R153" s="296"/>
      <c r="S153" s="296"/>
      <c r="T153" s="2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98" t="s">
        <v>1029</v>
      </c>
      <c r="AU153" s="298" t="s">
        <v>82</v>
      </c>
      <c r="AV153" s="13" t="s">
        <v>82</v>
      </c>
      <c r="AW153" s="13" t="s">
        <v>30</v>
      </c>
      <c r="AX153" s="13" t="s">
        <v>73</v>
      </c>
      <c r="AY153" s="298" t="s">
        <v>153</v>
      </c>
    </row>
    <row r="154" s="14" customFormat="1">
      <c r="A154" s="14"/>
      <c r="B154" s="299"/>
      <c r="C154" s="300"/>
      <c r="D154" s="289" t="s">
        <v>1029</v>
      </c>
      <c r="E154" s="301" t="s">
        <v>1</v>
      </c>
      <c r="F154" s="302" t="s">
        <v>1311</v>
      </c>
      <c r="G154" s="300"/>
      <c r="H154" s="303">
        <v>10.44</v>
      </c>
      <c r="I154" s="304"/>
      <c r="J154" s="300"/>
      <c r="K154" s="300"/>
      <c r="L154" s="305"/>
      <c r="M154" s="306"/>
      <c r="N154" s="307"/>
      <c r="O154" s="307"/>
      <c r="P154" s="307"/>
      <c r="Q154" s="307"/>
      <c r="R154" s="307"/>
      <c r="S154" s="307"/>
      <c r="T154" s="3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309" t="s">
        <v>1029</v>
      </c>
      <c r="AU154" s="309" t="s">
        <v>82</v>
      </c>
      <c r="AV154" s="14" t="s">
        <v>93</v>
      </c>
      <c r="AW154" s="14" t="s">
        <v>30</v>
      </c>
      <c r="AX154" s="14" t="s">
        <v>78</v>
      </c>
      <c r="AY154" s="309" t="s">
        <v>153</v>
      </c>
    </row>
    <row r="155" s="2" customFormat="1" ht="16.5" customHeight="1">
      <c r="A155" s="37"/>
      <c r="B155" s="38"/>
      <c r="C155" s="276" t="s">
        <v>167</v>
      </c>
      <c r="D155" s="276" t="s">
        <v>957</v>
      </c>
      <c r="E155" s="277" t="s">
        <v>1333</v>
      </c>
      <c r="F155" s="278" t="s">
        <v>1334</v>
      </c>
      <c r="G155" s="279" t="s">
        <v>1076</v>
      </c>
      <c r="H155" s="280">
        <v>17.225999999999999</v>
      </c>
      <c r="I155" s="281"/>
      <c r="J155" s="282">
        <f>ROUND(I155*H155,2)</f>
        <v>0</v>
      </c>
      <c r="K155" s="283"/>
      <c r="L155" s="284"/>
      <c r="M155" s="285" t="s">
        <v>1</v>
      </c>
      <c r="N155" s="286" t="s">
        <v>38</v>
      </c>
      <c r="O155" s="90"/>
      <c r="P155" s="259">
        <f>O155*H155</f>
        <v>0</v>
      </c>
      <c r="Q155" s="259">
        <v>1</v>
      </c>
      <c r="R155" s="259">
        <f>Q155*H155</f>
        <v>17.225999999999999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167</v>
      </c>
      <c r="AT155" s="261" t="s">
        <v>957</v>
      </c>
      <c r="AU155" s="261" t="s">
        <v>82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1403</v>
      </c>
    </row>
    <row r="156" s="13" customFormat="1">
      <c r="A156" s="13"/>
      <c r="B156" s="287"/>
      <c r="C156" s="288"/>
      <c r="D156" s="289" t="s">
        <v>1029</v>
      </c>
      <c r="E156" s="290" t="s">
        <v>1</v>
      </c>
      <c r="F156" s="291" t="s">
        <v>1404</v>
      </c>
      <c r="G156" s="288"/>
      <c r="H156" s="292">
        <v>17.225999999999999</v>
      </c>
      <c r="I156" s="293"/>
      <c r="J156" s="288"/>
      <c r="K156" s="288"/>
      <c r="L156" s="294"/>
      <c r="M156" s="295"/>
      <c r="N156" s="296"/>
      <c r="O156" s="296"/>
      <c r="P156" s="296"/>
      <c r="Q156" s="296"/>
      <c r="R156" s="296"/>
      <c r="S156" s="296"/>
      <c r="T156" s="2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98" t="s">
        <v>1029</v>
      </c>
      <c r="AU156" s="298" t="s">
        <v>82</v>
      </c>
      <c r="AV156" s="13" t="s">
        <v>82</v>
      </c>
      <c r="AW156" s="13" t="s">
        <v>30</v>
      </c>
      <c r="AX156" s="13" t="s">
        <v>78</v>
      </c>
      <c r="AY156" s="298" t="s">
        <v>153</v>
      </c>
    </row>
    <row r="157" s="11" customFormat="1" ht="22.8" customHeight="1">
      <c r="A157" s="11"/>
      <c r="B157" s="235"/>
      <c r="C157" s="236"/>
      <c r="D157" s="237" t="s">
        <v>72</v>
      </c>
      <c r="E157" s="274" t="s">
        <v>93</v>
      </c>
      <c r="F157" s="274" t="s">
        <v>1339</v>
      </c>
      <c r="G157" s="236"/>
      <c r="H157" s="236"/>
      <c r="I157" s="239"/>
      <c r="J157" s="275">
        <f>BK157</f>
        <v>0</v>
      </c>
      <c r="K157" s="236"/>
      <c r="L157" s="241"/>
      <c r="M157" s="242"/>
      <c r="N157" s="243"/>
      <c r="O157" s="243"/>
      <c r="P157" s="244">
        <f>SUM(P158:P161)</f>
        <v>0</v>
      </c>
      <c r="Q157" s="243"/>
      <c r="R157" s="244">
        <f>SUM(R158:R161)</f>
        <v>0</v>
      </c>
      <c r="S157" s="243"/>
      <c r="T157" s="245">
        <f>SUM(T158:T161)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46" t="s">
        <v>78</v>
      </c>
      <c r="AT157" s="247" t="s">
        <v>72</v>
      </c>
      <c r="AU157" s="247" t="s">
        <v>78</v>
      </c>
      <c r="AY157" s="246" t="s">
        <v>153</v>
      </c>
      <c r="BK157" s="248">
        <f>SUM(BK158:BK161)</f>
        <v>0</v>
      </c>
    </row>
    <row r="158" s="2" customFormat="1" ht="24" customHeight="1">
      <c r="A158" s="37"/>
      <c r="B158" s="38"/>
      <c r="C158" s="249" t="s">
        <v>980</v>
      </c>
      <c r="D158" s="249" t="s">
        <v>154</v>
      </c>
      <c r="E158" s="250" t="s">
        <v>1340</v>
      </c>
      <c r="F158" s="251" t="s">
        <v>1341</v>
      </c>
      <c r="G158" s="252" t="s">
        <v>1300</v>
      </c>
      <c r="H158" s="253">
        <v>11.24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82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1405</v>
      </c>
    </row>
    <row r="159" s="13" customFormat="1">
      <c r="A159" s="13"/>
      <c r="B159" s="287"/>
      <c r="C159" s="288"/>
      <c r="D159" s="289" t="s">
        <v>1029</v>
      </c>
      <c r="E159" s="290" t="s">
        <v>1</v>
      </c>
      <c r="F159" s="291" t="s">
        <v>1406</v>
      </c>
      <c r="G159" s="288"/>
      <c r="H159" s="292">
        <v>1.6000000000000001</v>
      </c>
      <c r="I159" s="293"/>
      <c r="J159" s="288"/>
      <c r="K159" s="288"/>
      <c r="L159" s="294"/>
      <c r="M159" s="295"/>
      <c r="N159" s="296"/>
      <c r="O159" s="296"/>
      <c r="P159" s="296"/>
      <c r="Q159" s="296"/>
      <c r="R159" s="296"/>
      <c r="S159" s="296"/>
      <c r="T159" s="29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98" t="s">
        <v>1029</v>
      </c>
      <c r="AU159" s="298" t="s">
        <v>82</v>
      </c>
      <c r="AV159" s="13" t="s">
        <v>82</v>
      </c>
      <c r="AW159" s="13" t="s">
        <v>30</v>
      </c>
      <c r="AX159" s="13" t="s">
        <v>73</v>
      </c>
      <c r="AY159" s="298" t="s">
        <v>153</v>
      </c>
    </row>
    <row r="160" s="13" customFormat="1">
      <c r="A160" s="13"/>
      <c r="B160" s="287"/>
      <c r="C160" s="288"/>
      <c r="D160" s="289" t="s">
        <v>1029</v>
      </c>
      <c r="E160" s="290" t="s">
        <v>1</v>
      </c>
      <c r="F160" s="291" t="s">
        <v>1402</v>
      </c>
      <c r="G160" s="288"/>
      <c r="H160" s="292">
        <v>9.6400000000000006</v>
      </c>
      <c r="I160" s="293"/>
      <c r="J160" s="288"/>
      <c r="K160" s="288"/>
      <c r="L160" s="294"/>
      <c r="M160" s="295"/>
      <c r="N160" s="296"/>
      <c r="O160" s="296"/>
      <c r="P160" s="296"/>
      <c r="Q160" s="296"/>
      <c r="R160" s="296"/>
      <c r="S160" s="296"/>
      <c r="T160" s="2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98" t="s">
        <v>1029</v>
      </c>
      <c r="AU160" s="298" t="s">
        <v>82</v>
      </c>
      <c r="AV160" s="13" t="s">
        <v>82</v>
      </c>
      <c r="AW160" s="13" t="s">
        <v>30</v>
      </c>
      <c r="AX160" s="13" t="s">
        <v>73</v>
      </c>
      <c r="AY160" s="298" t="s">
        <v>153</v>
      </c>
    </row>
    <row r="161" s="14" customFormat="1">
      <c r="A161" s="14"/>
      <c r="B161" s="299"/>
      <c r="C161" s="300"/>
      <c r="D161" s="289" t="s">
        <v>1029</v>
      </c>
      <c r="E161" s="301" t="s">
        <v>1</v>
      </c>
      <c r="F161" s="302" t="s">
        <v>1311</v>
      </c>
      <c r="G161" s="300"/>
      <c r="H161" s="303">
        <v>11.24</v>
      </c>
      <c r="I161" s="304"/>
      <c r="J161" s="300"/>
      <c r="K161" s="300"/>
      <c r="L161" s="305"/>
      <c r="M161" s="306"/>
      <c r="N161" s="307"/>
      <c r="O161" s="307"/>
      <c r="P161" s="307"/>
      <c r="Q161" s="307"/>
      <c r="R161" s="307"/>
      <c r="S161" s="307"/>
      <c r="T161" s="3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309" t="s">
        <v>1029</v>
      </c>
      <c r="AU161" s="309" t="s">
        <v>82</v>
      </c>
      <c r="AV161" s="14" t="s">
        <v>93</v>
      </c>
      <c r="AW161" s="14" t="s">
        <v>30</v>
      </c>
      <c r="AX161" s="14" t="s">
        <v>78</v>
      </c>
      <c r="AY161" s="309" t="s">
        <v>153</v>
      </c>
    </row>
    <row r="162" s="11" customFormat="1" ht="22.8" customHeight="1">
      <c r="A162" s="11"/>
      <c r="B162" s="235"/>
      <c r="C162" s="236"/>
      <c r="D162" s="237" t="s">
        <v>72</v>
      </c>
      <c r="E162" s="274" t="s">
        <v>167</v>
      </c>
      <c r="F162" s="274" t="s">
        <v>952</v>
      </c>
      <c r="G162" s="236"/>
      <c r="H162" s="236"/>
      <c r="I162" s="239"/>
      <c r="J162" s="275">
        <f>BK162</f>
        <v>0</v>
      </c>
      <c r="K162" s="236"/>
      <c r="L162" s="241"/>
      <c r="M162" s="242"/>
      <c r="N162" s="243"/>
      <c r="O162" s="243"/>
      <c r="P162" s="244">
        <f>SUM(P163:P167)</f>
        <v>0</v>
      </c>
      <c r="Q162" s="243"/>
      <c r="R162" s="244">
        <f>SUM(R163:R167)</f>
        <v>1.7321469999999999</v>
      </c>
      <c r="S162" s="243"/>
      <c r="T162" s="245">
        <f>SUM(T163:T167)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46" t="s">
        <v>78</v>
      </c>
      <c r="AT162" s="247" t="s">
        <v>72</v>
      </c>
      <c r="AU162" s="247" t="s">
        <v>78</v>
      </c>
      <c r="AY162" s="246" t="s">
        <v>153</v>
      </c>
      <c r="BK162" s="248">
        <f>SUM(BK163:BK167)</f>
        <v>0</v>
      </c>
    </row>
    <row r="163" s="2" customFormat="1" ht="24" customHeight="1">
      <c r="A163" s="37"/>
      <c r="B163" s="38"/>
      <c r="C163" s="249" t="s">
        <v>170</v>
      </c>
      <c r="D163" s="249" t="s">
        <v>154</v>
      </c>
      <c r="E163" s="250" t="s">
        <v>1407</v>
      </c>
      <c r="F163" s="251" t="s">
        <v>1408</v>
      </c>
      <c r="G163" s="252" t="s">
        <v>573</v>
      </c>
      <c r="H163" s="253">
        <v>12.65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1.0000000000000001E-05</v>
      </c>
      <c r="R163" s="259">
        <f>Q163*H163</f>
        <v>0.00012650000000000001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93</v>
      </c>
      <c r="AT163" s="261" t="s">
        <v>154</v>
      </c>
      <c r="AU163" s="261" t="s">
        <v>82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1409</v>
      </c>
    </row>
    <row r="164" s="2" customFormat="1" ht="16.5" customHeight="1">
      <c r="A164" s="37"/>
      <c r="B164" s="38"/>
      <c r="C164" s="276" t="s">
        <v>987</v>
      </c>
      <c r="D164" s="276" t="s">
        <v>957</v>
      </c>
      <c r="E164" s="277" t="s">
        <v>1410</v>
      </c>
      <c r="F164" s="278" t="s">
        <v>1411</v>
      </c>
      <c r="G164" s="279" t="s">
        <v>573</v>
      </c>
      <c r="H164" s="280">
        <v>12.65</v>
      </c>
      <c r="I164" s="281"/>
      <c r="J164" s="282">
        <f>ROUND(I164*H164,2)</f>
        <v>0</v>
      </c>
      <c r="K164" s="283"/>
      <c r="L164" s="284"/>
      <c r="M164" s="285" t="s">
        <v>1</v>
      </c>
      <c r="N164" s="286" t="s">
        <v>38</v>
      </c>
      <c r="O164" s="90"/>
      <c r="P164" s="259">
        <f>O164*H164</f>
        <v>0</v>
      </c>
      <c r="Q164" s="259">
        <v>0.0027699999999999999</v>
      </c>
      <c r="R164" s="259">
        <f>Q164*H164</f>
        <v>0.035040500000000002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167</v>
      </c>
      <c r="AT164" s="261" t="s">
        <v>957</v>
      </c>
      <c r="AU164" s="261" t="s">
        <v>82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93</v>
      </c>
      <c r="BM164" s="261" t="s">
        <v>1412</v>
      </c>
    </row>
    <row r="165" s="2" customFormat="1" ht="36" customHeight="1">
      <c r="A165" s="37"/>
      <c r="B165" s="38"/>
      <c r="C165" s="249" t="s">
        <v>173</v>
      </c>
      <c r="D165" s="249" t="s">
        <v>154</v>
      </c>
      <c r="E165" s="250" t="s">
        <v>1413</v>
      </c>
      <c r="F165" s="251" t="s">
        <v>1414</v>
      </c>
      <c r="G165" s="252" t="s">
        <v>182</v>
      </c>
      <c r="H165" s="253">
        <v>1</v>
      </c>
      <c r="I165" s="254"/>
      <c r="J165" s="255">
        <f>ROUND(I165*H165,2)</f>
        <v>0</v>
      </c>
      <c r="K165" s="256"/>
      <c r="L165" s="43"/>
      <c r="M165" s="257" t="s">
        <v>1</v>
      </c>
      <c r="N165" s="258" t="s">
        <v>38</v>
      </c>
      <c r="O165" s="90"/>
      <c r="P165" s="259">
        <f>O165*H165</f>
        <v>0</v>
      </c>
      <c r="Q165" s="259">
        <v>1.6968399999999999</v>
      </c>
      <c r="R165" s="259">
        <f>Q165*H165</f>
        <v>1.6968399999999999</v>
      </c>
      <c r="S165" s="259">
        <v>0</v>
      </c>
      <c r="T165" s="26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93</v>
      </c>
      <c r="AT165" s="261" t="s">
        <v>154</v>
      </c>
      <c r="AU165" s="261" t="s">
        <v>82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93</v>
      </c>
      <c r="BM165" s="261" t="s">
        <v>1415</v>
      </c>
    </row>
    <row r="166" s="2" customFormat="1" ht="16.5" customHeight="1">
      <c r="A166" s="37"/>
      <c r="B166" s="38"/>
      <c r="C166" s="249" t="s">
        <v>994</v>
      </c>
      <c r="D166" s="249" t="s">
        <v>154</v>
      </c>
      <c r="E166" s="250" t="s">
        <v>1416</v>
      </c>
      <c r="F166" s="251" t="s">
        <v>1417</v>
      </c>
      <c r="G166" s="252" t="s">
        <v>955</v>
      </c>
      <c r="H166" s="253">
        <v>1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0.00013999999999999999</v>
      </c>
      <c r="R166" s="259">
        <f>Q166*H166</f>
        <v>0.00013999999999999999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93</v>
      </c>
      <c r="AT166" s="261" t="s">
        <v>154</v>
      </c>
      <c r="AU166" s="261" t="s">
        <v>82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93</v>
      </c>
      <c r="BM166" s="261" t="s">
        <v>1418</v>
      </c>
    </row>
    <row r="167" s="2" customFormat="1" ht="16.5" customHeight="1">
      <c r="A167" s="37"/>
      <c r="B167" s="38"/>
      <c r="C167" s="249" t="s">
        <v>176</v>
      </c>
      <c r="D167" s="249" t="s">
        <v>154</v>
      </c>
      <c r="E167" s="250" t="s">
        <v>1061</v>
      </c>
      <c r="F167" s="251" t="s">
        <v>1062</v>
      </c>
      <c r="G167" s="252" t="s">
        <v>573</v>
      </c>
      <c r="H167" s="253">
        <v>36.049999999999997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179</v>
      </c>
      <c r="AT167" s="261" t="s">
        <v>154</v>
      </c>
      <c r="AU167" s="261" t="s">
        <v>82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179</v>
      </c>
      <c r="BM167" s="261" t="s">
        <v>1419</v>
      </c>
    </row>
    <row r="168" s="11" customFormat="1" ht="22.8" customHeight="1">
      <c r="A168" s="11"/>
      <c r="B168" s="235"/>
      <c r="C168" s="236"/>
      <c r="D168" s="237" t="s">
        <v>72</v>
      </c>
      <c r="E168" s="274" t="s">
        <v>980</v>
      </c>
      <c r="F168" s="274" t="s">
        <v>1014</v>
      </c>
      <c r="G168" s="236"/>
      <c r="H168" s="236"/>
      <c r="I168" s="239"/>
      <c r="J168" s="275">
        <f>BK168</f>
        <v>0</v>
      </c>
      <c r="K168" s="236"/>
      <c r="L168" s="241"/>
      <c r="M168" s="242"/>
      <c r="N168" s="243"/>
      <c r="O168" s="243"/>
      <c r="P168" s="244">
        <f>P169</f>
        <v>0</v>
      </c>
      <c r="Q168" s="243"/>
      <c r="R168" s="244">
        <f>R169</f>
        <v>0.00282</v>
      </c>
      <c r="S168" s="243"/>
      <c r="T168" s="245">
        <f>T169</f>
        <v>0.10100000000000001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46" t="s">
        <v>78</v>
      </c>
      <c r="AT168" s="247" t="s">
        <v>72</v>
      </c>
      <c r="AU168" s="247" t="s">
        <v>78</v>
      </c>
      <c r="AY168" s="246" t="s">
        <v>153</v>
      </c>
      <c r="BK168" s="248">
        <f>BK169</f>
        <v>0</v>
      </c>
    </row>
    <row r="169" s="2" customFormat="1" ht="16.5" customHeight="1">
      <c r="A169" s="37"/>
      <c r="B169" s="38"/>
      <c r="C169" s="249" t="s">
        <v>8</v>
      </c>
      <c r="D169" s="249" t="s">
        <v>154</v>
      </c>
      <c r="E169" s="250" t="s">
        <v>1420</v>
      </c>
      <c r="F169" s="251" t="s">
        <v>1421</v>
      </c>
      <c r="G169" s="252" t="s">
        <v>182</v>
      </c>
      <c r="H169" s="253">
        <v>1</v>
      </c>
      <c r="I169" s="254"/>
      <c r="J169" s="255">
        <f>ROUND(I169*H169,2)</f>
        <v>0</v>
      </c>
      <c r="K169" s="256"/>
      <c r="L169" s="43"/>
      <c r="M169" s="257" t="s">
        <v>1</v>
      </c>
      <c r="N169" s="258" t="s">
        <v>38</v>
      </c>
      <c r="O169" s="90"/>
      <c r="P169" s="259">
        <f>O169*H169</f>
        <v>0</v>
      </c>
      <c r="Q169" s="259">
        <v>0.00282</v>
      </c>
      <c r="R169" s="259">
        <f>Q169*H169</f>
        <v>0.00282</v>
      </c>
      <c r="S169" s="259">
        <v>0.10100000000000001</v>
      </c>
      <c r="T169" s="260">
        <f>S169*H169</f>
        <v>0.10100000000000001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1" t="s">
        <v>93</v>
      </c>
      <c r="AT169" s="261" t="s">
        <v>154</v>
      </c>
      <c r="AU169" s="261" t="s">
        <v>82</v>
      </c>
      <c r="AY169" s="16" t="s">
        <v>153</v>
      </c>
      <c r="BE169" s="262">
        <f>IF(N169="základní",J169,0)</f>
        <v>0</v>
      </c>
      <c r="BF169" s="262">
        <f>IF(N169="snížená",J169,0)</f>
        <v>0</v>
      </c>
      <c r="BG169" s="262">
        <f>IF(N169="zákl. přenesená",J169,0)</f>
        <v>0</v>
      </c>
      <c r="BH169" s="262">
        <f>IF(N169="sníž. přenesená",J169,0)</f>
        <v>0</v>
      </c>
      <c r="BI169" s="262">
        <f>IF(N169="nulová",J169,0)</f>
        <v>0</v>
      </c>
      <c r="BJ169" s="16" t="s">
        <v>78</v>
      </c>
      <c r="BK169" s="262">
        <f>ROUND(I169*H169,2)</f>
        <v>0</v>
      </c>
      <c r="BL169" s="16" t="s">
        <v>93</v>
      </c>
      <c r="BM169" s="261" t="s">
        <v>1422</v>
      </c>
    </row>
    <row r="170" s="11" customFormat="1" ht="25.92" customHeight="1">
      <c r="A170" s="11"/>
      <c r="B170" s="235"/>
      <c r="C170" s="236"/>
      <c r="D170" s="237" t="s">
        <v>72</v>
      </c>
      <c r="E170" s="238" t="s">
        <v>1022</v>
      </c>
      <c r="F170" s="238" t="s">
        <v>1023</v>
      </c>
      <c r="G170" s="236"/>
      <c r="H170" s="236"/>
      <c r="I170" s="239"/>
      <c r="J170" s="240">
        <f>BK170</f>
        <v>0</v>
      </c>
      <c r="K170" s="236"/>
      <c r="L170" s="241"/>
      <c r="M170" s="242"/>
      <c r="N170" s="243"/>
      <c r="O170" s="243"/>
      <c r="P170" s="244">
        <f>P171</f>
        <v>0</v>
      </c>
      <c r="Q170" s="243"/>
      <c r="R170" s="244">
        <f>R171</f>
        <v>0</v>
      </c>
      <c r="S170" s="243"/>
      <c r="T170" s="245">
        <f>T171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46" t="s">
        <v>82</v>
      </c>
      <c r="AT170" s="247" t="s">
        <v>72</v>
      </c>
      <c r="AU170" s="247" t="s">
        <v>73</v>
      </c>
      <c r="AY170" s="246" t="s">
        <v>153</v>
      </c>
      <c r="BK170" s="248">
        <f>BK171</f>
        <v>0</v>
      </c>
    </row>
    <row r="171" s="11" customFormat="1" ht="22.8" customHeight="1">
      <c r="A171" s="11"/>
      <c r="B171" s="235"/>
      <c r="C171" s="236"/>
      <c r="D171" s="237" t="s">
        <v>72</v>
      </c>
      <c r="E171" s="274" t="s">
        <v>1024</v>
      </c>
      <c r="F171" s="274" t="s">
        <v>1025</v>
      </c>
      <c r="G171" s="236"/>
      <c r="H171" s="236"/>
      <c r="I171" s="239"/>
      <c r="J171" s="275">
        <f>BK171</f>
        <v>0</v>
      </c>
      <c r="K171" s="236"/>
      <c r="L171" s="241"/>
      <c r="M171" s="310"/>
      <c r="N171" s="311"/>
      <c r="O171" s="311"/>
      <c r="P171" s="312">
        <v>0</v>
      </c>
      <c r="Q171" s="311"/>
      <c r="R171" s="312">
        <v>0</v>
      </c>
      <c r="S171" s="311"/>
      <c r="T171" s="313"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46" t="s">
        <v>82</v>
      </c>
      <c r="AT171" s="247" t="s">
        <v>72</v>
      </c>
      <c r="AU171" s="247" t="s">
        <v>78</v>
      </c>
      <c r="AY171" s="246" t="s">
        <v>153</v>
      </c>
      <c r="BK171" s="248">
        <v>0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193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wZcLQJ1+q7lRc7jMZfvCIGbL9vWpidXDBiwXrCFngJqp5hrQ6tvosx8ExVn/5+XfH+0EEagN0xvoUikE1Wahlw==" hashValue="nVMp/TaBZx4YJpbfv/jz9m5rDXRAaV04omCRBCT6cGq5rgdTGKdTW//qIFJw52NHBq4b7pXd/IpOBH5ZDCT2yA==" algorithmName="SHA-512" password="CC35"/>
  <autoFilter ref="C136:K171"/>
  <mergeCells count="17"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935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542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1423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17</v>
      </c>
      <c r="E13" s="37"/>
      <c r="F13" s="140" t="s">
        <v>1</v>
      </c>
      <c r="G13" s="37"/>
      <c r="H13" s="37"/>
      <c r="I13" s="155" t="s">
        <v>18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19</v>
      </c>
      <c r="E14" s="37"/>
      <c r="F14" s="140" t="s">
        <v>20</v>
      </c>
      <c r="G14" s="37"/>
      <c r="H14" s="37"/>
      <c r="I14" s="155" t="s">
        <v>21</v>
      </c>
      <c r="J14" s="156" t="str">
        <f>'Rekapitulace stavby'!AN8</f>
        <v>2. 3. 2020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23</v>
      </c>
      <c r="E16" s="37"/>
      <c r="F16" s="37"/>
      <c r="G16" s="37"/>
      <c r="H16" s="37"/>
      <c r="I16" s="155" t="s">
        <v>24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24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24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24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111</v>
      </c>
      <c r="E32" s="37"/>
      <c r="F32" s="37"/>
      <c r="G32" s="37"/>
      <c r="H32" s="37"/>
      <c r="I32" s="153"/>
      <c r="J32" s="164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5" t="s">
        <v>112</v>
      </c>
      <c r="E33" s="37"/>
      <c r="F33" s="37"/>
      <c r="G33" s="37"/>
      <c r="H33" s="37"/>
      <c r="I33" s="153"/>
      <c r="J33" s="164">
        <f>J107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3"/>
      <c r="J34" s="167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2"/>
      <c r="E35" s="162"/>
      <c r="F35" s="162"/>
      <c r="G35" s="162"/>
      <c r="H35" s="162"/>
      <c r="I35" s="163"/>
      <c r="J35" s="162"/>
      <c r="K35" s="162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70" t="s">
        <v>37</v>
      </c>
      <c r="E37" s="151" t="s">
        <v>38</v>
      </c>
      <c r="F37" s="171">
        <f>ROUND((SUM(BE107:BE114) + SUM(BE136:BE171)),  2)</f>
        <v>0</v>
      </c>
      <c r="G37" s="37"/>
      <c r="H37" s="37"/>
      <c r="I37" s="172">
        <v>0.20999999999999999</v>
      </c>
      <c r="J37" s="171">
        <f>ROUND(((SUM(BE107:BE114) + SUM(BE136:BE171))*I37),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1" t="s">
        <v>39</v>
      </c>
      <c r="F38" s="171">
        <f>ROUND((SUM(BF107:BF114) + SUM(BF136:BF171)),  2)</f>
        <v>0</v>
      </c>
      <c r="G38" s="37"/>
      <c r="H38" s="37"/>
      <c r="I38" s="172">
        <v>0.14999999999999999</v>
      </c>
      <c r="J38" s="171">
        <f>ROUND(((SUM(BF107:BF114) + SUM(BF136:BF171))*I38),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40</v>
      </c>
      <c r="F39" s="171">
        <f>ROUND((SUM(BG107:BG114) + SUM(BG136:BG171)),  2)</f>
        <v>0</v>
      </c>
      <c r="G39" s="37"/>
      <c r="H39" s="37"/>
      <c r="I39" s="172">
        <v>0.20999999999999999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1" t="s">
        <v>41</v>
      </c>
      <c r="F40" s="171">
        <f>ROUND((SUM(BH107:BH114) + SUM(BH136:BH171)),  2)</f>
        <v>0</v>
      </c>
      <c r="G40" s="37"/>
      <c r="H40" s="37"/>
      <c r="I40" s="172">
        <v>0.14999999999999999</v>
      </c>
      <c r="J40" s="171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1" t="s">
        <v>42</v>
      </c>
      <c r="F41" s="171">
        <f>ROUND((SUM(BI107:BI114) + SUM(BI136:BI171)),  2)</f>
        <v>0</v>
      </c>
      <c r="G41" s="37"/>
      <c r="H41" s="37"/>
      <c r="I41" s="172">
        <v>0</v>
      </c>
      <c r="J41" s="171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3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7" t="s">
        <v>935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4 - ZTI-přípojka dešťové kanalizace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19</v>
      </c>
      <c r="D91" s="39"/>
      <c r="E91" s="39"/>
      <c r="F91" s="26" t="str">
        <f>F14</f>
        <v>Havířov</v>
      </c>
      <c r="G91" s="39"/>
      <c r="H91" s="39"/>
      <c r="I91" s="155" t="s">
        <v>21</v>
      </c>
      <c r="J91" s="78" t="str">
        <f>IF(J14="","",J14)</f>
        <v>2. 3. 2020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23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114</v>
      </c>
      <c r="D96" s="199"/>
      <c r="E96" s="199"/>
      <c r="F96" s="199"/>
      <c r="G96" s="199"/>
      <c r="H96" s="199"/>
      <c r="I96" s="200"/>
      <c r="J96" s="201" t="s">
        <v>115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116</v>
      </c>
      <c r="D98" s="39"/>
      <c r="E98" s="39"/>
      <c r="F98" s="39"/>
      <c r="G98" s="39"/>
      <c r="H98" s="39"/>
      <c r="I98" s="153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117</v>
      </c>
    </row>
    <row r="99" s="9" customFormat="1" ht="24.96" customHeight="1">
      <c r="A99" s="9"/>
      <c r="B99" s="203"/>
      <c r="C99" s="204"/>
      <c r="D99" s="205" t="s">
        <v>937</v>
      </c>
      <c r="E99" s="206"/>
      <c r="F99" s="206"/>
      <c r="G99" s="206"/>
      <c r="H99" s="206"/>
      <c r="I99" s="207"/>
      <c r="J99" s="208">
        <f>J137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68"/>
      <c r="C100" s="132"/>
      <c r="D100" s="269" t="s">
        <v>1295</v>
      </c>
      <c r="E100" s="270"/>
      <c r="F100" s="270"/>
      <c r="G100" s="270"/>
      <c r="H100" s="270"/>
      <c r="I100" s="271"/>
      <c r="J100" s="272">
        <f>J138</f>
        <v>0</v>
      </c>
      <c r="K100" s="132"/>
      <c r="L100" s="27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68"/>
      <c r="C101" s="132"/>
      <c r="D101" s="269" t="s">
        <v>1296</v>
      </c>
      <c r="E101" s="270"/>
      <c r="F101" s="270"/>
      <c r="G101" s="270"/>
      <c r="H101" s="270"/>
      <c r="I101" s="271"/>
      <c r="J101" s="272">
        <f>J154</f>
        <v>0</v>
      </c>
      <c r="K101" s="132"/>
      <c r="L101" s="27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68"/>
      <c r="C102" s="132"/>
      <c r="D102" s="269" t="s">
        <v>1424</v>
      </c>
      <c r="E102" s="270"/>
      <c r="F102" s="270"/>
      <c r="G102" s="270"/>
      <c r="H102" s="270"/>
      <c r="I102" s="271"/>
      <c r="J102" s="272">
        <f>J157</f>
        <v>0</v>
      </c>
      <c r="K102" s="132"/>
      <c r="L102" s="27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68"/>
      <c r="C103" s="132"/>
      <c r="D103" s="269" t="s">
        <v>938</v>
      </c>
      <c r="E103" s="270"/>
      <c r="F103" s="270"/>
      <c r="G103" s="270"/>
      <c r="H103" s="270"/>
      <c r="I103" s="271"/>
      <c r="J103" s="272">
        <f>J160</f>
        <v>0</v>
      </c>
      <c r="K103" s="132"/>
      <c r="L103" s="27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68"/>
      <c r="C104" s="132"/>
      <c r="D104" s="269" t="s">
        <v>939</v>
      </c>
      <c r="E104" s="270"/>
      <c r="F104" s="270"/>
      <c r="G104" s="270"/>
      <c r="H104" s="270"/>
      <c r="I104" s="271"/>
      <c r="J104" s="272">
        <f>J169</f>
        <v>0</v>
      </c>
      <c r="K104" s="132"/>
      <c r="L104" s="27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202" t="s">
        <v>128</v>
      </c>
      <c r="D107" s="39"/>
      <c r="E107" s="39"/>
      <c r="F107" s="39"/>
      <c r="G107" s="39"/>
      <c r="H107" s="39"/>
      <c r="I107" s="153"/>
      <c r="J107" s="210">
        <f>ROUND(J108 + J109 + J110 + J111 + J112 + J113,2)</f>
        <v>0</v>
      </c>
      <c r="K107" s="39"/>
      <c r="L107" s="62"/>
      <c r="N107" s="211" t="s">
        <v>37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212" t="s">
        <v>129</v>
      </c>
      <c r="E108" s="213"/>
      <c r="F108" s="213"/>
      <c r="G108" s="39"/>
      <c r="H108" s="39"/>
      <c r="I108" s="153"/>
      <c r="J108" s="214">
        <v>0</v>
      </c>
      <c r="K108" s="39"/>
      <c r="L108" s="215"/>
      <c r="M108" s="216"/>
      <c r="N108" s="217" t="s">
        <v>38</v>
      </c>
      <c r="O108" s="216"/>
      <c r="P108" s="216"/>
      <c r="Q108" s="216"/>
      <c r="R108" s="216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8" t="s">
        <v>130</v>
      </c>
      <c r="AZ108" s="216"/>
      <c r="BA108" s="216"/>
      <c r="BB108" s="216"/>
      <c r="BC108" s="216"/>
      <c r="BD108" s="216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78</v>
      </c>
      <c r="BK108" s="216"/>
      <c r="BL108" s="216"/>
      <c r="BM108" s="216"/>
    </row>
    <row r="109" s="2" customFormat="1" ht="18" customHeight="1">
      <c r="A109" s="37"/>
      <c r="B109" s="38"/>
      <c r="C109" s="39"/>
      <c r="D109" s="212" t="s">
        <v>131</v>
      </c>
      <c r="E109" s="213"/>
      <c r="F109" s="213"/>
      <c r="G109" s="39"/>
      <c r="H109" s="39"/>
      <c r="I109" s="153"/>
      <c r="J109" s="214">
        <v>0</v>
      </c>
      <c r="K109" s="39"/>
      <c r="L109" s="215"/>
      <c r="M109" s="216"/>
      <c r="N109" s="217" t="s">
        <v>38</v>
      </c>
      <c r="O109" s="216"/>
      <c r="P109" s="216"/>
      <c r="Q109" s="216"/>
      <c r="R109" s="216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8" t="s">
        <v>130</v>
      </c>
      <c r="AZ109" s="216"/>
      <c r="BA109" s="216"/>
      <c r="BB109" s="216"/>
      <c r="BC109" s="216"/>
      <c r="BD109" s="216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78</v>
      </c>
      <c r="BK109" s="216"/>
      <c r="BL109" s="216"/>
      <c r="BM109" s="216"/>
    </row>
    <row r="110" s="2" customFormat="1" ht="18" customHeight="1">
      <c r="A110" s="37"/>
      <c r="B110" s="38"/>
      <c r="C110" s="39"/>
      <c r="D110" s="212" t="s">
        <v>132</v>
      </c>
      <c r="E110" s="213"/>
      <c r="F110" s="213"/>
      <c r="G110" s="39"/>
      <c r="H110" s="39"/>
      <c r="I110" s="153"/>
      <c r="J110" s="214">
        <v>0</v>
      </c>
      <c r="K110" s="39"/>
      <c r="L110" s="215"/>
      <c r="M110" s="216"/>
      <c r="N110" s="217" t="s">
        <v>38</v>
      </c>
      <c r="O110" s="216"/>
      <c r="P110" s="216"/>
      <c r="Q110" s="216"/>
      <c r="R110" s="216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8" t="s">
        <v>130</v>
      </c>
      <c r="AZ110" s="216"/>
      <c r="BA110" s="216"/>
      <c r="BB110" s="216"/>
      <c r="BC110" s="216"/>
      <c r="BD110" s="216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78</v>
      </c>
      <c r="BK110" s="216"/>
      <c r="BL110" s="216"/>
      <c r="BM110" s="216"/>
    </row>
    <row r="111" s="2" customFormat="1" ht="18" customHeight="1">
      <c r="A111" s="37"/>
      <c r="B111" s="38"/>
      <c r="C111" s="39"/>
      <c r="D111" s="212" t="s">
        <v>133</v>
      </c>
      <c r="E111" s="213"/>
      <c r="F111" s="213"/>
      <c r="G111" s="39"/>
      <c r="H111" s="39"/>
      <c r="I111" s="153"/>
      <c r="J111" s="214">
        <v>0</v>
      </c>
      <c r="K111" s="39"/>
      <c r="L111" s="215"/>
      <c r="M111" s="216"/>
      <c r="N111" s="217" t="s">
        <v>38</v>
      </c>
      <c r="O111" s="216"/>
      <c r="P111" s="216"/>
      <c r="Q111" s="216"/>
      <c r="R111" s="216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8" t="s">
        <v>130</v>
      </c>
      <c r="AZ111" s="216"/>
      <c r="BA111" s="216"/>
      <c r="BB111" s="216"/>
      <c r="BC111" s="216"/>
      <c r="BD111" s="216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78</v>
      </c>
      <c r="BK111" s="216"/>
      <c r="BL111" s="216"/>
      <c r="BM111" s="216"/>
    </row>
    <row r="112" s="2" customFormat="1" ht="18" customHeight="1">
      <c r="A112" s="37"/>
      <c r="B112" s="38"/>
      <c r="C112" s="39"/>
      <c r="D112" s="212" t="s">
        <v>134</v>
      </c>
      <c r="E112" s="213"/>
      <c r="F112" s="213"/>
      <c r="G112" s="39"/>
      <c r="H112" s="39"/>
      <c r="I112" s="153"/>
      <c r="J112" s="214">
        <v>0</v>
      </c>
      <c r="K112" s="39"/>
      <c r="L112" s="215"/>
      <c r="M112" s="216"/>
      <c r="N112" s="217" t="s">
        <v>38</v>
      </c>
      <c r="O112" s="216"/>
      <c r="P112" s="216"/>
      <c r="Q112" s="216"/>
      <c r="R112" s="216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8" t="s">
        <v>130</v>
      </c>
      <c r="AZ112" s="216"/>
      <c r="BA112" s="216"/>
      <c r="BB112" s="216"/>
      <c r="BC112" s="216"/>
      <c r="BD112" s="216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78</v>
      </c>
      <c r="BK112" s="216"/>
      <c r="BL112" s="216"/>
      <c r="BM112" s="216"/>
    </row>
    <row r="113" s="2" customFormat="1" ht="18" customHeight="1">
      <c r="A113" s="37"/>
      <c r="B113" s="38"/>
      <c r="C113" s="39"/>
      <c r="D113" s="213" t="s">
        <v>135</v>
      </c>
      <c r="E113" s="39"/>
      <c r="F113" s="39"/>
      <c r="G113" s="39"/>
      <c r="H113" s="39"/>
      <c r="I113" s="153"/>
      <c r="J113" s="214">
        <f>ROUND(J32*T113,2)</f>
        <v>0</v>
      </c>
      <c r="K113" s="39"/>
      <c r="L113" s="215"/>
      <c r="M113" s="216"/>
      <c r="N113" s="217" t="s">
        <v>38</v>
      </c>
      <c r="O113" s="216"/>
      <c r="P113" s="216"/>
      <c r="Q113" s="216"/>
      <c r="R113" s="216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8" t="s">
        <v>136</v>
      </c>
      <c r="AZ113" s="216"/>
      <c r="BA113" s="216"/>
      <c r="BB113" s="216"/>
      <c r="BC113" s="216"/>
      <c r="BD113" s="216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78</v>
      </c>
      <c r="BK113" s="216"/>
      <c r="BL113" s="216"/>
      <c r="BM113" s="216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220" t="s">
        <v>137</v>
      </c>
      <c r="D115" s="199"/>
      <c r="E115" s="199"/>
      <c r="F115" s="199"/>
      <c r="G115" s="199"/>
      <c r="H115" s="199"/>
      <c r="I115" s="200"/>
      <c r="J115" s="221">
        <f>ROUND(J98+J107,2)</f>
        <v>0</v>
      </c>
      <c r="K115" s="19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193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196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</v>
      </c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97" t="str">
        <f>E7</f>
        <v>Nemocnice Havířov-magnetická rezonance</v>
      </c>
      <c r="F124" s="31"/>
      <c r="G124" s="31"/>
      <c r="H124" s="31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109</v>
      </c>
      <c r="D125" s="21"/>
      <c r="E125" s="21"/>
      <c r="F125" s="21"/>
      <c r="G125" s="21"/>
      <c r="H125" s="21"/>
      <c r="I125" s="145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97" t="s">
        <v>935</v>
      </c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542</v>
      </c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>4 - ZTI-přípojka dešťové kanalizace</v>
      </c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19</v>
      </c>
      <c r="D130" s="39"/>
      <c r="E130" s="39"/>
      <c r="F130" s="26" t="str">
        <f>F14</f>
        <v>Havířov</v>
      </c>
      <c r="G130" s="39"/>
      <c r="H130" s="39"/>
      <c r="I130" s="155" t="s">
        <v>21</v>
      </c>
      <c r="J130" s="78" t="str">
        <f>IF(J14="","",J14)</f>
        <v>2. 3. 2020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23</v>
      </c>
      <c r="D132" s="39"/>
      <c r="E132" s="39"/>
      <c r="F132" s="26" t="str">
        <f>E17</f>
        <v xml:space="preserve"> </v>
      </c>
      <c r="G132" s="39"/>
      <c r="H132" s="39"/>
      <c r="I132" s="155" t="s">
        <v>29</v>
      </c>
      <c r="J132" s="35" t="str">
        <f>E23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9"/>
      <c r="E133" s="39"/>
      <c r="F133" s="26" t="str">
        <f>IF(E20="","",E20)</f>
        <v>Vyplň údaj</v>
      </c>
      <c r="G133" s="39"/>
      <c r="H133" s="39"/>
      <c r="I133" s="155" t="s">
        <v>31</v>
      </c>
      <c r="J133" s="35" t="str">
        <f>E26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0" customFormat="1" ht="29.28" customHeight="1">
      <c r="A135" s="222"/>
      <c r="B135" s="223"/>
      <c r="C135" s="224" t="s">
        <v>139</v>
      </c>
      <c r="D135" s="225" t="s">
        <v>58</v>
      </c>
      <c r="E135" s="225" t="s">
        <v>54</v>
      </c>
      <c r="F135" s="225" t="s">
        <v>55</v>
      </c>
      <c r="G135" s="225" t="s">
        <v>140</v>
      </c>
      <c r="H135" s="225" t="s">
        <v>141</v>
      </c>
      <c r="I135" s="226" t="s">
        <v>142</v>
      </c>
      <c r="J135" s="227" t="s">
        <v>115</v>
      </c>
      <c r="K135" s="228" t="s">
        <v>143</v>
      </c>
      <c r="L135" s="229"/>
      <c r="M135" s="99" t="s">
        <v>1</v>
      </c>
      <c r="N135" s="100" t="s">
        <v>37</v>
      </c>
      <c r="O135" s="100" t="s">
        <v>144</v>
      </c>
      <c r="P135" s="100" t="s">
        <v>145</v>
      </c>
      <c r="Q135" s="100" t="s">
        <v>146</v>
      </c>
      <c r="R135" s="100" t="s">
        <v>147</v>
      </c>
      <c r="S135" s="100" t="s">
        <v>148</v>
      </c>
      <c r="T135" s="101" t="s">
        <v>149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="2" customFormat="1" ht="22.8" customHeight="1">
      <c r="A136" s="37"/>
      <c r="B136" s="38"/>
      <c r="C136" s="106" t="s">
        <v>150</v>
      </c>
      <c r="D136" s="39"/>
      <c r="E136" s="39"/>
      <c r="F136" s="39"/>
      <c r="G136" s="39"/>
      <c r="H136" s="39"/>
      <c r="I136" s="153"/>
      <c r="J136" s="230">
        <f>BK136</f>
        <v>0</v>
      </c>
      <c r="K136" s="39"/>
      <c r="L136" s="43"/>
      <c r="M136" s="102"/>
      <c r="N136" s="231"/>
      <c r="O136" s="103"/>
      <c r="P136" s="232">
        <f>P137</f>
        <v>0</v>
      </c>
      <c r="Q136" s="103"/>
      <c r="R136" s="232">
        <f>R137</f>
        <v>8.1664373000000001</v>
      </c>
      <c r="S136" s="103"/>
      <c r="T136" s="233">
        <f>T137</f>
        <v>0.10100000000000001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72</v>
      </c>
      <c r="AU136" s="16" t="s">
        <v>117</v>
      </c>
      <c r="BK136" s="234">
        <f>BK137</f>
        <v>0</v>
      </c>
    </row>
    <row r="137" s="11" customFormat="1" ht="25.92" customHeight="1">
      <c r="A137" s="11"/>
      <c r="B137" s="235"/>
      <c r="C137" s="236"/>
      <c r="D137" s="237" t="s">
        <v>72</v>
      </c>
      <c r="E137" s="238" t="s">
        <v>950</v>
      </c>
      <c r="F137" s="238" t="s">
        <v>951</v>
      </c>
      <c r="G137" s="236"/>
      <c r="H137" s="236"/>
      <c r="I137" s="239"/>
      <c r="J137" s="240">
        <f>BK137</f>
        <v>0</v>
      </c>
      <c r="K137" s="236"/>
      <c r="L137" s="241"/>
      <c r="M137" s="242"/>
      <c r="N137" s="243"/>
      <c r="O137" s="243"/>
      <c r="P137" s="244">
        <f>P138+P154+P157+P160+P169</f>
        <v>0</v>
      </c>
      <c r="Q137" s="243"/>
      <c r="R137" s="244">
        <f>R138+R154+R157+R160+R169</f>
        <v>8.1664373000000001</v>
      </c>
      <c r="S137" s="243"/>
      <c r="T137" s="245">
        <f>T138+T154+T157+T160+T169</f>
        <v>0.10100000000000001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46" t="s">
        <v>78</v>
      </c>
      <c r="AT137" s="247" t="s">
        <v>72</v>
      </c>
      <c r="AU137" s="247" t="s">
        <v>73</v>
      </c>
      <c r="AY137" s="246" t="s">
        <v>153</v>
      </c>
      <c r="BK137" s="248">
        <f>BK138+BK154+BK157+BK160+BK169</f>
        <v>0</v>
      </c>
    </row>
    <row r="138" s="11" customFormat="1" ht="22.8" customHeight="1">
      <c r="A138" s="11"/>
      <c r="B138" s="235"/>
      <c r="C138" s="236"/>
      <c r="D138" s="237" t="s">
        <v>72</v>
      </c>
      <c r="E138" s="274" t="s">
        <v>78</v>
      </c>
      <c r="F138" s="274" t="s">
        <v>1297</v>
      </c>
      <c r="G138" s="236"/>
      <c r="H138" s="236"/>
      <c r="I138" s="239"/>
      <c r="J138" s="275">
        <f>BK138</f>
        <v>0</v>
      </c>
      <c r="K138" s="236"/>
      <c r="L138" s="241"/>
      <c r="M138" s="242"/>
      <c r="N138" s="243"/>
      <c r="O138" s="243"/>
      <c r="P138" s="244">
        <f>SUM(P139:P153)</f>
        <v>0</v>
      </c>
      <c r="Q138" s="243"/>
      <c r="R138" s="244">
        <f>SUM(R139:R153)</f>
        <v>6.0072875000000003</v>
      </c>
      <c r="S138" s="243"/>
      <c r="T138" s="245">
        <f>SUM(T139:T153)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46" t="s">
        <v>78</v>
      </c>
      <c r="AT138" s="247" t="s">
        <v>72</v>
      </c>
      <c r="AU138" s="247" t="s">
        <v>78</v>
      </c>
      <c r="AY138" s="246" t="s">
        <v>153</v>
      </c>
      <c r="BK138" s="248">
        <f>SUM(BK139:BK153)</f>
        <v>0</v>
      </c>
    </row>
    <row r="139" s="2" customFormat="1" ht="16.5" customHeight="1">
      <c r="A139" s="37"/>
      <c r="B139" s="38"/>
      <c r="C139" s="249" t="s">
        <v>78</v>
      </c>
      <c r="D139" s="249" t="s">
        <v>154</v>
      </c>
      <c r="E139" s="250" t="s">
        <v>1306</v>
      </c>
      <c r="F139" s="251" t="s">
        <v>1307</v>
      </c>
      <c r="G139" s="252" t="s">
        <v>1300</v>
      </c>
      <c r="H139" s="253">
        <v>160.42500000000001</v>
      </c>
      <c r="I139" s="254"/>
      <c r="J139" s="255">
        <f>ROUND(I139*H139,2)</f>
        <v>0</v>
      </c>
      <c r="K139" s="256"/>
      <c r="L139" s="43"/>
      <c r="M139" s="257" t="s">
        <v>1</v>
      </c>
      <c r="N139" s="258" t="s">
        <v>38</v>
      </c>
      <c r="O139" s="90"/>
      <c r="P139" s="259">
        <f>O139*H139</f>
        <v>0</v>
      </c>
      <c r="Q139" s="259">
        <v>0</v>
      </c>
      <c r="R139" s="259">
        <f>Q139*H139</f>
        <v>0</v>
      </c>
      <c r="S139" s="259">
        <v>0</v>
      </c>
      <c r="T139" s="26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1" t="s">
        <v>93</v>
      </c>
      <c r="AT139" s="261" t="s">
        <v>154</v>
      </c>
      <c r="AU139" s="261" t="s">
        <v>82</v>
      </c>
      <c r="AY139" s="16" t="s">
        <v>153</v>
      </c>
      <c r="BE139" s="262">
        <f>IF(N139="základní",J139,0)</f>
        <v>0</v>
      </c>
      <c r="BF139" s="262">
        <f>IF(N139="snížená",J139,0)</f>
        <v>0</v>
      </c>
      <c r="BG139" s="262">
        <f>IF(N139="zákl. přenesená",J139,0)</f>
        <v>0</v>
      </c>
      <c r="BH139" s="262">
        <f>IF(N139="sníž. přenesená",J139,0)</f>
        <v>0</v>
      </c>
      <c r="BI139" s="262">
        <f>IF(N139="nulová",J139,0)</f>
        <v>0</v>
      </c>
      <c r="BJ139" s="16" t="s">
        <v>78</v>
      </c>
      <c r="BK139" s="262">
        <f>ROUND(I139*H139,2)</f>
        <v>0</v>
      </c>
      <c r="BL139" s="16" t="s">
        <v>93</v>
      </c>
      <c r="BM139" s="261" t="s">
        <v>1425</v>
      </c>
    </row>
    <row r="140" s="13" customFormat="1">
      <c r="A140" s="13"/>
      <c r="B140" s="287"/>
      <c r="C140" s="288"/>
      <c r="D140" s="289" t="s">
        <v>1029</v>
      </c>
      <c r="E140" s="290" t="s">
        <v>1</v>
      </c>
      <c r="F140" s="291" t="s">
        <v>1426</v>
      </c>
      <c r="G140" s="288"/>
      <c r="H140" s="292">
        <v>160.42500000000001</v>
      </c>
      <c r="I140" s="293"/>
      <c r="J140" s="288"/>
      <c r="K140" s="288"/>
      <c r="L140" s="294"/>
      <c r="M140" s="295"/>
      <c r="N140" s="296"/>
      <c r="O140" s="296"/>
      <c r="P140" s="296"/>
      <c r="Q140" s="296"/>
      <c r="R140" s="296"/>
      <c r="S140" s="296"/>
      <c r="T140" s="2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98" t="s">
        <v>1029</v>
      </c>
      <c r="AU140" s="298" t="s">
        <v>82</v>
      </c>
      <c r="AV140" s="13" t="s">
        <v>82</v>
      </c>
      <c r="AW140" s="13" t="s">
        <v>30</v>
      </c>
      <c r="AX140" s="13" t="s">
        <v>78</v>
      </c>
      <c r="AY140" s="298" t="s">
        <v>153</v>
      </c>
    </row>
    <row r="141" s="2" customFormat="1" ht="24" customHeight="1">
      <c r="A141" s="37"/>
      <c r="B141" s="38"/>
      <c r="C141" s="249" t="s">
        <v>82</v>
      </c>
      <c r="D141" s="249" t="s">
        <v>154</v>
      </c>
      <c r="E141" s="250" t="s">
        <v>1312</v>
      </c>
      <c r="F141" s="251" t="s">
        <v>1313</v>
      </c>
      <c r="G141" s="252" t="s">
        <v>1300</v>
      </c>
      <c r="H141" s="253">
        <v>160.42500000000001</v>
      </c>
      <c r="I141" s="254"/>
      <c r="J141" s="255">
        <f>ROUND(I141*H141,2)</f>
        <v>0</v>
      </c>
      <c r="K141" s="256"/>
      <c r="L141" s="43"/>
      <c r="M141" s="257" t="s">
        <v>1</v>
      </c>
      <c r="N141" s="258" t="s">
        <v>38</v>
      </c>
      <c r="O141" s="90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1" t="s">
        <v>93</v>
      </c>
      <c r="AT141" s="261" t="s">
        <v>154</v>
      </c>
      <c r="AU141" s="261" t="s">
        <v>82</v>
      </c>
      <c r="AY141" s="16" t="s">
        <v>153</v>
      </c>
      <c r="BE141" s="262">
        <f>IF(N141="základní",J141,0)</f>
        <v>0</v>
      </c>
      <c r="BF141" s="262">
        <f>IF(N141="snížená",J141,0)</f>
        <v>0</v>
      </c>
      <c r="BG141" s="262">
        <f>IF(N141="zákl. přenesená",J141,0)</f>
        <v>0</v>
      </c>
      <c r="BH141" s="262">
        <f>IF(N141="sníž. přenesená",J141,0)</f>
        <v>0</v>
      </c>
      <c r="BI141" s="262">
        <f>IF(N141="nulová",J141,0)</f>
        <v>0</v>
      </c>
      <c r="BJ141" s="16" t="s">
        <v>78</v>
      </c>
      <c r="BK141" s="262">
        <f>ROUND(I141*H141,2)</f>
        <v>0</v>
      </c>
      <c r="BL141" s="16" t="s">
        <v>93</v>
      </c>
      <c r="BM141" s="261" t="s">
        <v>1427</v>
      </c>
    </row>
    <row r="142" s="13" customFormat="1">
      <c r="A142" s="13"/>
      <c r="B142" s="287"/>
      <c r="C142" s="288"/>
      <c r="D142" s="289" t="s">
        <v>1029</v>
      </c>
      <c r="E142" s="290" t="s">
        <v>1</v>
      </c>
      <c r="F142" s="291" t="s">
        <v>1426</v>
      </c>
      <c r="G142" s="288"/>
      <c r="H142" s="292">
        <v>160.42500000000001</v>
      </c>
      <c r="I142" s="293"/>
      <c r="J142" s="288"/>
      <c r="K142" s="288"/>
      <c r="L142" s="294"/>
      <c r="M142" s="295"/>
      <c r="N142" s="296"/>
      <c r="O142" s="296"/>
      <c r="P142" s="296"/>
      <c r="Q142" s="296"/>
      <c r="R142" s="296"/>
      <c r="S142" s="296"/>
      <c r="T142" s="2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98" t="s">
        <v>1029</v>
      </c>
      <c r="AU142" s="298" t="s">
        <v>82</v>
      </c>
      <c r="AV142" s="13" t="s">
        <v>82</v>
      </c>
      <c r="AW142" s="13" t="s">
        <v>30</v>
      </c>
      <c r="AX142" s="13" t="s">
        <v>78</v>
      </c>
      <c r="AY142" s="298" t="s">
        <v>153</v>
      </c>
    </row>
    <row r="143" s="2" customFormat="1" ht="16.5" customHeight="1">
      <c r="A143" s="37"/>
      <c r="B143" s="38"/>
      <c r="C143" s="249" t="s">
        <v>90</v>
      </c>
      <c r="D143" s="249" t="s">
        <v>154</v>
      </c>
      <c r="E143" s="250" t="s">
        <v>1315</v>
      </c>
      <c r="F143" s="251" t="s">
        <v>1316</v>
      </c>
      <c r="G143" s="252" t="s">
        <v>192</v>
      </c>
      <c r="H143" s="253">
        <v>69.75</v>
      </c>
      <c r="I143" s="254"/>
      <c r="J143" s="255">
        <f>ROUND(I143*H143,2)</f>
        <v>0</v>
      </c>
      <c r="K143" s="256"/>
      <c r="L143" s="43"/>
      <c r="M143" s="257" t="s">
        <v>1</v>
      </c>
      <c r="N143" s="258" t="s">
        <v>38</v>
      </c>
      <c r="O143" s="90"/>
      <c r="P143" s="259">
        <f>O143*H143</f>
        <v>0</v>
      </c>
      <c r="Q143" s="259">
        <v>0.00084999999999999995</v>
      </c>
      <c r="R143" s="259">
        <f>Q143*H143</f>
        <v>0.0592875</v>
      </c>
      <c r="S143" s="259">
        <v>0</v>
      </c>
      <c r="T143" s="26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1" t="s">
        <v>93</v>
      </c>
      <c r="AT143" s="261" t="s">
        <v>154</v>
      </c>
      <c r="AU143" s="261" t="s">
        <v>82</v>
      </c>
      <c r="AY143" s="16" t="s">
        <v>153</v>
      </c>
      <c r="BE143" s="262">
        <f>IF(N143="základní",J143,0)</f>
        <v>0</v>
      </c>
      <c r="BF143" s="262">
        <f>IF(N143="snížená",J143,0)</f>
        <v>0</v>
      </c>
      <c r="BG143" s="262">
        <f>IF(N143="zákl. přenesená",J143,0)</f>
        <v>0</v>
      </c>
      <c r="BH143" s="262">
        <f>IF(N143="sníž. přenesená",J143,0)</f>
        <v>0</v>
      </c>
      <c r="BI143" s="262">
        <f>IF(N143="nulová",J143,0)</f>
        <v>0</v>
      </c>
      <c r="BJ143" s="16" t="s">
        <v>78</v>
      </c>
      <c r="BK143" s="262">
        <f>ROUND(I143*H143,2)</f>
        <v>0</v>
      </c>
      <c r="BL143" s="16" t="s">
        <v>93</v>
      </c>
      <c r="BM143" s="261" t="s">
        <v>1428</v>
      </c>
    </row>
    <row r="144" s="2" customFormat="1" ht="24" customHeight="1">
      <c r="A144" s="37"/>
      <c r="B144" s="38"/>
      <c r="C144" s="249" t="s">
        <v>93</v>
      </c>
      <c r="D144" s="249" t="s">
        <v>154</v>
      </c>
      <c r="E144" s="250" t="s">
        <v>1318</v>
      </c>
      <c r="F144" s="251" t="s">
        <v>1319</v>
      </c>
      <c r="G144" s="252" t="s">
        <v>1300</v>
      </c>
      <c r="H144" s="253">
        <v>160.42500000000001</v>
      </c>
      <c r="I144" s="254"/>
      <c r="J144" s="255">
        <f>ROUND(I144*H144,2)</f>
        <v>0</v>
      </c>
      <c r="K144" s="256"/>
      <c r="L144" s="43"/>
      <c r="M144" s="257" t="s">
        <v>1</v>
      </c>
      <c r="N144" s="258" t="s">
        <v>38</v>
      </c>
      <c r="O144" s="90"/>
      <c r="P144" s="259">
        <f>O144*H144</f>
        <v>0</v>
      </c>
      <c r="Q144" s="259">
        <v>0</v>
      </c>
      <c r="R144" s="259">
        <f>Q144*H144</f>
        <v>0</v>
      </c>
      <c r="S144" s="259">
        <v>0</v>
      </c>
      <c r="T144" s="26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1" t="s">
        <v>93</v>
      </c>
      <c r="AT144" s="261" t="s">
        <v>154</v>
      </c>
      <c r="AU144" s="261" t="s">
        <v>82</v>
      </c>
      <c r="AY144" s="16" t="s">
        <v>153</v>
      </c>
      <c r="BE144" s="262">
        <f>IF(N144="základní",J144,0)</f>
        <v>0</v>
      </c>
      <c r="BF144" s="262">
        <f>IF(N144="snížená",J144,0)</f>
        <v>0</v>
      </c>
      <c r="BG144" s="262">
        <f>IF(N144="zákl. přenesená",J144,0)</f>
        <v>0</v>
      </c>
      <c r="BH144" s="262">
        <f>IF(N144="sníž. přenesená",J144,0)</f>
        <v>0</v>
      </c>
      <c r="BI144" s="262">
        <f>IF(N144="nulová",J144,0)</f>
        <v>0</v>
      </c>
      <c r="BJ144" s="16" t="s">
        <v>78</v>
      </c>
      <c r="BK144" s="262">
        <f>ROUND(I144*H144,2)</f>
        <v>0</v>
      </c>
      <c r="BL144" s="16" t="s">
        <v>93</v>
      </c>
      <c r="BM144" s="261" t="s">
        <v>1429</v>
      </c>
    </row>
    <row r="145" s="13" customFormat="1">
      <c r="A145" s="13"/>
      <c r="B145" s="287"/>
      <c r="C145" s="288"/>
      <c r="D145" s="289" t="s">
        <v>1029</v>
      </c>
      <c r="E145" s="290" t="s">
        <v>1</v>
      </c>
      <c r="F145" s="291" t="s">
        <v>1426</v>
      </c>
      <c r="G145" s="288"/>
      <c r="H145" s="292">
        <v>160.42500000000001</v>
      </c>
      <c r="I145" s="293"/>
      <c r="J145" s="288"/>
      <c r="K145" s="288"/>
      <c r="L145" s="294"/>
      <c r="M145" s="295"/>
      <c r="N145" s="296"/>
      <c r="O145" s="296"/>
      <c r="P145" s="296"/>
      <c r="Q145" s="296"/>
      <c r="R145" s="296"/>
      <c r="S145" s="296"/>
      <c r="T145" s="2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98" t="s">
        <v>1029</v>
      </c>
      <c r="AU145" s="298" t="s">
        <v>82</v>
      </c>
      <c r="AV145" s="13" t="s">
        <v>82</v>
      </c>
      <c r="AW145" s="13" t="s">
        <v>30</v>
      </c>
      <c r="AX145" s="13" t="s">
        <v>78</v>
      </c>
      <c r="AY145" s="298" t="s">
        <v>153</v>
      </c>
    </row>
    <row r="146" s="2" customFormat="1" ht="16.5" customHeight="1">
      <c r="A146" s="37"/>
      <c r="B146" s="38"/>
      <c r="C146" s="249" t="s">
        <v>736</v>
      </c>
      <c r="D146" s="249" t="s">
        <v>154</v>
      </c>
      <c r="E146" s="250" t="s">
        <v>1321</v>
      </c>
      <c r="F146" s="251" t="s">
        <v>1322</v>
      </c>
      <c r="G146" s="252" t="s">
        <v>1300</v>
      </c>
      <c r="H146" s="253">
        <v>160.42500000000001</v>
      </c>
      <c r="I146" s="254"/>
      <c r="J146" s="255">
        <f>ROUND(I146*H146,2)</f>
        <v>0</v>
      </c>
      <c r="K146" s="256"/>
      <c r="L146" s="43"/>
      <c r="M146" s="257" t="s">
        <v>1</v>
      </c>
      <c r="N146" s="258" t="s">
        <v>38</v>
      </c>
      <c r="O146" s="90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1" t="s">
        <v>93</v>
      </c>
      <c r="AT146" s="261" t="s">
        <v>154</v>
      </c>
      <c r="AU146" s="261" t="s">
        <v>82</v>
      </c>
      <c r="AY146" s="16" t="s">
        <v>153</v>
      </c>
      <c r="BE146" s="262">
        <f>IF(N146="základní",J146,0)</f>
        <v>0</v>
      </c>
      <c r="BF146" s="262">
        <f>IF(N146="snížená",J146,0)</f>
        <v>0</v>
      </c>
      <c r="BG146" s="262">
        <f>IF(N146="zákl. přenesená",J146,0)</f>
        <v>0</v>
      </c>
      <c r="BH146" s="262">
        <f>IF(N146="sníž. přenesená",J146,0)</f>
        <v>0</v>
      </c>
      <c r="BI146" s="262">
        <f>IF(N146="nulová",J146,0)</f>
        <v>0</v>
      </c>
      <c r="BJ146" s="16" t="s">
        <v>78</v>
      </c>
      <c r="BK146" s="262">
        <f>ROUND(I146*H146,2)</f>
        <v>0</v>
      </c>
      <c r="BL146" s="16" t="s">
        <v>93</v>
      </c>
      <c r="BM146" s="261" t="s">
        <v>1430</v>
      </c>
    </row>
    <row r="147" s="13" customFormat="1">
      <c r="A147" s="13"/>
      <c r="B147" s="287"/>
      <c r="C147" s="288"/>
      <c r="D147" s="289" t="s">
        <v>1029</v>
      </c>
      <c r="E147" s="290" t="s">
        <v>1</v>
      </c>
      <c r="F147" s="291" t="s">
        <v>1426</v>
      </c>
      <c r="G147" s="288"/>
      <c r="H147" s="292">
        <v>160.42500000000001</v>
      </c>
      <c r="I147" s="293"/>
      <c r="J147" s="288"/>
      <c r="K147" s="288"/>
      <c r="L147" s="294"/>
      <c r="M147" s="295"/>
      <c r="N147" s="296"/>
      <c r="O147" s="296"/>
      <c r="P147" s="296"/>
      <c r="Q147" s="296"/>
      <c r="R147" s="296"/>
      <c r="S147" s="296"/>
      <c r="T147" s="2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98" t="s">
        <v>1029</v>
      </c>
      <c r="AU147" s="298" t="s">
        <v>82</v>
      </c>
      <c r="AV147" s="13" t="s">
        <v>82</v>
      </c>
      <c r="AW147" s="13" t="s">
        <v>30</v>
      </c>
      <c r="AX147" s="13" t="s">
        <v>78</v>
      </c>
      <c r="AY147" s="298" t="s">
        <v>153</v>
      </c>
    </row>
    <row r="148" s="2" customFormat="1" ht="24" customHeight="1">
      <c r="A148" s="37"/>
      <c r="B148" s="38"/>
      <c r="C148" s="249" t="s">
        <v>163</v>
      </c>
      <c r="D148" s="249" t="s">
        <v>154</v>
      </c>
      <c r="E148" s="250" t="s">
        <v>1324</v>
      </c>
      <c r="F148" s="251" t="s">
        <v>1325</v>
      </c>
      <c r="G148" s="252" t="s">
        <v>1300</v>
      </c>
      <c r="H148" s="253">
        <v>160.42500000000001</v>
      </c>
      <c r="I148" s="254"/>
      <c r="J148" s="255">
        <f>ROUND(I148*H148,2)</f>
        <v>0</v>
      </c>
      <c r="K148" s="256"/>
      <c r="L148" s="43"/>
      <c r="M148" s="257" t="s">
        <v>1</v>
      </c>
      <c r="N148" s="258" t="s">
        <v>38</v>
      </c>
      <c r="O148" s="90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1" t="s">
        <v>93</v>
      </c>
      <c r="AT148" s="261" t="s">
        <v>154</v>
      </c>
      <c r="AU148" s="261" t="s">
        <v>82</v>
      </c>
      <c r="AY148" s="16" t="s">
        <v>153</v>
      </c>
      <c r="BE148" s="262">
        <f>IF(N148="základní",J148,0)</f>
        <v>0</v>
      </c>
      <c r="BF148" s="262">
        <f>IF(N148="snížená",J148,0)</f>
        <v>0</v>
      </c>
      <c r="BG148" s="262">
        <f>IF(N148="zákl. přenesená",J148,0)</f>
        <v>0</v>
      </c>
      <c r="BH148" s="262">
        <f>IF(N148="sníž. přenesená",J148,0)</f>
        <v>0</v>
      </c>
      <c r="BI148" s="262">
        <f>IF(N148="nulová",J148,0)</f>
        <v>0</v>
      </c>
      <c r="BJ148" s="16" t="s">
        <v>78</v>
      </c>
      <c r="BK148" s="262">
        <f>ROUND(I148*H148,2)</f>
        <v>0</v>
      </c>
      <c r="BL148" s="16" t="s">
        <v>93</v>
      </c>
      <c r="BM148" s="261" t="s">
        <v>1431</v>
      </c>
    </row>
    <row r="149" s="13" customFormat="1">
      <c r="A149" s="13"/>
      <c r="B149" s="287"/>
      <c r="C149" s="288"/>
      <c r="D149" s="289" t="s">
        <v>1029</v>
      </c>
      <c r="E149" s="290" t="s">
        <v>1</v>
      </c>
      <c r="F149" s="291" t="s">
        <v>1426</v>
      </c>
      <c r="G149" s="288"/>
      <c r="H149" s="292">
        <v>160.42500000000001</v>
      </c>
      <c r="I149" s="293"/>
      <c r="J149" s="288"/>
      <c r="K149" s="288"/>
      <c r="L149" s="294"/>
      <c r="M149" s="295"/>
      <c r="N149" s="296"/>
      <c r="O149" s="296"/>
      <c r="P149" s="296"/>
      <c r="Q149" s="296"/>
      <c r="R149" s="296"/>
      <c r="S149" s="296"/>
      <c r="T149" s="2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98" t="s">
        <v>1029</v>
      </c>
      <c r="AU149" s="298" t="s">
        <v>82</v>
      </c>
      <c r="AV149" s="13" t="s">
        <v>82</v>
      </c>
      <c r="AW149" s="13" t="s">
        <v>30</v>
      </c>
      <c r="AX149" s="13" t="s">
        <v>78</v>
      </c>
      <c r="AY149" s="298" t="s">
        <v>153</v>
      </c>
    </row>
    <row r="150" s="2" customFormat="1" ht="24" customHeight="1">
      <c r="A150" s="37"/>
      <c r="B150" s="38"/>
      <c r="C150" s="249" t="s">
        <v>973</v>
      </c>
      <c r="D150" s="249" t="s">
        <v>154</v>
      </c>
      <c r="E150" s="250" t="s">
        <v>1328</v>
      </c>
      <c r="F150" s="251" t="s">
        <v>1329</v>
      </c>
      <c r="G150" s="252" t="s">
        <v>1300</v>
      </c>
      <c r="H150" s="253">
        <v>3.605</v>
      </c>
      <c r="I150" s="254"/>
      <c r="J150" s="255">
        <f>ROUND(I150*H150,2)</f>
        <v>0</v>
      </c>
      <c r="K150" s="256"/>
      <c r="L150" s="43"/>
      <c r="M150" s="257" t="s">
        <v>1</v>
      </c>
      <c r="N150" s="258" t="s">
        <v>38</v>
      </c>
      <c r="O150" s="90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1" t="s">
        <v>93</v>
      </c>
      <c r="AT150" s="261" t="s">
        <v>154</v>
      </c>
      <c r="AU150" s="261" t="s">
        <v>82</v>
      </c>
      <c r="AY150" s="16" t="s">
        <v>153</v>
      </c>
      <c r="BE150" s="262">
        <f>IF(N150="základní",J150,0)</f>
        <v>0</v>
      </c>
      <c r="BF150" s="262">
        <f>IF(N150="snížená",J150,0)</f>
        <v>0</v>
      </c>
      <c r="BG150" s="262">
        <f>IF(N150="zákl. přenesená",J150,0)</f>
        <v>0</v>
      </c>
      <c r="BH150" s="262">
        <f>IF(N150="sníž. přenesená",J150,0)</f>
        <v>0</v>
      </c>
      <c r="BI150" s="262">
        <f>IF(N150="nulová",J150,0)</f>
        <v>0</v>
      </c>
      <c r="BJ150" s="16" t="s">
        <v>78</v>
      </c>
      <c r="BK150" s="262">
        <f>ROUND(I150*H150,2)</f>
        <v>0</v>
      </c>
      <c r="BL150" s="16" t="s">
        <v>93</v>
      </c>
      <c r="BM150" s="261" t="s">
        <v>1432</v>
      </c>
    </row>
    <row r="151" s="13" customFormat="1">
      <c r="A151" s="13"/>
      <c r="B151" s="287"/>
      <c r="C151" s="288"/>
      <c r="D151" s="289" t="s">
        <v>1029</v>
      </c>
      <c r="E151" s="290" t="s">
        <v>1</v>
      </c>
      <c r="F151" s="291" t="s">
        <v>1433</v>
      </c>
      <c r="G151" s="288"/>
      <c r="H151" s="292">
        <v>3.605</v>
      </c>
      <c r="I151" s="293"/>
      <c r="J151" s="288"/>
      <c r="K151" s="288"/>
      <c r="L151" s="294"/>
      <c r="M151" s="295"/>
      <c r="N151" s="296"/>
      <c r="O151" s="296"/>
      <c r="P151" s="296"/>
      <c r="Q151" s="296"/>
      <c r="R151" s="296"/>
      <c r="S151" s="296"/>
      <c r="T151" s="2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98" t="s">
        <v>1029</v>
      </c>
      <c r="AU151" s="298" t="s">
        <v>82</v>
      </c>
      <c r="AV151" s="13" t="s">
        <v>82</v>
      </c>
      <c r="AW151" s="13" t="s">
        <v>30</v>
      </c>
      <c r="AX151" s="13" t="s">
        <v>78</v>
      </c>
      <c r="AY151" s="298" t="s">
        <v>153</v>
      </c>
    </row>
    <row r="152" s="2" customFormat="1" ht="16.5" customHeight="1">
      <c r="A152" s="37"/>
      <c r="B152" s="38"/>
      <c r="C152" s="276" t="s">
        <v>167</v>
      </c>
      <c r="D152" s="276" t="s">
        <v>957</v>
      </c>
      <c r="E152" s="277" t="s">
        <v>1333</v>
      </c>
      <c r="F152" s="278" t="s">
        <v>1334</v>
      </c>
      <c r="G152" s="279" t="s">
        <v>1076</v>
      </c>
      <c r="H152" s="280">
        <v>5.9480000000000004</v>
      </c>
      <c r="I152" s="281"/>
      <c r="J152" s="282">
        <f>ROUND(I152*H152,2)</f>
        <v>0</v>
      </c>
      <c r="K152" s="283"/>
      <c r="L152" s="284"/>
      <c r="M152" s="285" t="s">
        <v>1</v>
      </c>
      <c r="N152" s="286" t="s">
        <v>38</v>
      </c>
      <c r="O152" s="90"/>
      <c r="P152" s="259">
        <f>O152*H152</f>
        <v>0</v>
      </c>
      <c r="Q152" s="259">
        <v>1</v>
      </c>
      <c r="R152" s="259">
        <f>Q152*H152</f>
        <v>5.9480000000000004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1" t="s">
        <v>167</v>
      </c>
      <c r="AT152" s="261" t="s">
        <v>957</v>
      </c>
      <c r="AU152" s="261" t="s">
        <v>82</v>
      </c>
      <c r="AY152" s="16" t="s">
        <v>153</v>
      </c>
      <c r="BE152" s="262">
        <f>IF(N152="základní",J152,0)</f>
        <v>0</v>
      </c>
      <c r="BF152" s="262">
        <f>IF(N152="snížená",J152,0)</f>
        <v>0</v>
      </c>
      <c r="BG152" s="262">
        <f>IF(N152="zákl. přenesená",J152,0)</f>
        <v>0</v>
      </c>
      <c r="BH152" s="262">
        <f>IF(N152="sníž. přenesená",J152,0)</f>
        <v>0</v>
      </c>
      <c r="BI152" s="262">
        <f>IF(N152="nulová",J152,0)</f>
        <v>0</v>
      </c>
      <c r="BJ152" s="16" t="s">
        <v>78</v>
      </c>
      <c r="BK152" s="262">
        <f>ROUND(I152*H152,2)</f>
        <v>0</v>
      </c>
      <c r="BL152" s="16" t="s">
        <v>93</v>
      </c>
      <c r="BM152" s="261" t="s">
        <v>1434</v>
      </c>
    </row>
    <row r="153" s="13" customFormat="1">
      <c r="A153" s="13"/>
      <c r="B153" s="287"/>
      <c r="C153" s="288"/>
      <c r="D153" s="289" t="s">
        <v>1029</v>
      </c>
      <c r="E153" s="290" t="s">
        <v>1</v>
      </c>
      <c r="F153" s="291" t="s">
        <v>1435</v>
      </c>
      <c r="G153" s="288"/>
      <c r="H153" s="292">
        <v>5.9480000000000004</v>
      </c>
      <c r="I153" s="293"/>
      <c r="J153" s="288"/>
      <c r="K153" s="288"/>
      <c r="L153" s="294"/>
      <c r="M153" s="295"/>
      <c r="N153" s="296"/>
      <c r="O153" s="296"/>
      <c r="P153" s="296"/>
      <c r="Q153" s="296"/>
      <c r="R153" s="296"/>
      <c r="S153" s="296"/>
      <c r="T153" s="2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98" t="s">
        <v>1029</v>
      </c>
      <c r="AU153" s="298" t="s">
        <v>82</v>
      </c>
      <c r="AV153" s="13" t="s">
        <v>82</v>
      </c>
      <c r="AW153" s="13" t="s">
        <v>30</v>
      </c>
      <c r="AX153" s="13" t="s">
        <v>78</v>
      </c>
      <c r="AY153" s="298" t="s">
        <v>153</v>
      </c>
    </row>
    <row r="154" s="11" customFormat="1" ht="22.8" customHeight="1">
      <c r="A154" s="11"/>
      <c r="B154" s="235"/>
      <c r="C154" s="236"/>
      <c r="D154" s="237" t="s">
        <v>72</v>
      </c>
      <c r="E154" s="274" t="s">
        <v>93</v>
      </c>
      <c r="F154" s="274" t="s">
        <v>1339</v>
      </c>
      <c r="G154" s="236"/>
      <c r="H154" s="236"/>
      <c r="I154" s="239"/>
      <c r="J154" s="275">
        <f>BK154</f>
        <v>0</v>
      </c>
      <c r="K154" s="236"/>
      <c r="L154" s="241"/>
      <c r="M154" s="242"/>
      <c r="N154" s="243"/>
      <c r="O154" s="243"/>
      <c r="P154" s="244">
        <f>SUM(P155:P156)</f>
        <v>0</v>
      </c>
      <c r="Q154" s="243"/>
      <c r="R154" s="244">
        <f>SUM(R155:R156)</f>
        <v>0</v>
      </c>
      <c r="S154" s="243"/>
      <c r="T154" s="245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46" t="s">
        <v>78</v>
      </c>
      <c r="AT154" s="247" t="s">
        <v>72</v>
      </c>
      <c r="AU154" s="247" t="s">
        <v>78</v>
      </c>
      <c r="AY154" s="246" t="s">
        <v>153</v>
      </c>
      <c r="BK154" s="248">
        <f>SUM(BK155:BK156)</f>
        <v>0</v>
      </c>
    </row>
    <row r="155" s="2" customFormat="1" ht="24" customHeight="1">
      <c r="A155" s="37"/>
      <c r="B155" s="38"/>
      <c r="C155" s="249" t="s">
        <v>980</v>
      </c>
      <c r="D155" s="249" t="s">
        <v>154</v>
      </c>
      <c r="E155" s="250" t="s">
        <v>1340</v>
      </c>
      <c r="F155" s="251" t="s">
        <v>1341</v>
      </c>
      <c r="G155" s="252" t="s">
        <v>1300</v>
      </c>
      <c r="H155" s="253">
        <v>1.8</v>
      </c>
      <c r="I155" s="254"/>
      <c r="J155" s="255">
        <f>ROUND(I155*H155,2)</f>
        <v>0</v>
      </c>
      <c r="K155" s="256"/>
      <c r="L155" s="43"/>
      <c r="M155" s="257" t="s">
        <v>1</v>
      </c>
      <c r="N155" s="258" t="s">
        <v>38</v>
      </c>
      <c r="O155" s="90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1" t="s">
        <v>93</v>
      </c>
      <c r="AT155" s="261" t="s">
        <v>154</v>
      </c>
      <c r="AU155" s="261" t="s">
        <v>82</v>
      </c>
      <c r="AY155" s="16" t="s">
        <v>153</v>
      </c>
      <c r="BE155" s="262">
        <f>IF(N155="základní",J155,0)</f>
        <v>0</v>
      </c>
      <c r="BF155" s="262">
        <f>IF(N155="snížená",J155,0)</f>
        <v>0</v>
      </c>
      <c r="BG155" s="262">
        <f>IF(N155="zákl. přenesená",J155,0)</f>
        <v>0</v>
      </c>
      <c r="BH155" s="262">
        <f>IF(N155="sníž. přenesená",J155,0)</f>
        <v>0</v>
      </c>
      <c r="BI155" s="262">
        <f>IF(N155="nulová",J155,0)</f>
        <v>0</v>
      </c>
      <c r="BJ155" s="16" t="s">
        <v>78</v>
      </c>
      <c r="BK155" s="262">
        <f>ROUND(I155*H155,2)</f>
        <v>0</v>
      </c>
      <c r="BL155" s="16" t="s">
        <v>93</v>
      </c>
      <c r="BM155" s="261" t="s">
        <v>1436</v>
      </c>
    </row>
    <row r="156" s="13" customFormat="1">
      <c r="A156" s="13"/>
      <c r="B156" s="287"/>
      <c r="C156" s="288"/>
      <c r="D156" s="289" t="s">
        <v>1029</v>
      </c>
      <c r="E156" s="290" t="s">
        <v>1</v>
      </c>
      <c r="F156" s="291" t="s">
        <v>1437</v>
      </c>
      <c r="G156" s="288"/>
      <c r="H156" s="292">
        <v>1.8</v>
      </c>
      <c r="I156" s="293"/>
      <c r="J156" s="288"/>
      <c r="K156" s="288"/>
      <c r="L156" s="294"/>
      <c r="M156" s="295"/>
      <c r="N156" s="296"/>
      <c r="O156" s="296"/>
      <c r="P156" s="296"/>
      <c r="Q156" s="296"/>
      <c r="R156" s="296"/>
      <c r="S156" s="296"/>
      <c r="T156" s="2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98" t="s">
        <v>1029</v>
      </c>
      <c r="AU156" s="298" t="s">
        <v>82</v>
      </c>
      <c r="AV156" s="13" t="s">
        <v>82</v>
      </c>
      <c r="AW156" s="13" t="s">
        <v>30</v>
      </c>
      <c r="AX156" s="13" t="s">
        <v>78</v>
      </c>
      <c r="AY156" s="298" t="s">
        <v>153</v>
      </c>
    </row>
    <row r="157" s="11" customFormat="1" ht="22.8" customHeight="1">
      <c r="A157" s="11"/>
      <c r="B157" s="235"/>
      <c r="C157" s="236"/>
      <c r="D157" s="237" t="s">
        <v>72</v>
      </c>
      <c r="E157" s="274" t="s">
        <v>736</v>
      </c>
      <c r="F157" s="274" t="s">
        <v>1438</v>
      </c>
      <c r="G157" s="236"/>
      <c r="H157" s="236"/>
      <c r="I157" s="239"/>
      <c r="J157" s="275">
        <f>BK157</f>
        <v>0</v>
      </c>
      <c r="K157" s="236"/>
      <c r="L157" s="241"/>
      <c r="M157" s="242"/>
      <c r="N157" s="243"/>
      <c r="O157" s="243"/>
      <c r="P157" s="244">
        <f>SUM(P158:P159)</f>
        <v>0</v>
      </c>
      <c r="Q157" s="243"/>
      <c r="R157" s="244">
        <f>SUM(R158:R159)</f>
        <v>0.39000000000000001</v>
      </c>
      <c r="S157" s="243"/>
      <c r="T157" s="245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46" t="s">
        <v>78</v>
      </c>
      <c r="AT157" s="247" t="s">
        <v>72</v>
      </c>
      <c r="AU157" s="247" t="s">
        <v>78</v>
      </c>
      <c r="AY157" s="246" t="s">
        <v>153</v>
      </c>
      <c r="BK157" s="248">
        <f>SUM(BK158:BK159)</f>
        <v>0</v>
      </c>
    </row>
    <row r="158" s="2" customFormat="1" ht="24" customHeight="1">
      <c r="A158" s="37"/>
      <c r="B158" s="38"/>
      <c r="C158" s="249" t="s">
        <v>170</v>
      </c>
      <c r="D158" s="249" t="s">
        <v>154</v>
      </c>
      <c r="E158" s="250" t="s">
        <v>1439</v>
      </c>
      <c r="F158" s="251" t="s">
        <v>1440</v>
      </c>
      <c r="G158" s="252" t="s">
        <v>192</v>
      </c>
      <c r="H158" s="253">
        <v>3</v>
      </c>
      <c r="I158" s="254"/>
      <c r="J158" s="255">
        <f>ROUND(I158*H158,2)</f>
        <v>0</v>
      </c>
      <c r="K158" s="256"/>
      <c r="L158" s="43"/>
      <c r="M158" s="257" t="s">
        <v>1</v>
      </c>
      <c r="N158" s="258" t="s">
        <v>38</v>
      </c>
      <c r="O158" s="90"/>
      <c r="P158" s="259">
        <f>O158*H158</f>
        <v>0</v>
      </c>
      <c r="Q158" s="259">
        <v>0.13</v>
      </c>
      <c r="R158" s="259">
        <f>Q158*H158</f>
        <v>0.39000000000000001</v>
      </c>
      <c r="S158" s="259">
        <v>0</v>
      </c>
      <c r="T158" s="26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1" t="s">
        <v>93</v>
      </c>
      <c r="AT158" s="261" t="s">
        <v>154</v>
      </c>
      <c r="AU158" s="261" t="s">
        <v>82</v>
      </c>
      <c r="AY158" s="16" t="s">
        <v>153</v>
      </c>
      <c r="BE158" s="262">
        <f>IF(N158="základní",J158,0)</f>
        <v>0</v>
      </c>
      <c r="BF158" s="262">
        <f>IF(N158="snížená",J158,0)</f>
        <v>0</v>
      </c>
      <c r="BG158" s="262">
        <f>IF(N158="zákl. přenesená",J158,0)</f>
        <v>0</v>
      </c>
      <c r="BH158" s="262">
        <f>IF(N158="sníž. přenesená",J158,0)</f>
        <v>0</v>
      </c>
      <c r="BI158" s="262">
        <f>IF(N158="nulová",J158,0)</f>
        <v>0</v>
      </c>
      <c r="BJ158" s="16" t="s">
        <v>78</v>
      </c>
      <c r="BK158" s="262">
        <f>ROUND(I158*H158,2)</f>
        <v>0</v>
      </c>
      <c r="BL158" s="16" t="s">
        <v>93</v>
      </c>
      <c r="BM158" s="261" t="s">
        <v>1441</v>
      </c>
    </row>
    <row r="159" s="13" customFormat="1">
      <c r="A159" s="13"/>
      <c r="B159" s="287"/>
      <c r="C159" s="288"/>
      <c r="D159" s="289" t="s">
        <v>1029</v>
      </c>
      <c r="E159" s="290" t="s">
        <v>1</v>
      </c>
      <c r="F159" s="291" t="s">
        <v>1442</v>
      </c>
      <c r="G159" s="288"/>
      <c r="H159" s="292">
        <v>3</v>
      </c>
      <c r="I159" s="293"/>
      <c r="J159" s="288"/>
      <c r="K159" s="288"/>
      <c r="L159" s="294"/>
      <c r="M159" s="295"/>
      <c r="N159" s="296"/>
      <c r="O159" s="296"/>
      <c r="P159" s="296"/>
      <c r="Q159" s="296"/>
      <c r="R159" s="296"/>
      <c r="S159" s="296"/>
      <c r="T159" s="29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98" t="s">
        <v>1029</v>
      </c>
      <c r="AU159" s="298" t="s">
        <v>82</v>
      </c>
      <c r="AV159" s="13" t="s">
        <v>82</v>
      </c>
      <c r="AW159" s="13" t="s">
        <v>30</v>
      </c>
      <c r="AX159" s="13" t="s">
        <v>78</v>
      </c>
      <c r="AY159" s="298" t="s">
        <v>153</v>
      </c>
    </row>
    <row r="160" s="11" customFormat="1" ht="22.8" customHeight="1">
      <c r="A160" s="11"/>
      <c r="B160" s="235"/>
      <c r="C160" s="236"/>
      <c r="D160" s="237" t="s">
        <v>72</v>
      </c>
      <c r="E160" s="274" t="s">
        <v>167</v>
      </c>
      <c r="F160" s="274" t="s">
        <v>952</v>
      </c>
      <c r="G160" s="236"/>
      <c r="H160" s="236"/>
      <c r="I160" s="239"/>
      <c r="J160" s="275">
        <f>BK160</f>
        <v>0</v>
      </c>
      <c r="K160" s="236"/>
      <c r="L160" s="241"/>
      <c r="M160" s="242"/>
      <c r="N160" s="243"/>
      <c r="O160" s="243"/>
      <c r="P160" s="244">
        <f>SUM(P161:P168)</f>
        <v>0</v>
      </c>
      <c r="Q160" s="243"/>
      <c r="R160" s="244">
        <f>SUM(R161:R168)</f>
        <v>1.7663297999999998</v>
      </c>
      <c r="S160" s="243"/>
      <c r="T160" s="245">
        <f>SUM(T161:T168)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46" t="s">
        <v>78</v>
      </c>
      <c r="AT160" s="247" t="s">
        <v>72</v>
      </c>
      <c r="AU160" s="247" t="s">
        <v>78</v>
      </c>
      <c r="AY160" s="246" t="s">
        <v>153</v>
      </c>
      <c r="BK160" s="248">
        <f>SUM(BK161:BK168)</f>
        <v>0</v>
      </c>
    </row>
    <row r="161" s="2" customFormat="1" ht="16.5" customHeight="1">
      <c r="A161" s="37"/>
      <c r="B161" s="38"/>
      <c r="C161" s="249" t="s">
        <v>987</v>
      </c>
      <c r="D161" s="249" t="s">
        <v>154</v>
      </c>
      <c r="E161" s="250" t="s">
        <v>1061</v>
      </c>
      <c r="F161" s="251" t="s">
        <v>1062</v>
      </c>
      <c r="G161" s="252" t="s">
        <v>573</v>
      </c>
      <c r="H161" s="253">
        <v>28.41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179</v>
      </c>
      <c r="AT161" s="261" t="s">
        <v>154</v>
      </c>
      <c r="AU161" s="261" t="s">
        <v>82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179</v>
      </c>
      <c r="BM161" s="261" t="s">
        <v>1443</v>
      </c>
    </row>
    <row r="162" s="2" customFormat="1" ht="24" customHeight="1">
      <c r="A162" s="37"/>
      <c r="B162" s="38"/>
      <c r="C162" s="249" t="s">
        <v>173</v>
      </c>
      <c r="D162" s="249" t="s">
        <v>154</v>
      </c>
      <c r="E162" s="250" t="s">
        <v>1444</v>
      </c>
      <c r="F162" s="251" t="s">
        <v>1445</v>
      </c>
      <c r="G162" s="252" t="s">
        <v>573</v>
      </c>
      <c r="H162" s="253">
        <v>10</v>
      </c>
      <c r="I162" s="254"/>
      <c r="J162" s="255">
        <f>ROUND(I162*H162,2)</f>
        <v>0</v>
      </c>
      <c r="K162" s="256"/>
      <c r="L162" s="43"/>
      <c r="M162" s="257" t="s">
        <v>1</v>
      </c>
      <c r="N162" s="258" t="s">
        <v>38</v>
      </c>
      <c r="O162" s="90"/>
      <c r="P162" s="259">
        <f>O162*H162</f>
        <v>0</v>
      </c>
      <c r="Q162" s="259">
        <v>1.0000000000000001E-05</v>
      </c>
      <c r="R162" s="259">
        <f>Q162*H162</f>
        <v>0.00010000000000000001</v>
      </c>
      <c r="S162" s="259">
        <v>0</v>
      </c>
      <c r="T162" s="26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1" t="s">
        <v>93</v>
      </c>
      <c r="AT162" s="261" t="s">
        <v>154</v>
      </c>
      <c r="AU162" s="261" t="s">
        <v>82</v>
      </c>
      <c r="AY162" s="16" t="s">
        <v>153</v>
      </c>
      <c r="BE162" s="262">
        <f>IF(N162="základní",J162,0)</f>
        <v>0</v>
      </c>
      <c r="BF162" s="262">
        <f>IF(N162="snížená",J162,0)</f>
        <v>0</v>
      </c>
      <c r="BG162" s="262">
        <f>IF(N162="zákl. přenesená",J162,0)</f>
        <v>0</v>
      </c>
      <c r="BH162" s="262">
        <f>IF(N162="sníž. přenesená",J162,0)</f>
        <v>0</v>
      </c>
      <c r="BI162" s="262">
        <f>IF(N162="nulová",J162,0)</f>
        <v>0</v>
      </c>
      <c r="BJ162" s="16" t="s">
        <v>78</v>
      </c>
      <c r="BK162" s="262">
        <f>ROUND(I162*H162,2)</f>
        <v>0</v>
      </c>
      <c r="BL162" s="16" t="s">
        <v>93</v>
      </c>
      <c r="BM162" s="261" t="s">
        <v>1446</v>
      </c>
    </row>
    <row r="163" s="2" customFormat="1" ht="16.5" customHeight="1">
      <c r="A163" s="37"/>
      <c r="B163" s="38"/>
      <c r="C163" s="276" t="s">
        <v>994</v>
      </c>
      <c r="D163" s="276" t="s">
        <v>957</v>
      </c>
      <c r="E163" s="277" t="s">
        <v>1447</v>
      </c>
      <c r="F163" s="278" t="s">
        <v>1448</v>
      </c>
      <c r="G163" s="279" t="s">
        <v>573</v>
      </c>
      <c r="H163" s="280">
        <v>10</v>
      </c>
      <c r="I163" s="281"/>
      <c r="J163" s="282">
        <f>ROUND(I163*H163,2)</f>
        <v>0</v>
      </c>
      <c r="K163" s="283"/>
      <c r="L163" s="284"/>
      <c r="M163" s="285" t="s">
        <v>1</v>
      </c>
      <c r="N163" s="286" t="s">
        <v>38</v>
      </c>
      <c r="O163" s="90"/>
      <c r="P163" s="259">
        <f>O163*H163</f>
        <v>0</v>
      </c>
      <c r="Q163" s="259">
        <v>0.0017799999999999999</v>
      </c>
      <c r="R163" s="259">
        <f>Q163*H163</f>
        <v>0.0178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167</v>
      </c>
      <c r="AT163" s="261" t="s">
        <v>957</v>
      </c>
      <c r="AU163" s="261" t="s">
        <v>82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1449</v>
      </c>
    </row>
    <row r="164" s="2" customFormat="1" ht="24" customHeight="1">
      <c r="A164" s="37"/>
      <c r="B164" s="38"/>
      <c r="C164" s="249" t="s">
        <v>176</v>
      </c>
      <c r="D164" s="249" t="s">
        <v>154</v>
      </c>
      <c r="E164" s="250" t="s">
        <v>1407</v>
      </c>
      <c r="F164" s="251" t="s">
        <v>1408</v>
      </c>
      <c r="G164" s="252" t="s">
        <v>573</v>
      </c>
      <c r="H164" s="253">
        <v>18.41</v>
      </c>
      <c r="I164" s="254"/>
      <c r="J164" s="255">
        <f>ROUND(I164*H164,2)</f>
        <v>0</v>
      </c>
      <c r="K164" s="256"/>
      <c r="L164" s="43"/>
      <c r="M164" s="257" t="s">
        <v>1</v>
      </c>
      <c r="N164" s="258" t="s">
        <v>38</v>
      </c>
      <c r="O164" s="90"/>
      <c r="P164" s="259">
        <f>O164*H164</f>
        <v>0</v>
      </c>
      <c r="Q164" s="259">
        <v>1.0000000000000001E-05</v>
      </c>
      <c r="R164" s="259">
        <f>Q164*H164</f>
        <v>0.00018410000000000003</v>
      </c>
      <c r="S164" s="259">
        <v>0</v>
      </c>
      <c r="T164" s="26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1" t="s">
        <v>93</v>
      </c>
      <c r="AT164" s="261" t="s">
        <v>154</v>
      </c>
      <c r="AU164" s="261" t="s">
        <v>82</v>
      </c>
      <c r="AY164" s="16" t="s">
        <v>153</v>
      </c>
      <c r="BE164" s="262">
        <f>IF(N164="základní",J164,0)</f>
        <v>0</v>
      </c>
      <c r="BF164" s="262">
        <f>IF(N164="snížená",J164,0)</f>
        <v>0</v>
      </c>
      <c r="BG164" s="262">
        <f>IF(N164="zákl. přenesená",J164,0)</f>
        <v>0</v>
      </c>
      <c r="BH164" s="262">
        <f>IF(N164="sníž. přenesená",J164,0)</f>
        <v>0</v>
      </c>
      <c r="BI164" s="262">
        <f>IF(N164="nulová",J164,0)</f>
        <v>0</v>
      </c>
      <c r="BJ164" s="16" t="s">
        <v>78</v>
      </c>
      <c r="BK164" s="262">
        <f>ROUND(I164*H164,2)</f>
        <v>0</v>
      </c>
      <c r="BL164" s="16" t="s">
        <v>93</v>
      </c>
      <c r="BM164" s="261" t="s">
        <v>1450</v>
      </c>
    </row>
    <row r="165" s="2" customFormat="1" ht="16.5" customHeight="1">
      <c r="A165" s="37"/>
      <c r="B165" s="38"/>
      <c r="C165" s="276" t="s">
        <v>8</v>
      </c>
      <c r="D165" s="276" t="s">
        <v>957</v>
      </c>
      <c r="E165" s="277" t="s">
        <v>1410</v>
      </c>
      <c r="F165" s="278" t="s">
        <v>1411</v>
      </c>
      <c r="G165" s="279" t="s">
        <v>573</v>
      </c>
      <c r="H165" s="280">
        <v>18.41</v>
      </c>
      <c r="I165" s="281"/>
      <c r="J165" s="282">
        <f>ROUND(I165*H165,2)</f>
        <v>0</v>
      </c>
      <c r="K165" s="283"/>
      <c r="L165" s="284"/>
      <c r="M165" s="285" t="s">
        <v>1</v>
      </c>
      <c r="N165" s="286" t="s">
        <v>38</v>
      </c>
      <c r="O165" s="90"/>
      <c r="P165" s="259">
        <f>O165*H165</f>
        <v>0</v>
      </c>
      <c r="Q165" s="259">
        <v>0.0027699999999999999</v>
      </c>
      <c r="R165" s="259">
        <f>Q165*H165</f>
        <v>0.050995699999999998</v>
      </c>
      <c r="S165" s="259">
        <v>0</v>
      </c>
      <c r="T165" s="26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1" t="s">
        <v>167</v>
      </c>
      <c r="AT165" s="261" t="s">
        <v>957</v>
      </c>
      <c r="AU165" s="261" t="s">
        <v>82</v>
      </c>
      <c r="AY165" s="16" t="s">
        <v>153</v>
      </c>
      <c r="BE165" s="262">
        <f>IF(N165="základní",J165,0)</f>
        <v>0</v>
      </c>
      <c r="BF165" s="262">
        <f>IF(N165="snížená",J165,0)</f>
        <v>0</v>
      </c>
      <c r="BG165" s="262">
        <f>IF(N165="zákl. přenesená",J165,0)</f>
        <v>0</v>
      </c>
      <c r="BH165" s="262">
        <f>IF(N165="sníž. přenesená",J165,0)</f>
        <v>0</v>
      </c>
      <c r="BI165" s="262">
        <f>IF(N165="nulová",J165,0)</f>
        <v>0</v>
      </c>
      <c r="BJ165" s="16" t="s">
        <v>78</v>
      </c>
      <c r="BK165" s="262">
        <f>ROUND(I165*H165,2)</f>
        <v>0</v>
      </c>
      <c r="BL165" s="16" t="s">
        <v>93</v>
      </c>
      <c r="BM165" s="261" t="s">
        <v>1451</v>
      </c>
    </row>
    <row r="166" s="2" customFormat="1" ht="24" customHeight="1">
      <c r="A166" s="37"/>
      <c r="B166" s="38"/>
      <c r="C166" s="249" t="s">
        <v>179</v>
      </c>
      <c r="D166" s="249" t="s">
        <v>154</v>
      </c>
      <c r="E166" s="250" t="s">
        <v>974</v>
      </c>
      <c r="F166" s="251" t="s">
        <v>975</v>
      </c>
      <c r="G166" s="252" t="s">
        <v>955</v>
      </c>
      <c r="H166" s="253">
        <v>1</v>
      </c>
      <c r="I166" s="254"/>
      <c r="J166" s="255">
        <f>ROUND(I166*H166,2)</f>
        <v>0</v>
      </c>
      <c r="K166" s="256"/>
      <c r="L166" s="43"/>
      <c r="M166" s="257" t="s">
        <v>1</v>
      </c>
      <c r="N166" s="258" t="s">
        <v>38</v>
      </c>
      <c r="O166" s="90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1" t="s">
        <v>93</v>
      </c>
      <c r="AT166" s="261" t="s">
        <v>154</v>
      </c>
      <c r="AU166" s="261" t="s">
        <v>82</v>
      </c>
      <c r="AY166" s="16" t="s">
        <v>153</v>
      </c>
      <c r="BE166" s="262">
        <f>IF(N166="základní",J166,0)</f>
        <v>0</v>
      </c>
      <c r="BF166" s="262">
        <f>IF(N166="snížená",J166,0)</f>
        <v>0</v>
      </c>
      <c r="BG166" s="262">
        <f>IF(N166="zákl. přenesená",J166,0)</f>
        <v>0</v>
      </c>
      <c r="BH166" s="262">
        <f>IF(N166="sníž. přenesená",J166,0)</f>
        <v>0</v>
      </c>
      <c r="BI166" s="262">
        <f>IF(N166="nulová",J166,0)</f>
        <v>0</v>
      </c>
      <c r="BJ166" s="16" t="s">
        <v>78</v>
      </c>
      <c r="BK166" s="262">
        <f>ROUND(I166*H166,2)</f>
        <v>0</v>
      </c>
      <c r="BL166" s="16" t="s">
        <v>93</v>
      </c>
      <c r="BM166" s="261" t="s">
        <v>1452</v>
      </c>
    </row>
    <row r="167" s="2" customFormat="1" ht="16.5" customHeight="1">
      <c r="A167" s="37"/>
      <c r="B167" s="38"/>
      <c r="C167" s="276" t="s">
        <v>1007</v>
      </c>
      <c r="D167" s="276" t="s">
        <v>957</v>
      </c>
      <c r="E167" s="277" t="s">
        <v>1001</v>
      </c>
      <c r="F167" s="278" t="s">
        <v>1002</v>
      </c>
      <c r="G167" s="279" t="s">
        <v>955</v>
      </c>
      <c r="H167" s="280">
        <v>1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38</v>
      </c>
      <c r="O167" s="90"/>
      <c r="P167" s="259">
        <f>O167*H167</f>
        <v>0</v>
      </c>
      <c r="Q167" s="259">
        <v>0.00040999999999999999</v>
      </c>
      <c r="R167" s="259">
        <f>Q167*H167</f>
        <v>0.00040999999999999999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167</v>
      </c>
      <c r="AT167" s="261" t="s">
        <v>957</v>
      </c>
      <c r="AU167" s="261" t="s">
        <v>82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93</v>
      </c>
      <c r="BM167" s="261" t="s">
        <v>1453</v>
      </c>
    </row>
    <row r="168" s="2" customFormat="1" ht="36" customHeight="1">
      <c r="A168" s="37"/>
      <c r="B168" s="38"/>
      <c r="C168" s="249" t="s">
        <v>183</v>
      </c>
      <c r="D168" s="249" t="s">
        <v>154</v>
      </c>
      <c r="E168" s="250" t="s">
        <v>1454</v>
      </c>
      <c r="F168" s="251" t="s">
        <v>1455</v>
      </c>
      <c r="G168" s="252" t="s">
        <v>182</v>
      </c>
      <c r="H168" s="253">
        <v>1</v>
      </c>
      <c r="I168" s="254"/>
      <c r="J168" s="255">
        <f>ROUND(I168*H168,2)</f>
        <v>0</v>
      </c>
      <c r="K168" s="256"/>
      <c r="L168" s="43"/>
      <c r="M168" s="257" t="s">
        <v>1</v>
      </c>
      <c r="N168" s="258" t="s">
        <v>38</v>
      </c>
      <c r="O168" s="90"/>
      <c r="P168" s="259">
        <f>O168*H168</f>
        <v>0</v>
      </c>
      <c r="Q168" s="259">
        <v>1.6968399999999999</v>
      </c>
      <c r="R168" s="259">
        <f>Q168*H168</f>
        <v>1.6968399999999999</v>
      </c>
      <c r="S168" s="259">
        <v>0</v>
      </c>
      <c r="T168" s="26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1" t="s">
        <v>93</v>
      </c>
      <c r="AT168" s="261" t="s">
        <v>154</v>
      </c>
      <c r="AU168" s="261" t="s">
        <v>82</v>
      </c>
      <c r="AY168" s="16" t="s">
        <v>153</v>
      </c>
      <c r="BE168" s="262">
        <f>IF(N168="základní",J168,0)</f>
        <v>0</v>
      </c>
      <c r="BF168" s="262">
        <f>IF(N168="snížená",J168,0)</f>
        <v>0</v>
      </c>
      <c r="BG168" s="262">
        <f>IF(N168="zákl. přenesená",J168,0)</f>
        <v>0</v>
      </c>
      <c r="BH168" s="262">
        <f>IF(N168="sníž. přenesená",J168,0)</f>
        <v>0</v>
      </c>
      <c r="BI168" s="262">
        <f>IF(N168="nulová",J168,0)</f>
        <v>0</v>
      </c>
      <c r="BJ168" s="16" t="s">
        <v>78</v>
      </c>
      <c r="BK168" s="262">
        <f>ROUND(I168*H168,2)</f>
        <v>0</v>
      </c>
      <c r="BL168" s="16" t="s">
        <v>93</v>
      </c>
      <c r="BM168" s="261" t="s">
        <v>1456</v>
      </c>
    </row>
    <row r="169" s="11" customFormat="1" ht="22.8" customHeight="1">
      <c r="A169" s="11"/>
      <c r="B169" s="235"/>
      <c r="C169" s="236"/>
      <c r="D169" s="237" t="s">
        <v>72</v>
      </c>
      <c r="E169" s="274" t="s">
        <v>980</v>
      </c>
      <c r="F169" s="274" t="s">
        <v>1014</v>
      </c>
      <c r="G169" s="236"/>
      <c r="H169" s="236"/>
      <c r="I169" s="239"/>
      <c r="J169" s="275">
        <f>BK169</f>
        <v>0</v>
      </c>
      <c r="K169" s="236"/>
      <c r="L169" s="241"/>
      <c r="M169" s="242"/>
      <c r="N169" s="243"/>
      <c r="O169" s="243"/>
      <c r="P169" s="244">
        <f>SUM(P170:P171)</f>
        <v>0</v>
      </c>
      <c r="Q169" s="243"/>
      <c r="R169" s="244">
        <f>SUM(R170:R171)</f>
        <v>0.00282</v>
      </c>
      <c r="S169" s="243"/>
      <c r="T169" s="245">
        <f>SUM(T170:T171)</f>
        <v>0.10100000000000001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46" t="s">
        <v>78</v>
      </c>
      <c r="AT169" s="247" t="s">
        <v>72</v>
      </c>
      <c r="AU169" s="247" t="s">
        <v>78</v>
      </c>
      <c r="AY169" s="246" t="s">
        <v>153</v>
      </c>
      <c r="BK169" s="248">
        <f>SUM(BK170:BK171)</f>
        <v>0</v>
      </c>
    </row>
    <row r="170" s="2" customFormat="1" ht="16.5" customHeight="1">
      <c r="A170" s="37"/>
      <c r="B170" s="38"/>
      <c r="C170" s="249" t="s">
        <v>1015</v>
      </c>
      <c r="D170" s="249" t="s">
        <v>154</v>
      </c>
      <c r="E170" s="250" t="s">
        <v>1457</v>
      </c>
      <c r="F170" s="251" t="s">
        <v>1458</v>
      </c>
      <c r="G170" s="252" t="s">
        <v>573</v>
      </c>
      <c r="H170" s="253">
        <v>7</v>
      </c>
      <c r="I170" s="254"/>
      <c r="J170" s="255">
        <f>ROUND(I170*H170,2)</f>
        <v>0</v>
      </c>
      <c r="K170" s="256"/>
      <c r="L170" s="43"/>
      <c r="M170" s="257" t="s">
        <v>1</v>
      </c>
      <c r="N170" s="258" t="s">
        <v>38</v>
      </c>
      <c r="O170" s="90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1" t="s">
        <v>93</v>
      </c>
      <c r="AT170" s="261" t="s">
        <v>154</v>
      </c>
      <c r="AU170" s="261" t="s">
        <v>82</v>
      </c>
      <c r="AY170" s="16" t="s">
        <v>153</v>
      </c>
      <c r="BE170" s="262">
        <f>IF(N170="základní",J170,0)</f>
        <v>0</v>
      </c>
      <c r="BF170" s="262">
        <f>IF(N170="snížená",J170,0)</f>
        <v>0</v>
      </c>
      <c r="BG170" s="262">
        <f>IF(N170="zákl. přenesená",J170,0)</f>
        <v>0</v>
      </c>
      <c r="BH170" s="262">
        <f>IF(N170="sníž. přenesená",J170,0)</f>
        <v>0</v>
      </c>
      <c r="BI170" s="262">
        <f>IF(N170="nulová",J170,0)</f>
        <v>0</v>
      </c>
      <c r="BJ170" s="16" t="s">
        <v>78</v>
      </c>
      <c r="BK170" s="262">
        <f>ROUND(I170*H170,2)</f>
        <v>0</v>
      </c>
      <c r="BL170" s="16" t="s">
        <v>93</v>
      </c>
      <c r="BM170" s="261" t="s">
        <v>1459</v>
      </c>
    </row>
    <row r="171" s="2" customFormat="1" ht="16.5" customHeight="1">
      <c r="A171" s="37"/>
      <c r="B171" s="38"/>
      <c r="C171" s="249" t="s">
        <v>186</v>
      </c>
      <c r="D171" s="249" t="s">
        <v>154</v>
      </c>
      <c r="E171" s="250" t="s">
        <v>1420</v>
      </c>
      <c r="F171" s="251" t="s">
        <v>1460</v>
      </c>
      <c r="G171" s="252" t="s">
        <v>182</v>
      </c>
      <c r="H171" s="253">
        <v>1</v>
      </c>
      <c r="I171" s="254"/>
      <c r="J171" s="255">
        <f>ROUND(I171*H171,2)</f>
        <v>0</v>
      </c>
      <c r="K171" s="256"/>
      <c r="L171" s="43"/>
      <c r="M171" s="263" t="s">
        <v>1</v>
      </c>
      <c r="N171" s="264" t="s">
        <v>38</v>
      </c>
      <c r="O171" s="265"/>
      <c r="P171" s="266">
        <f>O171*H171</f>
        <v>0</v>
      </c>
      <c r="Q171" s="266">
        <v>0.00282</v>
      </c>
      <c r="R171" s="266">
        <f>Q171*H171</f>
        <v>0.00282</v>
      </c>
      <c r="S171" s="266">
        <v>0.10100000000000001</v>
      </c>
      <c r="T171" s="267">
        <f>S171*H171</f>
        <v>0.10100000000000001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1" t="s">
        <v>93</v>
      </c>
      <c r="AT171" s="261" t="s">
        <v>154</v>
      </c>
      <c r="AU171" s="261" t="s">
        <v>82</v>
      </c>
      <c r="AY171" s="16" t="s">
        <v>153</v>
      </c>
      <c r="BE171" s="262">
        <f>IF(N171="základní",J171,0)</f>
        <v>0</v>
      </c>
      <c r="BF171" s="262">
        <f>IF(N171="snížená",J171,0)</f>
        <v>0</v>
      </c>
      <c r="BG171" s="262">
        <f>IF(N171="zákl. přenesená",J171,0)</f>
        <v>0</v>
      </c>
      <c r="BH171" s="262">
        <f>IF(N171="sníž. přenesená",J171,0)</f>
        <v>0</v>
      </c>
      <c r="BI171" s="262">
        <f>IF(N171="nulová",J171,0)</f>
        <v>0</v>
      </c>
      <c r="BJ171" s="16" t="s">
        <v>78</v>
      </c>
      <c r="BK171" s="262">
        <f>ROUND(I171*H171,2)</f>
        <v>0</v>
      </c>
      <c r="BL171" s="16" t="s">
        <v>93</v>
      </c>
      <c r="BM171" s="261" t="s">
        <v>1461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193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7NdIORvT6k4u6x1vyHLmI+MBi6v9yhyveoEyA/AU+vujiMA8bNtR/THUPZra/oKE1zpEboBnZVIi+jUhcU8LmA==" hashValue="K8EUuneiBTq2vh1OmdB9WtqMc1urxvXQ4lgNIXa5Tm4oXWRNl8wcUVVgSmYyZ/ePtN+YWn1Ay2FRqh0yc8zYDw==" algorithmName="SHA-512" password="CC35"/>
  <autoFilter ref="C135:K171"/>
  <mergeCells count="17"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L2:V2"/>
    <mergeCell ref="E7:H7"/>
    <mergeCell ref="E9:H9"/>
    <mergeCell ref="E11:H11"/>
    <mergeCell ref="E20:H20"/>
    <mergeCell ref="E29:H29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15</v>
      </c>
      <c r="I6" s="145"/>
      <c r="L6" s="19"/>
    </row>
    <row r="7" s="1" customFormat="1" ht="16.5" customHeight="1">
      <c r="B7" s="19"/>
      <c r="E7" s="152" t="str">
        <f>'Rekapitulace stavby'!K6</f>
        <v>Nemocnice Havířov-magnetická rezonance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1462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17</v>
      </c>
      <c r="E11" s="37"/>
      <c r="F11" s="140" t="s">
        <v>1</v>
      </c>
      <c r="G11" s="37"/>
      <c r="H11" s="37"/>
      <c r="I11" s="155" t="s">
        <v>18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19</v>
      </c>
      <c r="E12" s="37"/>
      <c r="F12" s="140" t="s">
        <v>20</v>
      </c>
      <c r="G12" s="37"/>
      <c r="H12" s="37"/>
      <c r="I12" s="155" t="s">
        <v>21</v>
      </c>
      <c r="J12" s="156" t="str">
        <f>'Rekapitulace stavby'!AN8</f>
        <v>2. 3. 2020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23</v>
      </c>
      <c r="E14" s="37"/>
      <c r="F14" s="37"/>
      <c r="G14" s="37"/>
      <c r="H14" s="37"/>
      <c r="I14" s="155" t="s">
        <v>24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27</v>
      </c>
      <c r="E17" s="37"/>
      <c r="F17" s="37"/>
      <c r="G17" s="37"/>
      <c r="H17" s="37"/>
      <c r="I17" s="155" t="s">
        <v>24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29</v>
      </c>
      <c r="E20" s="37"/>
      <c r="F20" s="37"/>
      <c r="G20" s="37"/>
      <c r="H20" s="37"/>
      <c r="I20" s="155" t="s">
        <v>24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31</v>
      </c>
      <c r="E23" s="37"/>
      <c r="F23" s="37"/>
      <c r="G23" s="37"/>
      <c r="H23" s="37"/>
      <c r="I23" s="155" t="s">
        <v>24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32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140" t="s">
        <v>111</v>
      </c>
      <c r="E30" s="37"/>
      <c r="F30" s="37"/>
      <c r="G30" s="37"/>
      <c r="H30" s="37"/>
      <c r="I30" s="153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65" t="s">
        <v>112</v>
      </c>
      <c r="E31" s="37"/>
      <c r="F31" s="37"/>
      <c r="G31" s="37"/>
      <c r="H31" s="37"/>
      <c r="I31" s="153"/>
      <c r="J31" s="164">
        <f>J129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3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70" t="s">
        <v>37</v>
      </c>
      <c r="E35" s="151" t="s">
        <v>38</v>
      </c>
      <c r="F35" s="171">
        <f>ROUND((SUM(BE129:BE136) + SUM(BE156:BE659)),  2)</f>
        <v>0</v>
      </c>
      <c r="G35" s="37"/>
      <c r="H35" s="37"/>
      <c r="I35" s="172">
        <v>0.20999999999999999</v>
      </c>
      <c r="J35" s="171">
        <f>ROUND(((SUM(BE129:BE136) + SUM(BE156:BE659))*I35),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71">
        <f>ROUND((SUM(BF129:BF136) + SUM(BF156:BF659)),  2)</f>
        <v>0</v>
      </c>
      <c r="G36" s="37"/>
      <c r="H36" s="37"/>
      <c r="I36" s="172">
        <v>0.14999999999999999</v>
      </c>
      <c r="J36" s="171">
        <f>ROUND(((SUM(BF129:BF136) + SUM(BF156:BF659))*I36),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71">
        <f>ROUND((SUM(BG129:BG136) + SUM(BG156:BG659)),  2)</f>
        <v>0</v>
      </c>
      <c r="G37" s="37"/>
      <c r="H37" s="37"/>
      <c r="I37" s="172">
        <v>0.20999999999999999</v>
      </c>
      <c r="J37" s="171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71">
        <f>ROUND((SUM(BH129:BH136) + SUM(BH156:BH659)),  2)</f>
        <v>0</v>
      </c>
      <c r="G38" s="37"/>
      <c r="H38" s="37"/>
      <c r="I38" s="172">
        <v>0.14999999999999999</v>
      </c>
      <c r="J38" s="171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71">
        <f>ROUND((SUM(BI129:BI136) + SUM(BI156:BI659)),  2)</f>
        <v>0</v>
      </c>
      <c r="G39" s="37"/>
      <c r="H39" s="37"/>
      <c r="I39" s="172">
        <v>0</v>
      </c>
      <c r="J39" s="17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Nemocnice Havířov-magnetická rezonance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4 - Architektonicko-stavební část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9"/>
      <c r="E89" s="39"/>
      <c r="F89" s="26" t="str">
        <f>F12</f>
        <v>Havířov</v>
      </c>
      <c r="G89" s="39"/>
      <c r="H89" s="39"/>
      <c r="I89" s="155" t="s">
        <v>21</v>
      </c>
      <c r="J89" s="78" t="str">
        <f>IF(J12="","",J12)</f>
        <v>2. 3. 2020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9"/>
      <c r="E91" s="39"/>
      <c r="F91" s="26" t="str">
        <f>E15</f>
        <v xml:space="preserve"> </v>
      </c>
      <c r="G91" s="39"/>
      <c r="H91" s="39"/>
      <c r="I91" s="155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55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8" t="s">
        <v>114</v>
      </c>
      <c r="D94" s="199"/>
      <c r="E94" s="199"/>
      <c r="F94" s="199"/>
      <c r="G94" s="199"/>
      <c r="H94" s="199"/>
      <c r="I94" s="200"/>
      <c r="J94" s="201" t="s">
        <v>115</v>
      </c>
      <c r="K94" s="19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2" t="s">
        <v>116</v>
      </c>
      <c r="D96" s="39"/>
      <c r="E96" s="39"/>
      <c r="F96" s="39"/>
      <c r="G96" s="39"/>
      <c r="H96" s="39"/>
      <c r="I96" s="153"/>
      <c r="J96" s="109">
        <f>J156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203"/>
      <c r="C97" s="204"/>
      <c r="D97" s="205" t="s">
        <v>937</v>
      </c>
      <c r="E97" s="206"/>
      <c r="F97" s="206"/>
      <c r="G97" s="206"/>
      <c r="H97" s="206"/>
      <c r="I97" s="207"/>
      <c r="J97" s="208">
        <f>J157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68"/>
      <c r="C98" s="132"/>
      <c r="D98" s="269" t="s">
        <v>1295</v>
      </c>
      <c r="E98" s="270"/>
      <c r="F98" s="270"/>
      <c r="G98" s="270"/>
      <c r="H98" s="270"/>
      <c r="I98" s="271"/>
      <c r="J98" s="272">
        <f>J158</f>
        <v>0</v>
      </c>
      <c r="K98" s="132"/>
      <c r="L98" s="27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68"/>
      <c r="C99" s="132"/>
      <c r="D99" s="269" t="s">
        <v>1463</v>
      </c>
      <c r="E99" s="270"/>
      <c r="F99" s="270"/>
      <c r="G99" s="270"/>
      <c r="H99" s="270"/>
      <c r="I99" s="271"/>
      <c r="J99" s="272">
        <f>J203</f>
        <v>0</v>
      </c>
      <c r="K99" s="132"/>
      <c r="L99" s="27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68"/>
      <c r="C100" s="132"/>
      <c r="D100" s="269" t="s">
        <v>1464</v>
      </c>
      <c r="E100" s="270"/>
      <c r="F100" s="270"/>
      <c r="G100" s="270"/>
      <c r="H100" s="270"/>
      <c r="I100" s="271"/>
      <c r="J100" s="272">
        <f>J257</f>
        <v>0</v>
      </c>
      <c r="K100" s="132"/>
      <c r="L100" s="27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68"/>
      <c r="C101" s="132"/>
      <c r="D101" s="269" t="s">
        <v>1296</v>
      </c>
      <c r="E101" s="270"/>
      <c r="F101" s="270"/>
      <c r="G101" s="270"/>
      <c r="H101" s="270"/>
      <c r="I101" s="271"/>
      <c r="J101" s="272">
        <f>J313</f>
        <v>0</v>
      </c>
      <c r="K101" s="132"/>
      <c r="L101" s="27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68"/>
      <c r="C102" s="132"/>
      <c r="D102" s="269" t="s">
        <v>1424</v>
      </c>
      <c r="E102" s="270"/>
      <c r="F102" s="270"/>
      <c r="G102" s="270"/>
      <c r="H102" s="270"/>
      <c r="I102" s="271"/>
      <c r="J102" s="272">
        <f>J369</f>
        <v>0</v>
      </c>
      <c r="K102" s="132"/>
      <c r="L102" s="27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68"/>
      <c r="C103" s="132"/>
      <c r="D103" s="269" t="s">
        <v>1465</v>
      </c>
      <c r="E103" s="270"/>
      <c r="F103" s="270"/>
      <c r="G103" s="270"/>
      <c r="H103" s="270"/>
      <c r="I103" s="271"/>
      <c r="J103" s="272">
        <f>J373</f>
        <v>0</v>
      </c>
      <c r="K103" s="132"/>
      <c r="L103" s="27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68"/>
      <c r="C104" s="132"/>
      <c r="D104" s="269" t="s">
        <v>939</v>
      </c>
      <c r="E104" s="270"/>
      <c r="F104" s="270"/>
      <c r="G104" s="270"/>
      <c r="H104" s="270"/>
      <c r="I104" s="271"/>
      <c r="J104" s="272">
        <f>J454</f>
        <v>0</v>
      </c>
      <c r="K104" s="132"/>
      <c r="L104" s="27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4.88" customHeight="1">
      <c r="A105" s="12"/>
      <c r="B105" s="268"/>
      <c r="C105" s="132"/>
      <c r="D105" s="269" t="s">
        <v>1466</v>
      </c>
      <c r="E105" s="270"/>
      <c r="F105" s="270"/>
      <c r="G105" s="270"/>
      <c r="H105" s="270"/>
      <c r="I105" s="271"/>
      <c r="J105" s="272">
        <f>J464</f>
        <v>0</v>
      </c>
      <c r="K105" s="132"/>
      <c r="L105" s="27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68"/>
      <c r="C106" s="132"/>
      <c r="D106" s="269" t="s">
        <v>1467</v>
      </c>
      <c r="E106" s="270"/>
      <c r="F106" s="270"/>
      <c r="G106" s="270"/>
      <c r="H106" s="270"/>
      <c r="I106" s="271"/>
      <c r="J106" s="272">
        <f>J467</f>
        <v>0</v>
      </c>
      <c r="K106" s="132"/>
      <c r="L106" s="27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203"/>
      <c r="C107" s="204"/>
      <c r="D107" s="205" t="s">
        <v>940</v>
      </c>
      <c r="E107" s="206"/>
      <c r="F107" s="206"/>
      <c r="G107" s="206"/>
      <c r="H107" s="206"/>
      <c r="I107" s="207"/>
      <c r="J107" s="208">
        <f>J469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2" customFormat="1" ht="19.92" customHeight="1">
      <c r="A108" s="12"/>
      <c r="B108" s="268"/>
      <c r="C108" s="132"/>
      <c r="D108" s="269" t="s">
        <v>1468</v>
      </c>
      <c r="E108" s="270"/>
      <c r="F108" s="270"/>
      <c r="G108" s="270"/>
      <c r="H108" s="270"/>
      <c r="I108" s="271"/>
      <c r="J108" s="272">
        <f>J470</f>
        <v>0</v>
      </c>
      <c r="K108" s="132"/>
      <c r="L108" s="27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68"/>
      <c r="C109" s="132"/>
      <c r="D109" s="269" t="s">
        <v>1469</v>
      </c>
      <c r="E109" s="270"/>
      <c r="F109" s="270"/>
      <c r="G109" s="270"/>
      <c r="H109" s="270"/>
      <c r="I109" s="271"/>
      <c r="J109" s="272">
        <f>J498</f>
        <v>0</v>
      </c>
      <c r="K109" s="132"/>
      <c r="L109" s="27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68"/>
      <c r="C110" s="132"/>
      <c r="D110" s="269" t="s">
        <v>1470</v>
      </c>
      <c r="E110" s="270"/>
      <c r="F110" s="270"/>
      <c r="G110" s="270"/>
      <c r="H110" s="270"/>
      <c r="I110" s="271"/>
      <c r="J110" s="272">
        <f>J514</f>
        <v>0</v>
      </c>
      <c r="K110" s="132"/>
      <c r="L110" s="27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68"/>
      <c r="C111" s="132"/>
      <c r="D111" s="269" t="s">
        <v>1471</v>
      </c>
      <c r="E111" s="270"/>
      <c r="F111" s="270"/>
      <c r="G111" s="270"/>
      <c r="H111" s="270"/>
      <c r="I111" s="271"/>
      <c r="J111" s="272">
        <f>J532</f>
        <v>0</v>
      </c>
      <c r="K111" s="132"/>
      <c r="L111" s="273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68"/>
      <c r="C112" s="132"/>
      <c r="D112" s="269" t="s">
        <v>1472</v>
      </c>
      <c r="E112" s="270"/>
      <c r="F112" s="270"/>
      <c r="G112" s="270"/>
      <c r="H112" s="270"/>
      <c r="I112" s="271"/>
      <c r="J112" s="272">
        <f>J536</f>
        <v>0</v>
      </c>
      <c r="K112" s="132"/>
      <c r="L112" s="273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68"/>
      <c r="C113" s="132"/>
      <c r="D113" s="269" t="s">
        <v>1473</v>
      </c>
      <c r="E113" s="270"/>
      <c r="F113" s="270"/>
      <c r="G113" s="270"/>
      <c r="H113" s="270"/>
      <c r="I113" s="271"/>
      <c r="J113" s="272">
        <f>J551</f>
        <v>0</v>
      </c>
      <c r="K113" s="132"/>
      <c r="L113" s="273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9.92" customHeight="1">
      <c r="A114" s="12"/>
      <c r="B114" s="268"/>
      <c r="C114" s="132"/>
      <c r="D114" s="269" t="s">
        <v>1474</v>
      </c>
      <c r="E114" s="270"/>
      <c r="F114" s="270"/>
      <c r="G114" s="270"/>
      <c r="H114" s="270"/>
      <c r="I114" s="271"/>
      <c r="J114" s="272">
        <f>J564</f>
        <v>0</v>
      </c>
      <c r="K114" s="132"/>
      <c r="L114" s="273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68"/>
      <c r="C115" s="132"/>
      <c r="D115" s="269" t="s">
        <v>1475</v>
      </c>
      <c r="E115" s="270"/>
      <c r="F115" s="270"/>
      <c r="G115" s="270"/>
      <c r="H115" s="270"/>
      <c r="I115" s="271"/>
      <c r="J115" s="272">
        <f>J579</f>
        <v>0</v>
      </c>
      <c r="K115" s="132"/>
      <c r="L115" s="273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9.92" customHeight="1">
      <c r="A116" s="12"/>
      <c r="B116" s="268"/>
      <c r="C116" s="132"/>
      <c r="D116" s="269" t="s">
        <v>1476</v>
      </c>
      <c r="E116" s="270"/>
      <c r="F116" s="270"/>
      <c r="G116" s="270"/>
      <c r="H116" s="270"/>
      <c r="I116" s="271"/>
      <c r="J116" s="272">
        <f>J601</f>
        <v>0</v>
      </c>
      <c r="K116" s="132"/>
      <c r="L116" s="273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9.92" customHeight="1">
      <c r="A117" s="12"/>
      <c r="B117" s="268"/>
      <c r="C117" s="132"/>
      <c r="D117" s="269" t="s">
        <v>1477</v>
      </c>
      <c r="E117" s="270"/>
      <c r="F117" s="270"/>
      <c r="G117" s="270"/>
      <c r="H117" s="270"/>
      <c r="I117" s="271"/>
      <c r="J117" s="272">
        <f>J607</f>
        <v>0</v>
      </c>
      <c r="K117" s="132"/>
      <c r="L117" s="273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68"/>
      <c r="C118" s="132"/>
      <c r="D118" s="269" t="s">
        <v>1478</v>
      </c>
      <c r="E118" s="270"/>
      <c r="F118" s="270"/>
      <c r="G118" s="270"/>
      <c r="H118" s="270"/>
      <c r="I118" s="271"/>
      <c r="J118" s="272">
        <f>J616</f>
        <v>0</v>
      </c>
      <c r="K118" s="132"/>
      <c r="L118" s="273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2" customFormat="1" ht="19.92" customHeight="1">
      <c r="A119" s="12"/>
      <c r="B119" s="268"/>
      <c r="C119" s="132"/>
      <c r="D119" s="269" t="s">
        <v>1479</v>
      </c>
      <c r="E119" s="270"/>
      <c r="F119" s="270"/>
      <c r="G119" s="270"/>
      <c r="H119" s="270"/>
      <c r="I119" s="271"/>
      <c r="J119" s="272">
        <f>J622</f>
        <v>0</v>
      </c>
      <c r="K119" s="132"/>
      <c r="L119" s="273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2" customFormat="1" ht="19.92" customHeight="1">
      <c r="A120" s="12"/>
      <c r="B120" s="268"/>
      <c r="C120" s="132"/>
      <c r="D120" s="269" t="s">
        <v>1480</v>
      </c>
      <c r="E120" s="270"/>
      <c r="F120" s="270"/>
      <c r="G120" s="270"/>
      <c r="H120" s="270"/>
      <c r="I120" s="271"/>
      <c r="J120" s="272">
        <f>J632</f>
        <v>0</v>
      </c>
      <c r="K120" s="132"/>
      <c r="L120" s="273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68"/>
      <c r="C121" s="132"/>
      <c r="D121" s="269" t="s">
        <v>1481</v>
      </c>
      <c r="E121" s="270"/>
      <c r="F121" s="270"/>
      <c r="G121" s="270"/>
      <c r="H121" s="270"/>
      <c r="I121" s="271"/>
      <c r="J121" s="272">
        <f>J643</f>
        <v>0</v>
      </c>
      <c r="K121" s="132"/>
      <c r="L121" s="273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68"/>
      <c r="C122" s="132"/>
      <c r="D122" s="269" t="s">
        <v>1482</v>
      </c>
      <c r="E122" s="270"/>
      <c r="F122" s="270"/>
      <c r="G122" s="270"/>
      <c r="H122" s="270"/>
      <c r="I122" s="271"/>
      <c r="J122" s="272">
        <f>J649</f>
        <v>0</v>
      </c>
      <c r="K122" s="132"/>
      <c r="L122" s="273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9" customFormat="1" ht="24.96" customHeight="1">
      <c r="A123" s="9"/>
      <c r="B123" s="203"/>
      <c r="C123" s="204"/>
      <c r="D123" s="205" t="s">
        <v>549</v>
      </c>
      <c r="E123" s="206"/>
      <c r="F123" s="206"/>
      <c r="G123" s="206"/>
      <c r="H123" s="206"/>
      <c r="I123" s="207"/>
      <c r="J123" s="208">
        <f>J652</f>
        <v>0</v>
      </c>
      <c r="K123" s="204"/>
      <c r="L123" s="20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2" customFormat="1" ht="19.92" customHeight="1">
      <c r="A124" s="12"/>
      <c r="B124" s="268"/>
      <c r="C124" s="132"/>
      <c r="D124" s="269" t="s">
        <v>1483</v>
      </c>
      <c r="E124" s="270"/>
      <c r="F124" s="270"/>
      <c r="G124" s="270"/>
      <c r="H124" s="270"/>
      <c r="I124" s="271"/>
      <c r="J124" s="272">
        <f>J653</f>
        <v>0</v>
      </c>
      <c r="K124" s="132"/>
      <c r="L124" s="273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="12" customFormat="1" ht="19.92" customHeight="1">
      <c r="A125" s="12"/>
      <c r="B125" s="268"/>
      <c r="C125" s="132"/>
      <c r="D125" s="269" t="s">
        <v>1484</v>
      </c>
      <c r="E125" s="270"/>
      <c r="F125" s="270"/>
      <c r="G125" s="270"/>
      <c r="H125" s="270"/>
      <c r="I125" s="271"/>
      <c r="J125" s="272">
        <f>J655</f>
        <v>0</v>
      </c>
      <c r="K125" s="132"/>
      <c r="L125" s="273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="12" customFormat="1" ht="19.92" customHeight="1">
      <c r="A126" s="12"/>
      <c r="B126" s="268"/>
      <c r="C126" s="132"/>
      <c r="D126" s="269" t="s">
        <v>1485</v>
      </c>
      <c r="E126" s="270"/>
      <c r="F126" s="270"/>
      <c r="G126" s="270"/>
      <c r="H126" s="270"/>
      <c r="I126" s="271"/>
      <c r="J126" s="272">
        <f>J658</f>
        <v>0</v>
      </c>
      <c r="K126" s="132"/>
      <c r="L126" s="273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="2" customFormat="1" ht="21.84" customHeight="1">
      <c r="A127" s="37"/>
      <c r="B127" s="38"/>
      <c r="C127" s="39"/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9.28" customHeight="1">
      <c r="A129" s="37"/>
      <c r="B129" s="38"/>
      <c r="C129" s="202" t="s">
        <v>128</v>
      </c>
      <c r="D129" s="39"/>
      <c r="E129" s="39"/>
      <c r="F129" s="39"/>
      <c r="G129" s="39"/>
      <c r="H129" s="39"/>
      <c r="I129" s="153"/>
      <c r="J129" s="210">
        <f>ROUND(J130 + J131 + J132 + J133 + J134 + J135,2)</f>
        <v>0</v>
      </c>
      <c r="K129" s="39"/>
      <c r="L129" s="62"/>
      <c r="N129" s="211" t="s">
        <v>37</v>
      </c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8" customHeight="1">
      <c r="A130" s="37"/>
      <c r="B130" s="38"/>
      <c r="C130" s="39"/>
      <c r="D130" s="212" t="s">
        <v>129</v>
      </c>
      <c r="E130" s="213"/>
      <c r="F130" s="213"/>
      <c r="G130" s="39"/>
      <c r="H130" s="39"/>
      <c r="I130" s="153"/>
      <c r="J130" s="214">
        <v>0</v>
      </c>
      <c r="K130" s="39"/>
      <c r="L130" s="215"/>
      <c r="M130" s="216"/>
      <c r="N130" s="217" t="s">
        <v>38</v>
      </c>
      <c r="O130" s="216"/>
      <c r="P130" s="216"/>
      <c r="Q130" s="216"/>
      <c r="R130" s="216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8" t="s">
        <v>130</v>
      </c>
      <c r="AZ130" s="216"/>
      <c r="BA130" s="216"/>
      <c r="BB130" s="216"/>
      <c r="BC130" s="216"/>
      <c r="BD130" s="216"/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18" t="s">
        <v>78</v>
      </c>
      <c r="BK130" s="216"/>
      <c r="BL130" s="216"/>
      <c r="BM130" s="216"/>
    </row>
    <row r="131" s="2" customFormat="1" ht="18" customHeight="1">
      <c r="A131" s="37"/>
      <c r="B131" s="38"/>
      <c r="C131" s="39"/>
      <c r="D131" s="212" t="s">
        <v>131</v>
      </c>
      <c r="E131" s="213"/>
      <c r="F131" s="213"/>
      <c r="G131" s="39"/>
      <c r="H131" s="39"/>
      <c r="I131" s="153"/>
      <c r="J131" s="214">
        <v>0</v>
      </c>
      <c r="K131" s="39"/>
      <c r="L131" s="215"/>
      <c r="M131" s="216"/>
      <c r="N131" s="217" t="s">
        <v>38</v>
      </c>
      <c r="O131" s="216"/>
      <c r="P131" s="216"/>
      <c r="Q131" s="216"/>
      <c r="R131" s="216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8" t="s">
        <v>130</v>
      </c>
      <c r="AZ131" s="216"/>
      <c r="BA131" s="216"/>
      <c r="BB131" s="216"/>
      <c r="BC131" s="216"/>
      <c r="BD131" s="216"/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18" t="s">
        <v>78</v>
      </c>
      <c r="BK131" s="216"/>
      <c r="BL131" s="216"/>
      <c r="BM131" s="216"/>
    </row>
    <row r="132" s="2" customFormat="1" ht="18" customHeight="1">
      <c r="A132" s="37"/>
      <c r="B132" s="38"/>
      <c r="C132" s="39"/>
      <c r="D132" s="212" t="s">
        <v>132</v>
      </c>
      <c r="E132" s="213"/>
      <c r="F132" s="213"/>
      <c r="G132" s="39"/>
      <c r="H132" s="39"/>
      <c r="I132" s="153"/>
      <c r="J132" s="214">
        <v>0</v>
      </c>
      <c r="K132" s="39"/>
      <c r="L132" s="215"/>
      <c r="M132" s="216"/>
      <c r="N132" s="217" t="s">
        <v>38</v>
      </c>
      <c r="O132" s="216"/>
      <c r="P132" s="216"/>
      <c r="Q132" s="216"/>
      <c r="R132" s="216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8" t="s">
        <v>130</v>
      </c>
      <c r="AZ132" s="216"/>
      <c r="BA132" s="216"/>
      <c r="BB132" s="216"/>
      <c r="BC132" s="216"/>
      <c r="BD132" s="216"/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18" t="s">
        <v>78</v>
      </c>
      <c r="BK132" s="216"/>
      <c r="BL132" s="216"/>
      <c r="BM132" s="216"/>
    </row>
    <row r="133" s="2" customFormat="1" ht="18" customHeight="1">
      <c r="A133" s="37"/>
      <c r="B133" s="38"/>
      <c r="C133" s="39"/>
      <c r="D133" s="212" t="s">
        <v>133</v>
      </c>
      <c r="E133" s="213"/>
      <c r="F133" s="213"/>
      <c r="G133" s="39"/>
      <c r="H133" s="39"/>
      <c r="I133" s="153"/>
      <c r="J133" s="214">
        <v>0</v>
      </c>
      <c r="K133" s="39"/>
      <c r="L133" s="215"/>
      <c r="M133" s="216"/>
      <c r="N133" s="217" t="s">
        <v>38</v>
      </c>
      <c r="O133" s="216"/>
      <c r="P133" s="216"/>
      <c r="Q133" s="216"/>
      <c r="R133" s="216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8" t="s">
        <v>130</v>
      </c>
      <c r="AZ133" s="216"/>
      <c r="BA133" s="216"/>
      <c r="BB133" s="216"/>
      <c r="BC133" s="216"/>
      <c r="BD133" s="216"/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18" t="s">
        <v>78</v>
      </c>
      <c r="BK133" s="216"/>
      <c r="BL133" s="216"/>
      <c r="BM133" s="216"/>
    </row>
    <row r="134" s="2" customFormat="1" ht="18" customHeight="1">
      <c r="A134" s="37"/>
      <c r="B134" s="38"/>
      <c r="C134" s="39"/>
      <c r="D134" s="212" t="s">
        <v>134</v>
      </c>
      <c r="E134" s="213"/>
      <c r="F134" s="213"/>
      <c r="G134" s="39"/>
      <c r="H134" s="39"/>
      <c r="I134" s="153"/>
      <c r="J134" s="214">
        <v>0</v>
      </c>
      <c r="K134" s="39"/>
      <c r="L134" s="215"/>
      <c r="M134" s="216"/>
      <c r="N134" s="217" t="s">
        <v>38</v>
      </c>
      <c r="O134" s="216"/>
      <c r="P134" s="216"/>
      <c r="Q134" s="216"/>
      <c r="R134" s="216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8" t="s">
        <v>130</v>
      </c>
      <c r="AZ134" s="216"/>
      <c r="BA134" s="216"/>
      <c r="BB134" s="216"/>
      <c r="BC134" s="216"/>
      <c r="BD134" s="216"/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18" t="s">
        <v>78</v>
      </c>
      <c r="BK134" s="216"/>
      <c r="BL134" s="216"/>
      <c r="BM134" s="216"/>
    </row>
    <row r="135" s="2" customFormat="1" ht="18" customHeight="1">
      <c r="A135" s="37"/>
      <c r="B135" s="38"/>
      <c r="C135" s="39"/>
      <c r="D135" s="213" t="s">
        <v>135</v>
      </c>
      <c r="E135" s="39"/>
      <c r="F135" s="39"/>
      <c r="G135" s="39"/>
      <c r="H135" s="39"/>
      <c r="I135" s="153"/>
      <c r="J135" s="214">
        <f>ROUND(J30*T135,2)</f>
        <v>0</v>
      </c>
      <c r="K135" s="39"/>
      <c r="L135" s="215"/>
      <c r="M135" s="216"/>
      <c r="N135" s="217" t="s">
        <v>38</v>
      </c>
      <c r="O135" s="216"/>
      <c r="P135" s="216"/>
      <c r="Q135" s="216"/>
      <c r="R135" s="216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8" t="s">
        <v>136</v>
      </c>
      <c r="AZ135" s="216"/>
      <c r="BA135" s="216"/>
      <c r="BB135" s="216"/>
      <c r="BC135" s="216"/>
      <c r="BD135" s="216"/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18" t="s">
        <v>78</v>
      </c>
      <c r="BK135" s="216"/>
      <c r="BL135" s="216"/>
      <c r="BM135" s="216"/>
    </row>
    <row r="136" s="2" customFormat="1">
      <c r="A136" s="37"/>
      <c r="B136" s="38"/>
      <c r="C136" s="39"/>
      <c r="D136" s="39"/>
      <c r="E136" s="39"/>
      <c r="F136" s="39"/>
      <c r="G136" s="39"/>
      <c r="H136" s="39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29.28" customHeight="1">
      <c r="A137" s="37"/>
      <c r="B137" s="38"/>
      <c r="C137" s="220" t="s">
        <v>137</v>
      </c>
      <c r="D137" s="199"/>
      <c r="E137" s="199"/>
      <c r="F137" s="199"/>
      <c r="G137" s="199"/>
      <c r="H137" s="199"/>
      <c r="I137" s="200"/>
      <c r="J137" s="221">
        <f>ROUND(J96+J129,2)</f>
        <v>0</v>
      </c>
      <c r="K137" s="19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193"/>
      <c r="J138" s="66"/>
      <c r="K138" s="66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42" s="2" customFormat="1" ht="6.96" customHeight="1">
      <c r="A142" s="37"/>
      <c r="B142" s="67"/>
      <c r="C142" s="68"/>
      <c r="D142" s="68"/>
      <c r="E142" s="68"/>
      <c r="F142" s="68"/>
      <c r="G142" s="68"/>
      <c r="H142" s="68"/>
      <c r="I142" s="196"/>
      <c r="J142" s="68"/>
      <c r="K142" s="68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24.96" customHeight="1">
      <c r="A143" s="37"/>
      <c r="B143" s="38"/>
      <c r="C143" s="22" t="s">
        <v>138</v>
      </c>
      <c r="D143" s="39"/>
      <c r="E143" s="39"/>
      <c r="F143" s="39"/>
      <c r="G143" s="39"/>
      <c r="H143" s="39"/>
      <c r="I143" s="153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6.96" customHeight="1">
      <c r="A144" s="37"/>
      <c r="B144" s="38"/>
      <c r="C144" s="39"/>
      <c r="D144" s="39"/>
      <c r="E144" s="39"/>
      <c r="F144" s="39"/>
      <c r="G144" s="39"/>
      <c r="H144" s="39"/>
      <c r="I144" s="153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2" customHeight="1">
      <c r="A145" s="37"/>
      <c r="B145" s="38"/>
      <c r="C145" s="31" t="s">
        <v>15</v>
      </c>
      <c r="D145" s="39"/>
      <c r="E145" s="39"/>
      <c r="F145" s="39"/>
      <c r="G145" s="39"/>
      <c r="H145" s="39"/>
      <c r="I145" s="153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6.5" customHeight="1">
      <c r="A146" s="37"/>
      <c r="B146" s="38"/>
      <c r="C146" s="39"/>
      <c r="D146" s="39"/>
      <c r="E146" s="197" t="str">
        <f>E7</f>
        <v>Nemocnice Havířov-magnetická rezonance</v>
      </c>
      <c r="F146" s="31"/>
      <c r="G146" s="31"/>
      <c r="H146" s="31"/>
      <c r="I146" s="153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2" customHeight="1">
      <c r="A147" s="37"/>
      <c r="B147" s="38"/>
      <c r="C147" s="31" t="s">
        <v>109</v>
      </c>
      <c r="D147" s="39"/>
      <c r="E147" s="39"/>
      <c r="F147" s="39"/>
      <c r="G147" s="39"/>
      <c r="H147" s="39"/>
      <c r="I147" s="153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6.5" customHeight="1">
      <c r="A148" s="37"/>
      <c r="B148" s="38"/>
      <c r="C148" s="39"/>
      <c r="D148" s="39"/>
      <c r="E148" s="75" t="str">
        <f>E9</f>
        <v>4 - Architektonicko-stavební část</v>
      </c>
      <c r="F148" s="39"/>
      <c r="G148" s="39"/>
      <c r="H148" s="39"/>
      <c r="I148" s="153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6.96" customHeight="1">
      <c r="A149" s="37"/>
      <c r="B149" s="38"/>
      <c r="C149" s="39"/>
      <c r="D149" s="39"/>
      <c r="E149" s="39"/>
      <c r="F149" s="39"/>
      <c r="G149" s="39"/>
      <c r="H149" s="39"/>
      <c r="I149" s="153"/>
      <c r="J149" s="39"/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2" customHeight="1">
      <c r="A150" s="37"/>
      <c r="B150" s="38"/>
      <c r="C150" s="31" t="s">
        <v>19</v>
      </c>
      <c r="D150" s="39"/>
      <c r="E150" s="39"/>
      <c r="F150" s="26" t="str">
        <f>F12</f>
        <v>Havířov</v>
      </c>
      <c r="G150" s="39"/>
      <c r="H150" s="39"/>
      <c r="I150" s="155" t="s">
        <v>21</v>
      </c>
      <c r="J150" s="78" t="str">
        <f>IF(J12="","",J12)</f>
        <v>2. 3. 2020</v>
      </c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6.96" customHeight="1">
      <c r="A151" s="37"/>
      <c r="B151" s="38"/>
      <c r="C151" s="39"/>
      <c r="D151" s="39"/>
      <c r="E151" s="39"/>
      <c r="F151" s="39"/>
      <c r="G151" s="39"/>
      <c r="H151" s="39"/>
      <c r="I151" s="153"/>
      <c r="J151" s="39"/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15.15" customHeight="1">
      <c r="A152" s="37"/>
      <c r="B152" s="38"/>
      <c r="C152" s="31" t="s">
        <v>23</v>
      </c>
      <c r="D152" s="39"/>
      <c r="E152" s="39"/>
      <c r="F152" s="26" t="str">
        <f>E15</f>
        <v xml:space="preserve"> </v>
      </c>
      <c r="G152" s="39"/>
      <c r="H152" s="39"/>
      <c r="I152" s="155" t="s">
        <v>29</v>
      </c>
      <c r="J152" s="35" t="str">
        <f>E21</f>
        <v xml:space="preserve"> </v>
      </c>
      <c r="K152" s="39"/>
      <c r="L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15.15" customHeight="1">
      <c r="A153" s="37"/>
      <c r="B153" s="38"/>
      <c r="C153" s="31" t="s">
        <v>27</v>
      </c>
      <c r="D153" s="39"/>
      <c r="E153" s="39"/>
      <c r="F153" s="26" t="str">
        <f>IF(E18="","",E18)</f>
        <v>Vyplň údaj</v>
      </c>
      <c r="G153" s="39"/>
      <c r="H153" s="39"/>
      <c r="I153" s="155" t="s">
        <v>31</v>
      </c>
      <c r="J153" s="35" t="str">
        <f>E24</f>
        <v xml:space="preserve"> </v>
      </c>
      <c r="K153" s="39"/>
      <c r="L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2" customFormat="1" ht="10.32" customHeight="1">
      <c r="A154" s="37"/>
      <c r="B154" s="38"/>
      <c r="C154" s="39"/>
      <c r="D154" s="39"/>
      <c r="E154" s="39"/>
      <c r="F154" s="39"/>
      <c r="G154" s="39"/>
      <c r="H154" s="39"/>
      <c r="I154" s="153"/>
      <c r="J154" s="39"/>
      <c r="K154" s="39"/>
      <c r="L154" s="62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="10" customFormat="1" ht="29.28" customHeight="1">
      <c r="A155" s="222"/>
      <c r="B155" s="223"/>
      <c r="C155" s="224" t="s">
        <v>139</v>
      </c>
      <c r="D155" s="225" t="s">
        <v>58</v>
      </c>
      <c r="E155" s="225" t="s">
        <v>54</v>
      </c>
      <c r="F155" s="225" t="s">
        <v>55</v>
      </c>
      <c r="G155" s="225" t="s">
        <v>140</v>
      </c>
      <c r="H155" s="225" t="s">
        <v>141</v>
      </c>
      <c r="I155" s="226" t="s">
        <v>142</v>
      </c>
      <c r="J155" s="227" t="s">
        <v>115</v>
      </c>
      <c r="K155" s="228" t="s">
        <v>143</v>
      </c>
      <c r="L155" s="229"/>
      <c r="M155" s="99" t="s">
        <v>1</v>
      </c>
      <c r="N155" s="100" t="s">
        <v>37</v>
      </c>
      <c r="O155" s="100" t="s">
        <v>144</v>
      </c>
      <c r="P155" s="100" t="s">
        <v>145</v>
      </c>
      <c r="Q155" s="100" t="s">
        <v>146</v>
      </c>
      <c r="R155" s="100" t="s">
        <v>147</v>
      </c>
      <c r="S155" s="100" t="s">
        <v>148</v>
      </c>
      <c r="T155" s="101" t="s">
        <v>149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</row>
    <row r="156" s="2" customFormat="1" ht="22.8" customHeight="1">
      <c r="A156" s="37"/>
      <c r="B156" s="38"/>
      <c r="C156" s="106" t="s">
        <v>150</v>
      </c>
      <c r="D156" s="39"/>
      <c r="E156" s="39"/>
      <c r="F156" s="39"/>
      <c r="G156" s="39"/>
      <c r="H156" s="39"/>
      <c r="I156" s="153"/>
      <c r="J156" s="230">
        <f>BK156</f>
        <v>0</v>
      </c>
      <c r="K156" s="39"/>
      <c r="L156" s="43"/>
      <c r="M156" s="102"/>
      <c r="N156" s="231"/>
      <c r="O156" s="103"/>
      <c r="P156" s="232">
        <f>P157+P469+P652</f>
        <v>0</v>
      </c>
      <c r="Q156" s="103"/>
      <c r="R156" s="232">
        <f>R157+R469+R652</f>
        <v>1072.0813118599999</v>
      </c>
      <c r="S156" s="103"/>
      <c r="T156" s="233">
        <f>T157+T469+T652</f>
        <v>0.066000000000000003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72</v>
      </c>
      <c r="AU156" s="16" t="s">
        <v>117</v>
      </c>
      <c r="BK156" s="234">
        <f>BK157+BK469+BK652</f>
        <v>0</v>
      </c>
    </row>
    <row r="157" s="11" customFormat="1" ht="25.92" customHeight="1">
      <c r="A157" s="11"/>
      <c r="B157" s="235"/>
      <c r="C157" s="236"/>
      <c r="D157" s="237" t="s">
        <v>72</v>
      </c>
      <c r="E157" s="238" t="s">
        <v>950</v>
      </c>
      <c r="F157" s="238" t="s">
        <v>951</v>
      </c>
      <c r="G157" s="236"/>
      <c r="H157" s="236"/>
      <c r="I157" s="239"/>
      <c r="J157" s="240">
        <f>BK157</f>
        <v>0</v>
      </c>
      <c r="K157" s="236"/>
      <c r="L157" s="241"/>
      <c r="M157" s="242"/>
      <c r="N157" s="243"/>
      <c r="O157" s="243"/>
      <c r="P157" s="244">
        <f>P158+P203+P257+P313+P369+P373+P454+P467</f>
        <v>0</v>
      </c>
      <c r="Q157" s="243"/>
      <c r="R157" s="244">
        <f>R158+R203+R257+R313+R369+R373+R454+R467</f>
        <v>1054.1002334299999</v>
      </c>
      <c r="S157" s="243"/>
      <c r="T157" s="245">
        <f>T158+T203+T257+T313+T369+T373+T454+T467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46" t="s">
        <v>78</v>
      </c>
      <c r="AT157" s="247" t="s">
        <v>72</v>
      </c>
      <c r="AU157" s="247" t="s">
        <v>73</v>
      </c>
      <c r="AY157" s="246" t="s">
        <v>153</v>
      </c>
      <c r="BK157" s="248">
        <f>BK158+BK203+BK257+BK313+BK369+BK373+BK454+BK467</f>
        <v>0</v>
      </c>
    </row>
    <row r="158" s="11" customFormat="1" ht="22.8" customHeight="1">
      <c r="A158" s="11"/>
      <c r="B158" s="235"/>
      <c r="C158" s="236"/>
      <c r="D158" s="237" t="s">
        <v>72</v>
      </c>
      <c r="E158" s="274" t="s">
        <v>78</v>
      </c>
      <c r="F158" s="274" t="s">
        <v>1297</v>
      </c>
      <c r="G158" s="236"/>
      <c r="H158" s="236"/>
      <c r="I158" s="239"/>
      <c r="J158" s="275">
        <f>BK158</f>
        <v>0</v>
      </c>
      <c r="K158" s="236"/>
      <c r="L158" s="241"/>
      <c r="M158" s="242"/>
      <c r="N158" s="243"/>
      <c r="O158" s="243"/>
      <c r="P158" s="244">
        <f>SUM(P159:P202)</f>
        <v>0</v>
      </c>
      <c r="Q158" s="243"/>
      <c r="R158" s="244">
        <f>SUM(R159:R202)</f>
        <v>166.51400000000001</v>
      </c>
      <c r="S158" s="243"/>
      <c r="T158" s="245">
        <f>SUM(T159:T202)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46" t="s">
        <v>78</v>
      </c>
      <c r="AT158" s="247" t="s">
        <v>72</v>
      </c>
      <c r="AU158" s="247" t="s">
        <v>78</v>
      </c>
      <c r="AY158" s="246" t="s">
        <v>153</v>
      </c>
      <c r="BK158" s="248">
        <f>SUM(BK159:BK202)</f>
        <v>0</v>
      </c>
    </row>
    <row r="159" s="2" customFormat="1" ht="24" customHeight="1">
      <c r="A159" s="37"/>
      <c r="B159" s="38"/>
      <c r="C159" s="249" t="s">
        <v>78</v>
      </c>
      <c r="D159" s="249" t="s">
        <v>154</v>
      </c>
      <c r="E159" s="250" t="s">
        <v>1486</v>
      </c>
      <c r="F159" s="251" t="s">
        <v>1487</v>
      </c>
      <c r="G159" s="252" t="s">
        <v>1300</v>
      </c>
      <c r="H159" s="253">
        <v>0.93600000000000005</v>
      </c>
      <c r="I159" s="254"/>
      <c r="J159" s="255">
        <f>ROUND(I159*H159,2)</f>
        <v>0</v>
      </c>
      <c r="K159" s="256"/>
      <c r="L159" s="43"/>
      <c r="M159" s="257" t="s">
        <v>1</v>
      </c>
      <c r="N159" s="258" t="s">
        <v>38</v>
      </c>
      <c r="O159" s="90"/>
      <c r="P159" s="259">
        <f>O159*H159</f>
        <v>0</v>
      </c>
      <c r="Q159" s="259">
        <v>0</v>
      </c>
      <c r="R159" s="259">
        <f>Q159*H159</f>
        <v>0</v>
      </c>
      <c r="S159" s="259">
        <v>0</v>
      </c>
      <c r="T159" s="26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1" t="s">
        <v>93</v>
      </c>
      <c r="AT159" s="261" t="s">
        <v>154</v>
      </c>
      <c r="AU159" s="261" t="s">
        <v>82</v>
      </c>
      <c r="AY159" s="16" t="s">
        <v>153</v>
      </c>
      <c r="BE159" s="262">
        <f>IF(N159="základní",J159,0)</f>
        <v>0</v>
      </c>
      <c r="BF159" s="262">
        <f>IF(N159="snížená",J159,0)</f>
        <v>0</v>
      </c>
      <c r="BG159" s="262">
        <f>IF(N159="zákl. přenesená",J159,0)</f>
        <v>0</v>
      </c>
      <c r="BH159" s="262">
        <f>IF(N159="sníž. přenesená",J159,0)</f>
        <v>0</v>
      </c>
      <c r="BI159" s="262">
        <f>IF(N159="nulová",J159,0)</f>
        <v>0</v>
      </c>
      <c r="BJ159" s="16" t="s">
        <v>78</v>
      </c>
      <c r="BK159" s="262">
        <f>ROUND(I159*H159,2)</f>
        <v>0</v>
      </c>
      <c r="BL159" s="16" t="s">
        <v>93</v>
      </c>
      <c r="BM159" s="261" t="s">
        <v>1488</v>
      </c>
    </row>
    <row r="160" s="13" customFormat="1">
      <c r="A160" s="13"/>
      <c r="B160" s="287"/>
      <c r="C160" s="288"/>
      <c r="D160" s="289" t="s">
        <v>1029</v>
      </c>
      <c r="E160" s="290" t="s">
        <v>1</v>
      </c>
      <c r="F160" s="291" t="s">
        <v>1489</v>
      </c>
      <c r="G160" s="288"/>
      <c r="H160" s="292">
        <v>0.93600000000000005</v>
      </c>
      <c r="I160" s="293"/>
      <c r="J160" s="288"/>
      <c r="K160" s="288"/>
      <c r="L160" s="294"/>
      <c r="M160" s="295"/>
      <c r="N160" s="296"/>
      <c r="O160" s="296"/>
      <c r="P160" s="296"/>
      <c r="Q160" s="296"/>
      <c r="R160" s="296"/>
      <c r="S160" s="296"/>
      <c r="T160" s="2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98" t="s">
        <v>1029</v>
      </c>
      <c r="AU160" s="298" t="s">
        <v>82</v>
      </c>
      <c r="AV160" s="13" t="s">
        <v>82</v>
      </c>
      <c r="AW160" s="13" t="s">
        <v>30</v>
      </c>
      <c r="AX160" s="13" t="s">
        <v>78</v>
      </c>
      <c r="AY160" s="298" t="s">
        <v>153</v>
      </c>
    </row>
    <row r="161" s="2" customFormat="1" ht="24" customHeight="1">
      <c r="A161" s="37"/>
      <c r="B161" s="38"/>
      <c r="C161" s="249" t="s">
        <v>82</v>
      </c>
      <c r="D161" s="249" t="s">
        <v>154</v>
      </c>
      <c r="E161" s="250" t="s">
        <v>1490</v>
      </c>
      <c r="F161" s="251" t="s">
        <v>1491</v>
      </c>
      <c r="G161" s="252" t="s">
        <v>1300</v>
      </c>
      <c r="H161" s="253">
        <v>0.93600000000000005</v>
      </c>
      <c r="I161" s="254"/>
      <c r="J161" s="255">
        <f>ROUND(I161*H161,2)</f>
        <v>0</v>
      </c>
      <c r="K161" s="256"/>
      <c r="L161" s="43"/>
      <c r="M161" s="257" t="s">
        <v>1</v>
      </c>
      <c r="N161" s="258" t="s">
        <v>38</v>
      </c>
      <c r="O161" s="90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1" t="s">
        <v>93</v>
      </c>
      <c r="AT161" s="261" t="s">
        <v>154</v>
      </c>
      <c r="AU161" s="261" t="s">
        <v>82</v>
      </c>
      <c r="AY161" s="16" t="s">
        <v>153</v>
      </c>
      <c r="BE161" s="262">
        <f>IF(N161="základní",J161,0)</f>
        <v>0</v>
      </c>
      <c r="BF161" s="262">
        <f>IF(N161="snížená",J161,0)</f>
        <v>0</v>
      </c>
      <c r="BG161" s="262">
        <f>IF(N161="zákl. přenesená",J161,0)</f>
        <v>0</v>
      </c>
      <c r="BH161" s="262">
        <f>IF(N161="sníž. přenesená",J161,0)</f>
        <v>0</v>
      </c>
      <c r="BI161" s="262">
        <f>IF(N161="nulová",J161,0)</f>
        <v>0</v>
      </c>
      <c r="BJ161" s="16" t="s">
        <v>78</v>
      </c>
      <c r="BK161" s="262">
        <f>ROUND(I161*H161,2)</f>
        <v>0</v>
      </c>
      <c r="BL161" s="16" t="s">
        <v>93</v>
      </c>
      <c r="BM161" s="261" t="s">
        <v>1492</v>
      </c>
    </row>
    <row r="162" s="13" customFormat="1">
      <c r="A162" s="13"/>
      <c r="B162" s="287"/>
      <c r="C162" s="288"/>
      <c r="D162" s="289" t="s">
        <v>1029</v>
      </c>
      <c r="E162" s="290" t="s">
        <v>1</v>
      </c>
      <c r="F162" s="291" t="s">
        <v>1489</v>
      </c>
      <c r="G162" s="288"/>
      <c r="H162" s="292">
        <v>0.93600000000000005</v>
      </c>
      <c r="I162" s="293"/>
      <c r="J162" s="288"/>
      <c r="K162" s="288"/>
      <c r="L162" s="294"/>
      <c r="M162" s="295"/>
      <c r="N162" s="296"/>
      <c r="O162" s="296"/>
      <c r="P162" s="296"/>
      <c r="Q162" s="296"/>
      <c r="R162" s="296"/>
      <c r="S162" s="296"/>
      <c r="T162" s="2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98" t="s">
        <v>1029</v>
      </c>
      <c r="AU162" s="298" t="s">
        <v>82</v>
      </c>
      <c r="AV162" s="13" t="s">
        <v>82</v>
      </c>
      <c r="AW162" s="13" t="s">
        <v>30</v>
      </c>
      <c r="AX162" s="13" t="s">
        <v>78</v>
      </c>
      <c r="AY162" s="298" t="s">
        <v>153</v>
      </c>
    </row>
    <row r="163" s="2" customFormat="1" ht="16.5" customHeight="1">
      <c r="A163" s="37"/>
      <c r="B163" s="38"/>
      <c r="C163" s="249" t="s">
        <v>90</v>
      </c>
      <c r="D163" s="249" t="s">
        <v>154</v>
      </c>
      <c r="E163" s="250" t="s">
        <v>1493</v>
      </c>
      <c r="F163" s="251" t="s">
        <v>1494</v>
      </c>
      <c r="G163" s="252" t="s">
        <v>192</v>
      </c>
      <c r="H163" s="253">
        <v>317.89100000000002</v>
      </c>
      <c r="I163" s="254"/>
      <c r="J163" s="255">
        <f>ROUND(I163*H163,2)</f>
        <v>0</v>
      </c>
      <c r="K163" s="256"/>
      <c r="L163" s="43"/>
      <c r="M163" s="257" t="s">
        <v>1</v>
      </c>
      <c r="N163" s="258" t="s">
        <v>38</v>
      </c>
      <c r="O163" s="90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1" t="s">
        <v>93</v>
      </c>
      <c r="AT163" s="261" t="s">
        <v>154</v>
      </c>
      <c r="AU163" s="261" t="s">
        <v>82</v>
      </c>
      <c r="AY163" s="16" t="s">
        <v>153</v>
      </c>
      <c r="BE163" s="262">
        <f>IF(N163="základní",J163,0)</f>
        <v>0</v>
      </c>
      <c r="BF163" s="262">
        <f>IF(N163="snížená",J163,0)</f>
        <v>0</v>
      </c>
      <c r="BG163" s="262">
        <f>IF(N163="zákl. přenesená",J163,0)</f>
        <v>0</v>
      </c>
      <c r="BH163" s="262">
        <f>IF(N163="sníž. přenesená",J163,0)</f>
        <v>0</v>
      </c>
      <c r="BI163" s="262">
        <f>IF(N163="nulová",J163,0)</f>
        <v>0</v>
      </c>
      <c r="BJ163" s="16" t="s">
        <v>78</v>
      </c>
      <c r="BK163" s="262">
        <f>ROUND(I163*H163,2)</f>
        <v>0</v>
      </c>
      <c r="BL163" s="16" t="s">
        <v>93</v>
      </c>
      <c r="BM163" s="261" t="s">
        <v>1495</v>
      </c>
    </row>
    <row r="164" s="13" customFormat="1">
      <c r="A164" s="13"/>
      <c r="B164" s="287"/>
      <c r="C164" s="288"/>
      <c r="D164" s="289" t="s">
        <v>1029</v>
      </c>
      <c r="E164" s="290" t="s">
        <v>1</v>
      </c>
      <c r="F164" s="291" t="s">
        <v>1496</v>
      </c>
      <c r="G164" s="288"/>
      <c r="H164" s="292">
        <v>12.74</v>
      </c>
      <c r="I164" s="293"/>
      <c r="J164" s="288"/>
      <c r="K164" s="288"/>
      <c r="L164" s="294"/>
      <c r="M164" s="295"/>
      <c r="N164" s="296"/>
      <c r="O164" s="296"/>
      <c r="P164" s="296"/>
      <c r="Q164" s="296"/>
      <c r="R164" s="296"/>
      <c r="S164" s="296"/>
      <c r="T164" s="2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98" t="s">
        <v>1029</v>
      </c>
      <c r="AU164" s="298" t="s">
        <v>82</v>
      </c>
      <c r="AV164" s="13" t="s">
        <v>82</v>
      </c>
      <c r="AW164" s="13" t="s">
        <v>30</v>
      </c>
      <c r="AX164" s="13" t="s">
        <v>73</v>
      </c>
      <c r="AY164" s="298" t="s">
        <v>153</v>
      </c>
    </row>
    <row r="165" s="13" customFormat="1">
      <c r="A165" s="13"/>
      <c r="B165" s="287"/>
      <c r="C165" s="288"/>
      <c r="D165" s="289" t="s">
        <v>1029</v>
      </c>
      <c r="E165" s="290" t="s">
        <v>1</v>
      </c>
      <c r="F165" s="291" t="s">
        <v>1497</v>
      </c>
      <c r="G165" s="288"/>
      <c r="H165" s="292">
        <v>305.15100000000001</v>
      </c>
      <c r="I165" s="293"/>
      <c r="J165" s="288"/>
      <c r="K165" s="288"/>
      <c r="L165" s="294"/>
      <c r="M165" s="295"/>
      <c r="N165" s="296"/>
      <c r="O165" s="296"/>
      <c r="P165" s="296"/>
      <c r="Q165" s="296"/>
      <c r="R165" s="296"/>
      <c r="S165" s="296"/>
      <c r="T165" s="2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98" t="s">
        <v>1029</v>
      </c>
      <c r="AU165" s="298" t="s">
        <v>82</v>
      </c>
      <c r="AV165" s="13" t="s">
        <v>82</v>
      </c>
      <c r="AW165" s="13" t="s">
        <v>30</v>
      </c>
      <c r="AX165" s="13" t="s">
        <v>73</v>
      </c>
      <c r="AY165" s="298" t="s">
        <v>153</v>
      </c>
    </row>
    <row r="166" s="14" customFormat="1">
      <c r="A166" s="14"/>
      <c r="B166" s="299"/>
      <c r="C166" s="300"/>
      <c r="D166" s="289" t="s">
        <v>1029</v>
      </c>
      <c r="E166" s="301" t="s">
        <v>1</v>
      </c>
      <c r="F166" s="302" t="s">
        <v>1311</v>
      </c>
      <c r="G166" s="300"/>
      <c r="H166" s="303">
        <v>317.89100000000002</v>
      </c>
      <c r="I166" s="304"/>
      <c r="J166" s="300"/>
      <c r="K166" s="300"/>
      <c r="L166" s="305"/>
      <c r="M166" s="306"/>
      <c r="N166" s="307"/>
      <c r="O166" s="307"/>
      <c r="P166" s="307"/>
      <c r="Q166" s="307"/>
      <c r="R166" s="307"/>
      <c r="S166" s="307"/>
      <c r="T166" s="3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309" t="s">
        <v>1029</v>
      </c>
      <c r="AU166" s="309" t="s">
        <v>82</v>
      </c>
      <c r="AV166" s="14" t="s">
        <v>93</v>
      </c>
      <c r="AW166" s="14" t="s">
        <v>30</v>
      </c>
      <c r="AX166" s="14" t="s">
        <v>78</v>
      </c>
      <c r="AY166" s="309" t="s">
        <v>153</v>
      </c>
    </row>
    <row r="167" s="2" customFormat="1" ht="24" customHeight="1">
      <c r="A167" s="37"/>
      <c r="B167" s="38"/>
      <c r="C167" s="249" t="s">
        <v>93</v>
      </c>
      <c r="D167" s="249" t="s">
        <v>154</v>
      </c>
      <c r="E167" s="250" t="s">
        <v>1498</v>
      </c>
      <c r="F167" s="251" t="s">
        <v>1499</v>
      </c>
      <c r="G167" s="252" t="s">
        <v>1300</v>
      </c>
      <c r="H167" s="253">
        <v>229.74100000000001</v>
      </c>
      <c r="I167" s="254"/>
      <c r="J167" s="255">
        <f>ROUND(I167*H167,2)</f>
        <v>0</v>
      </c>
      <c r="K167" s="256"/>
      <c r="L167" s="43"/>
      <c r="M167" s="257" t="s">
        <v>1</v>
      </c>
      <c r="N167" s="258" t="s">
        <v>38</v>
      </c>
      <c r="O167" s="90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1" t="s">
        <v>93</v>
      </c>
      <c r="AT167" s="261" t="s">
        <v>154</v>
      </c>
      <c r="AU167" s="261" t="s">
        <v>82</v>
      </c>
      <c r="AY167" s="16" t="s">
        <v>153</v>
      </c>
      <c r="BE167" s="262">
        <f>IF(N167="základní",J167,0)</f>
        <v>0</v>
      </c>
      <c r="BF167" s="262">
        <f>IF(N167="snížená",J167,0)</f>
        <v>0</v>
      </c>
      <c r="BG167" s="262">
        <f>IF(N167="zákl. přenesená",J167,0)</f>
        <v>0</v>
      </c>
      <c r="BH167" s="262">
        <f>IF(N167="sníž. přenesená",J167,0)</f>
        <v>0</v>
      </c>
      <c r="BI167" s="262">
        <f>IF(N167="nulová",J167,0)</f>
        <v>0</v>
      </c>
      <c r="BJ167" s="16" t="s">
        <v>78</v>
      </c>
      <c r="BK167" s="262">
        <f>ROUND(I167*H167,2)</f>
        <v>0</v>
      </c>
      <c r="BL167" s="16" t="s">
        <v>93</v>
      </c>
      <c r="BM167" s="261" t="s">
        <v>1500</v>
      </c>
    </row>
    <row r="168" s="13" customFormat="1">
      <c r="A168" s="13"/>
      <c r="B168" s="287"/>
      <c r="C168" s="288"/>
      <c r="D168" s="289" t="s">
        <v>1029</v>
      </c>
      <c r="E168" s="290" t="s">
        <v>1</v>
      </c>
      <c r="F168" s="291" t="s">
        <v>1501</v>
      </c>
      <c r="G168" s="288"/>
      <c r="H168" s="292">
        <v>16.135000000000002</v>
      </c>
      <c r="I168" s="293"/>
      <c r="J168" s="288"/>
      <c r="K168" s="288"/>
      <c r="L168" s="294"/>
      <c r="M168" s="295"/>
      <c r="N168" s="296"/>
      <c r="O168" s="296"/>
      <c r="P168" s="296"/>
      <c r="Q168" s="296"/>
      <c r="R168" s="296"/>
      <c r="S168" s="296"/>
      <c r="T168" s="2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98" t="s">
        <v>1029</v>
      </c>
      <c r="AU168" s="298" t="s">
        <v>82</v>
      </c>
      <c r="AV168" s="13" t="s">
        <v>82</v>
      </c>
      <c r="AW168" s="13" t="s">
        <v>30</v>
      </c>
      <c r="AX168" s="13" t="s">
        <v>73</v>
      </c>
      <c r="AY168" s="298" t="s">
        <v>153</v>
      </c>
    </row>
    <row r="169" s="13" customFormat="1">
      <c r="A169" s="13"/>
      <c r="B169" s="287"/>
      <c r="C169" s="288"/>
      <c r="D169" s="289" t="s">
        <v>1029</v>
      </c>
      <c r="E169" s="290" t="s">
        <v>1</v>
      </c>
      <c r="F169" s="291" t="s">
        <v>1502</v>
      </c>
      <c r="G169" s="288"/>
      <c r="H169" s="292">
        <v>213.606</v>
      </c>
      <c r="I169" s="293"/>
      <c r="J169" s="288"/>
      <c r="K169" s="288"/>
      <c r="L169" s="294"/>
      <c r="M169" s="295"/>
      <c r="N169" s="296"/>
      <c r="O169" s="296"/>
      <c r="P169" s="296"/>
      <c r="Q169" s="296"/>
      <c r="R169" s="296"/>
      <c r="S169" s="296"/>
      <c r="T169" s="2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98" t="s">
        <v>1029</v>
      </c>
      <c r="AU169" s="298" t="s">
        <v>82</v>
      </c>
      <c r="AV169" s="13" t="s">
        <v>82</v>
      </c>
      <c r="AW169" s="13" t="s">
        <v>30</v>
      </c>
      <c r="AX169" s="13" t="s">
        <v>73</v>
      </c>
      <c r="AY169" s="298" t="s">
        <v>153</v>
      </c>
    </row>
    <row r="170" s="14" customFormat="1">
      <c r="A170" s="14"/>
      <c r="B170" s="299"/>
      <c r="C170" s="300"/>
      <c r="D170" s="289" t="s">
        <v>1029</v>
      </c>
      <c r="E170" s="301" t="s">
        <v>1</v>
      </c>
      <c r="F170" s="302" t="s">
        <v>1311</v>
      </c>
      <c r="G170" s="300"/>
      <c r="H170" s="303">
        <v>229.74100000000001</v>
      </c>
      <c r="I170" s="304"/>
      <c r="J170" s="300"/>
      <c r="K170" s="300"/>
      <c r="L170" s="305"/>
      <c r="M170" s="306"/>
      <c r="N170" s="307"/>
      <c r="O170" s="307"/>
      <c r="P170" s="307"/>
      <c r="Q170" s="307"/>
      <c r="R170" s="307"/>
      <c r="S170" s="307"/>
      <c r="T170" s="3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309" t="s">
        <v>1029</v>
      </c>
      <c r="AU170" s="309" t="s">
        <v>82</v>
      </c>
      <c r="AV170" s="14" t="s">
        <v>93</v>
      </c>
      <c r="AW170" s="14" t="s">
        <v>30</v>
      </c>
      <c r="AX170" s="14" t="s">
        <v>78</v>
      </c>
      <c r="AY170" s="309" t="s">
        <v>153</v>
      </c>
    </row>
    <row r="171" s="2" customFormat="1" ht="16.5" customHeight="1">
      <c r="A171" s="37"/>
      <c r="B171" s="38"/>
      <c r="C171" s="249" t="s">
        <v>736</v>
      </c>
      <c r="D171" s="249" t="s">
        <v>154</v>
      </c>
      <c r="E171" s="250" t="s">
        <v>1503</v>
      </c>
      <c r="F171" s="251" t="s">
        <v>1504</v>
      </c>
      <c r="G171" s="252" t="s">
        <v>1300</v>
      </c>
      <c r="H171" s="253">
        <v>229.74100000000001</v>
      </c>
      <c r="I171" s="254"/>
      <c r="J171" s="255">
        <f>ROUND(I171*H171,2)</f>
        <v>0</v>
      </c>
      <c r="K171" s="256"/>
      <c r="L171" s="43"/>
      <c r="M171" s="257" t="s">
        <v>1</v>
      </c>
      <c r="N171" s="258" t="s">
        <v>38</v>
      </c>
      <c r="O171" s="90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1" t="s">
        <v>93</v>
      </c>
      <c r="AT171" s="261" t="s">
        <v>154</v>
      </c>
      <c r="AU171" s="261" t="s">
        <v>82</v>
      </c>
      <c r="AY171" s="16" t="s">
        <v>153</v>
      </c>
      <c r="BE171" s="262">
        <f>IF(N171="základní",J171,0)</f>
        <v>0</v>
      </c>
      <c r="BF171" s="262">
        <f>IF(N171="snížená",J171,0)</f>
        <v>0</v>
      </c>
      <c r="BG171" s="262">
        <f>IF(N171="zákl. přenesená",J171,0)</f>
        <v>0</v>
      </c>
      <c r="BH171" s="262">
        <f>IF(N171="sníž. přenesená",J171,0)</f>
        <v>0</v>
      </c>
      <c r="BI171" s="262">
        <f>IF(N171="nulová",J171,0)</f>
        <v>0</v>
      </c>
      <c r="BJ171" s="16" t="s">
        <v>78</v>
      </c>
      <c r="BK171" s="262">
        <f>ROUND(I171*H171,2)</f>
        <v>0</v>
      </c>
      <c r="BL171" s="16" t="s">
        <v>93</v>
      </c>
      <c r="BM171" s="261" t="s">
        <v>1505</v>
      </c>
    </row>
    <row r="172" s="13" customFormat="1">
      <c r="A172" s="13"/>
      <c r="B172" s="287"/>
      <c r="C172" s="288"/>
      <c r="D172" s="289" t="s">
        <v>1029</v>
      </c>
      <c r="E172" s="290" t="s">
        <v>1</v>
      </c>
      <c r="F172" s="291" t="s">
        <v>1501</v>
      </c>
      <c r="G172" s="288"/>
      <c r="H172" s="292">
        <v>16.135000000000002</v>
      </c>
      <c r="I172" s="293"/>
      <c r="J172" s="288"/>
      <c r="K172" s="288"/>
      <c r="L172" s="294"/>
      <c r="M172" s="295"/>
      <c r="N172" s="296"/>
      <c r="O172" s="296"/>
      <c r="P172" s="296"/>
      <c r="Q172" s="296"/>
      <c r="R172" s="296"/>
      <c r="S172" s="296"/>
      <c r="T172" s="2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98" t="s">
        <v>1029</v>
      </c>
      <c r="AU172" s="298" t="s">
        <v>82</v>
      </c>
      <c r="AV172" s="13" t="s">
        <v>82</v>
      </c>
      <c r="AW172" s="13" t="s">
        <v>30</v>
      </c>
      <c r="AX172" s="13" t="s">
        <v>73</v>
      </c>
      <c r="AY172" s="298" t="s">
        <v>153</v>
      </c>
    </row>
    <row r="173" s="13" customFormat="1">
      <c r="A173" s="13"/>
      <c r="B173" s="287"/>
      <c r="C173" s="288"/>
      <c r="D173" s="289" t="s">
        <v>1029</v>
      </c>
      <c r="E173" s="290" t="s">
        <v>1</v>
      </c>
      <c r="F173" s="291" t="s">
        <v>1502</v>
      </c>
      <c r="G173" s="288"/>
      <c r="H173" s="292">
        <v>213.606</v>
      </c>
      <c r="I173" s="293"/>
      <c r="J173" s="288"/>
      <c r="K173" s="288"/>
      <c r="L173" s="294"/>
      <c r="M173" s="295"/>
      <c r="N173" s="296"/>
      <c r="O173" s="296"/>
      <c r="P173" s="296"/>
      <c r="Q173" s="296"/>
      <c r="R173" s="296"/>
      <c r="S173" s="296"/>
      <c r="T173" s="29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98" t="s">
        <v>1029</v>
      </c>
      <c r="AU173" s="298" t="s">
        <v>82</v>
      </c>
      <c r="AV173" s="13" t="s">
        <v>82</v>
      </c>
      <c r="AW173" s="13" t="s">
        <v>30</v>
      </c>
      <c r="AX173" s="13" t="s">
        <v>73</v>
      </c>
      <c r="AY173" s="298" t="s">
        <v>153</v>
      </c>
    </row>
    <row r="174" s="14" customFormat="1">
      <c r="A174" s="14"/>
      <c r="B174" s="299"/>
      <c r="C174" s="300"/>
      <c r="D174" s="289" t="s">
        <v>1029</v>
      </c>
      <c r="E174" s="301" t="s">
        <v>1</v>
      </c>
      <c r="F174" s="302" t="s">
        <v>1311</v>
      </c>
      <c r="G174" s="300"/>
      <c r="H174" s="303">
        <v>229.74100000000001</v>
      </c>
      <c r="I174" s="304"/>
      <c r="J174" s="300"/>
      <c r="K174" s="300"/>
      <c r="L174" s="305"/>
      <c r="M174" s="306"/>
      <c r="N174" s="307"/>
      <c r="O174" s="307"/>
      <c r="P174" s="307"/>
      <c r="Q174" s="307"/>
      <c r="R174" s="307"/>
      <c r="S174" s="307"/>
      <c r="T174" s="3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309" t="s">
        <v>1029</v>
      </c>
      <c r="AU174" s="309" t="s">
        <v>82</v>
      </c>
      <c r="AV174" s="14" t="s">
        <v>93</v>
      </c>
      <c r="AW174" s="14" t="s">
        <v>30</v>
      </c>
      <c r="AX174" s="14" t="s">
        <v>78</v>
      </c>
      <c r="AY174" s="309" t="s">
        <v>153</v>
      </c>
    </row>
    <row r="175" s="2" customFormat="1" ht="24" customHeight="1">
      <c r="A175" s="37"/>
      <c r="B175" s="38"/>
      <c r="C175" s="249" t="s">
        <v>163</v>
      </c>
      <c r="D175" s="249" t="s">
        <v>154</v>
      </c>
      <c r="E175" s="250" t="s">
        <v>1506</v>
      </c>
      <c r="F175" s="251" t="s">
        <v>1507</v>
      </c>
      <c r="G175" s="252" t="s">
        <v>1300</v>
      </c>
      <c r="H175" s="253">
        <v>98.738</v>
      </c>
      <c r="I175" s="254"/>
      <c r="J175" s="255">
        <f>ROUND(I175*H175,2)</f>
        <v>0</v>
      </c>
      <c r="K175" s="256"/>
      <c r="L175" s="43"/>
      <c r="M175" s="257" t="s">
        <v>1</v>
      </c>
      <c r="N175" s="258" t="s">
        <v>38</v>
      </c>
      <c r="O175" s="90"/>
      <c r="P175" s="259">
        <f>O175*H175</f>
        <v>0</v>
      </c>
      <c r="Q175" s="259">
        <v>0</v>
      </c>
      <c r="R175" s="259">
        <f>Q175*H175</f>
        <v>0</v>
      </c>
      <c r="S175" s="259">
        <v>0</v>
      </c>
      <c r="T175" s="26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1" t="s">
        <v>93</v>
      </c>
      <c r="AT175" s="261" t="s">
        <v>154</v>
      </c>
      <c r="AU175" s="261" t="s">
        <v>82</v>
      </c>
      <c r="AY175" s="16" t="s">
        <v>153</v>
      </c>
      <c r="BE175" s="262">
        <f>IF(N175="základní",J175,0)</f>
        <v>0</v>
      </c>
      <c r="BF175" s="262">
        <f>IF(N175="snížená",J175,0)</f>
        <v>0</v>
      </c>
      <c r="BG175" s="262">
        <f>IF(N175="zákl. přenesená",J175,0)</f>
        <v>0</v>
      </c>
      <c r="BH175" s="262">
        <f>IF(N175="sníž. přenesená",J175,0)</f>
        <v>0</v>
      </c>
      <c r="BI175" s="262">
        <f>IF(N175="nulová",J175,0)</f>
        <v>0</v>
      </c>
      <c r="BJ175" s="16" t="s">
        <v>78</v>
      </c>
      <c r="BK175" s="262">
        <f>ROUND(I175*H175,2)</f>
        <v>0</v>
      </c>
      <c r="BL175" s="16" t="s">
        <v>93</v>
      </c>
      <c r="BM175" s="261" t="s">
        <v>1508</v>
      </c>
    </row>
    <row r="176" s="13" customFormat="1">
      <c r="A176" s="13"/>
      <c r="B176" s="287"/>
      <c r="C176" s="288"/>
      <c r="D176" s="289" t="s">
        <v>1029</v>
      </c>
      <c r="E176" s="290" t="s">
        <v>1</v>
      </c>
      <c r="F176" s="291" t="s">
        <v>1509</v>
      </c>
      <c r="G176" s="288"/>
      <c r="H176" s="292">
        <v>3.4359999999999999</v>
      </c>
      <c r="I176" s="293"/>
      <c r="J176" s="288"/>
      <c r="K176" s="288"/>
      <c r="L176" s="294"/>
      <c r="M176" s="295"/>
      <c r="N176" s="296"/>
      <c r="O176" s="296"/>
      <c r="P176" s="296"/>
      <c r="Q176" s="296"/>
      <c r="R176" s="296"/>
      <c r="S176" s="296"/>
      <c r="T176" s="2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98" t="s">
        <v>1029</v>
      </c>
      <c r="AU176" s="298" t="s">
        <v>82</v>
      </c>
      <c r="AV176" s="13" t="s">
        <v>82</v>
      </c>
      <c r="AW176" s="13" t="s">
        <v>30</v>
      </c>
      <c r="AX176" s="13" t="s">
        <v>73</v>
      </c>
      <c r="AY176" s="298" t="s">
        <v>153</v>
      </c>
    </row>
    <row r="177" s="13" customFormat="1">
      <c r="A177" s="13"/>
      <c r="B177" s="287"/>
      <c r="C177" s="288"/>
      <c r="D177" s="289" t="s">
        <v>1029</v>
      </c>
      <c r="E177" s="290" t="s">
        <v>1</v>
      </c>
      <c r="F177" s="291" t="s">
        <v>1510</v>
      </c>
      <c r="G177" s="288"/>
      <c r="H177" s="292">
        <v>16.155999999999999</v>
      </c>
      <c r="I177" s="293"/>
      <c r="J177" s="288"/>
      <c r="K177" s="288"/>
      <c r="L177" s="294"/>
      <c r="M177" s="295"/>
      <c r="N177" s="296"/>
      <c r="O177" s="296"/>
      <c r="P177" s="296"/>
      <c r="Q177" s="296"/>
      <c r="R177" s="296"/>
      <c r="S177" s="296"/>
      <c r="T177" s="29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98" t="s">
        <v>1029</v>
      </c>
      <c r="AU177" s="298" t="s">
        <v>82</v>
      </c>
      <c r="AV177" s="13" t="s">
        <v>82</v>
      </c>
      <c r="AW177" s="13" t="s">
        <v>30</v>
      </c>
      <c r="AX177" s="13" t="s">
        <v>73</v>
      </c>
      <c r="AY177" s="298" t="s">
        <v>153</v>
      </c>
    </row>
    <row r="178" s="13" customFormat="1">
      <c r="A178" s="13"/>
      <c r="B178" s="287"/>
      <c r="C178" s="288"/>
      <c r="D178" s="289" t="s">
        <v>1029</v>
      </c>
      <c r="E178" s="290" t="s">
        <v>1</v>
      </c>
      <c r="F178" s="291" t="s">
        <v>1511</v>
      </c>
      <c r="G178" s="288"/>
      <c r="H178" s="292">
        <v>30.675000000000001</v>
      </c>
      <c r="I178" s="293"/>
      <c r="J178" s="288"/>
      <c r="K178" s="288"/>
      <c r="L178" s="294"/>
      <c r="M178" s="295"/>
      <c r="N178" s="296"/>
      <c r="O178" s="296"/>
      <c r="P178" s="296"/>
      <c r="Q178" s="296"/>
      <c r="R178" s="296"/>
      <c r="S178" s="296"/>
      <c r="T178" s="29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98" t="s">
        <v>1029</v>
      </c>
      <c r="AU178" s="298" t="s">
        <v>82</v>
      </c>
      <c r="AV178" s="13" t="s">
        <v>82</v>
      </c>
      <c r="AW178" s="13" t="s">
        <v>30</v>
      </c>
      <c r="AX178" s="13" t="s">
        <v>73</v>
      </c>
      <c r="AY178" s="298" t="s">
        <v>153</v>
      </c>
    </row>
    <row r="179" s="13" customFormat="1">
      <c r="A179" s="13"/>
      <c r="B179" s="287"/>
      <c r="C179" s="288"/>
      <c r="D179" s="289" t="s">
        <v>1029</v>
      </c>
      <c r="E179" s="290" t="s">
        <v>1</v>
      </c>
      <c r="F179" s="291" t="s">
        <v>1512</v>
      </c>
      <c r="G179" s="288"/>
      <c r="H179" s="292">
        <v>33</v>
      </c>
      <c r="I179" s="293"/>
      <c r="J179" s="288"/>
      <c r="K179" s="288"/>
      <c r="L179" s="294"/>
      <c r="M179" s="295"/>
      <c r="N179" s="296"/>
      <c r="O179" s="296"/>
      <c r="P179" s="296"/>
      <c r="Q179" s="296"/>
      <c r="R179" s="296"/>
      <c r="S179" s="296"/>
      <c r="T179" s="2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98" t="s">
        <v>1029</v>
      </c>
      <c r="AU179" s="298" t="s">
        <v>82</v>
      </c>
      <c r="AV179" s="13" t="s">
        <v>82</v>
      </c>
      <c r="AW179" s="13" t="s">
        <v>30</v>
      </c>
      <c r="AX179" s="13" t="s">
        <v>73</v>
      </c>
      <c r="AY179" s="298" t="s">
        <v>153</v>
      </c>
    </row>
    <row r="180" s="13" customFormat="1">
      <c r="A180" s="13"/>
      <c r="B180" s="287"/>
      <c r="C180" s="288"/>
      <c r="D180" s="289" t="s">
        <v>1029</v>
      </c>
      <c r="E180" s="290" t="s">
        <v>1</v>
      </c>
      <c r="F180" s="291" t="s">
        <v>1513</v>
      </c>
      <c r="G180" s="288"/>
      <c r="H180" s="292">
        <v>15.471</v>
      </c>
      <c r="I180" s="293"/>
      <c r="J180" s="288"/>
      <c r="K180" s="288"/>
      <c r="L180" s="294"/>
      <c r="M180" s="295"/>
      <c r="N180" s="296"/>
      <c r="O180" s="296"/>
      <c r="P180" s="296"/>
      <c r="Q180" s="296"/>
      <c r="R180" s="296"/>
      <c r="S180" s="296"/>
      <c r="T180" s="2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98" t="s">
        <v>1029</v>
      </c>
      <c r="AU180" s="298" t="s">
        <v>82</v>
      </c>
      <c r="AV180" s="13" t="s">
        <v>82</v>
      </c>
      <c r="AW180" s="13" t="s">
        <v>30</v>
      </c>
      <c r="AX180" s="13" t="s">
        <v>73</v>
      </c>
      <c r="AY180" s="298" t="s">
        <v>153</v>
      </c>
    </row>
    <row r="181" s="14" customFormat="1">
      <c r="A181" s="14"/>
      <c r="B181" s="299"/>
      <c r="C181" s="300"/>
      <c r="D181" s="289" t="s">
        <v>1029</v>
      </c>
      <c r="E181" s="301" t="s">
        <v>1</v>
      </c>
      <c r="F181" s="302" t="s">
        <v>1311</v>
      </c>
      <c r="G181" s="300"/>
      <c r="H181" s="303">
        <v>98.738</v>
      </c>
      <c r="I181" s="304"/>
      <c r="J181" s="300"/>
      <c r="K181" s="300"/>
      <c r="L181" s="305"/>
      <c r="M181" s="306"/>
      <c r="N181" s="307"/>
      <c r="O181" s="307"/>
      <c r="P181" s="307"/>
      <c r="Q181" s="307"/>
      <c r="R181" s="307"/>
      <c r="S181" s="307"/>
      <c r="T181" s="3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309" t="s">
        <v>1029</v>
      </c>
      <c r="AU181" s="309" t="s">
        <v>82</v>
      </c>
      <c r="AV181" s="14" t="s">
        <v>93</v>
      </c>
      <c r="AW181" s="14" t="s">
        <v>30</v>
      </c>
      <c r="AX181" s="14" t="s">
        <v>78</v>
      </c>
      <c r="AY181" s="309" t="s">
        <v>153</v>
      </c>
    </row>
    <row r="182" s="2" customFormat="1" ht="24" customHeight="1">
      <c r="A182" s="37"/>
      <c r="B182" s="38"/>
      <c r="C182" s="249" t="s">
        <v>973</v>
      </c>
      <c r="D182" s="249" t="s">
        <v>154</v>
      </c>
      <c r="E182" s="250" t="s">
        <v>1514</v>
      </c>
      <c r="F182" s="251" t="s">
        <v>1515</v>
      </c>
      <c r="G182" s="252" t="s">
        <v>1300</v>
      </c>
      <c r="H182" s="253">
        <v>98.738</v>
      </c>
      <c r="I182" s="254"/>
      <c r="J182" s="255">
        <f>ROUND(I182*H182,2)</f>
        <v>0</v>
      </c>
      <c r="K182" s="256"/>
      <c r="L182" s="43"/>
      <c r="M182" s="257" t="s">
        <v>1</v>
      </c>
      <c r="N182" s="258" t="s">
        <v>38</v>
      </c>
      <c r="O182" s="90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1" t="s">
        <v>93</v>
      </c>
      <c r="AT182" s="261" t="s">
        <v>154</v>
      </c>
      <c r="AU182" s="261" t="s">
        <v>82</v>
      </c>
      <c r="AY182" s="16" t="s">
        <v>153</v>
      </c>
      <c r="BE182" s="262">
        <f>IF(N182="základní",J182,0)</f>
        <v>0</v>
      </c>
      <c r="BF182" s="262">
        <f>IF(N182="snížená",J182,0)</f>
        <v>0</v>
      </c>
      <c r="BG182" s="262">
        <f>IF(N182="zákl. přenesená",J182,0)</f>
        <v>0</v>
      </c>
      <c r="BH182" s="262">
        <f>IF(N182="sníž. přenesená",J182,0)</f>
        <v>0</v>
      </c>
      <c r="BI182" s="262">
        <f>IF(N182="nulová",J182,0)</f>
        <v>0</v>
      </c>
      <c r="BJ182" s="16" t="s">
        <v>78</v>
      </c>
      <c r="BK182" s="262">
        <f>ROUND(I182*H182,2)</f>
        <v>0</v>
      </c>
      <c r="BL182" s="16" t="s">
        <v>93</v>
      </c>
      <c r="BM182" s="261" t="s">
        <v>1516</v>
      </c>
    </row>
    <row r="183" s="13" customFormat="1">
      <c r="A183" s="13"/>
      <c r="B183" s="287"/>
      <c r="C183" s="288"/>
      <c r="D183" s="289" t="s">
        <v>1029</v>
      </c>
      <c r="E183" s="290" t="s">
        <v>1</v>
      </c>
      <c r="F183" s="291" t="s">
        <v>1509</v>
      </c>
      <c r="G183" s="288"/>
      <c r="H183" s="292">
        <v>3.4359999999999999</v>
      </c>
      <c r="I183" s="293"/>
      <c r="J183" s="288"/>
      <c r="K183" s="288"/>
      <c r="L183" s="294"/>
      <c r="M183" s="295"/>
      <c r="N183" s="296"/>
      <c r="O183" s="296"/>
      <c r="P183" s="296"/>
      <c r="Q183" s="296"/>
      <c r="R183" s="296"/>
      <c r="S183" s="296"/>
      <c r="T183" s="29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98" t="s">
        <v>1029</v>
      </c>
      <c r="AU183" s="298" t="s">
        <v>82</v>
      </c>
      <c r="AV183" s="13" t="s">
        <v>82</v>
      </c>
      <c r="AW183" s="13" t="s">
        <v>30</v>
      </c>
      <c r="AX183" s="13" t="s">
        <v>73</v>
      </c>
      <c r="AY183" s="298" t="s">
        <v>153</v>
      </c>
    </row>
    <row r="184" s="13" customFormat="1">
      <c r="A184" s="13"/>
      <c r="B184" s="287"/>
      <c r="C184" s="288"/>
      <c r="D184" s="289" t="s">
        <v>1029</v>
      </c>
      <c r="E184" s="290" t="s">
        <v>1</v>
      </c>
      <c r="F184" s="291" t="s">
        <v>1510</v>
      </c>
      <c r="G184" s="288"/>
      <c r="H184" s="292">
        <v>16.155999999999999</v>
      </c>
      <c r="I184" s="293"/>
      <c r="J184" s="288"/>
      <c r="K184" s="288"/>
      <c r="L184" s="294"/>
      <c r="M184" s="295"/>
      <c r="N184" s="296"/>
      <c r="O184" s="296"/>
      <c r="P184" s="296"/>
      <c r="Q184" s="296"/>
      <c r="R184" s="296"/>
      <c r="S184" s="296"/>
      <c r="T184" s="2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98" t="s">
        <v>1029</v>
      </c>
      <c r="AU184" s="298" t="s">
        <v>82</v>
      </c>
      <c r="AV184" s="13" t="s">
        <v>82</v>
      </c>
      <c r="AW184" s="13" t="s">
        <v>30</v>
      </c>
      <c r="AX184" s="13" t="s">
        <v>73</v>
      </c>
      <c r="AY184" s="298" t="s">
        <v>153</v>
      </c>
    </row>
    <row r="185" s="13" customFormat="1">
      <c r="A185" s="13"/>
      <c r="B185" s="287"/>
      <c r="C185" s="288"/>
      <c r="D185" s="289" t="s">
        <v>1029</v>
      </c>
      <c r="E185" s="290" t="s">
        <v>1</v>
      </c>
      <c r="F185" s="291" t="s">
        <v>1511</v>
      </c>
      <c r="G185" s="288"/>
      <c r="H185" s="292">
        <v>30.675000000000001</v>
      </c>
      <c r="I185" s="293"/>
      <c r="J185" s="288"/>
      <c r="K185" s="288"/>
      <c r="L185" s="294"/>
      <c r="M185" s="295"/>
      <c r="N185" s="296"/>
      <c r="O185" s="296"/>
      <c r="P185" s="296"/>
      <c r="Q185" s="296"/>
      <c r="R185" s="296"/>
      <c r="S185" s="296"/>
      <c r="T185" s="29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98" t="s">
        <v>1029</v>
      </c>
      <c r="AU185" s="298" t="s">
        <v>82</v>
      </c>
      <c r="AV185" s="13" t="s">
        <v>82</v>
      </c>
      <c r="AW185" s="13" t="s">
        <v>30</v>
      </c>
      <c r="AX185" s="13" t="s">
        <v>73</v>
      </c>
      <c r="AY185" s="298" t="s">
        <v>153</v>
      </c>
    </row>
    <row r="186" s="13" customFormat="1">
      <c r="A186" s="13"/>
      <c r="B186" s="287"/>
      <c r="C186" s="288"/>
      <c r="D186" s="289" t="s">
        <v>1029</v>
      </c>
      <c r="E186" s="290" t="s">
        <v>1</v>
      </c>
      <c r="F186" s="291" t="s">
        <v>1512</v>
      </c>
      <c r="G186" s="288"/>
      <c r="H186" s="292">
        <v>33</v>
      </c>
      <c r="I186" s="293"/>
      <c r="J186" s="288"/>
      <c r="K186" s="288"/>
      <c r="L186" s="294"/>
      <c r="M186" s="295"/>
      <c r="N186" s="296"/>
      <c r="O186" s="296"/>
      <c r="P186" s="296"/>
      <c r="Q186" s="296"/>
      <c r="R186" s="296"/>
      <c r="S186" s="296"/>
      <c r="T186" s="2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98" t="s">
        <v>1029</v>
      </c>
      <c r="AU186" s="298" t="s">
        <v>82</v>
      </c>
      <c r="AV186" s="13" t="s">
        <v>82</v>
      </c>
      <c r="AW186" s="13" t="s">
        <v>30</v>
      </c>
      <c r="AX186" s="13" t="s">
        <v>73</v>
      </c>
      <c r="AY186" s="298" t="s">
        <v>153</v>
      </c>
    </row>
    <row r="187" s="13" customFormat="1">
      <c r="A187" s="13"/>
      <c r="B187" s="287"/>
      <c r="C187" s="288"/>
      <c r="D187" s="289" t="s">
        <v>1029</v>
      </c>
      <c r="E187" s="290" t="s">
        <v>1</v>
      </c>
      <c r="F187" s="291" t="s">
        <v>1513</v>
      </c>
      <c r="G187" s="288"/>
      <c r="H187" s="292">
        <v>15.471</v>
      </c>
      <c r="I187" s="293"/>
      <c r="J187" s="288"/>
      <c r="K187" s="288"/>
      <c r="L187" s="294"/>
      <c r="M187" s="295"/>
      <c r="N187" s="296"/>
      <c r="O187" s="296"/>
      <c r="P187" s="296"/>
      <c r="Q187" s="296"/>
      <c r="R187" s="296"/>
      <c r="S187" s="296"/>
      <c r="T187" s="29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98" t="s">
        <v>1029</v>
      </c>
      <c r="AU187" s="298" t="s">
        <v>82</v>
      </c>
      <c r="AV187" s="13" t="s">
        <v>82</v>
      </c>
      <c r="AW187" s="13" t="s">
        <v>30</v>
      </c>
      <c r="AX187" s="13" t="s">
        <v>73</v>
      </c>
      <c r="AY187" s="298" t="s">
        <v>153</v>
      </c>
    </row>
    <row r="188" s="14" customFormat="1">
      <c r="A188" s="14"/>
      <c r="B188" s="299"/>
      <c r="C188" s="300"/>
      <c r="D188" s="289" t="s">
        <v>1029</v>
      </c>
      <c r="E188" s="301" t="s">
        <v>1</v>
      </c>
      <c r="F188" s="302" t="s">
        <v>1311</v>
      </c>
      <c r="G188" s="300"/>
      <c r="H188" s="303">
        <v>98.738</v>
      </c>
      <c r="I188" s="304"/>
      <c r="J188" s="300"/>
      <c r="K188" s="300"/>
      <c r="L188" s="305"/>
      <c r="M188" s="306"/>
      <c r="N188" s="307"/>
      <c r="O188" s="307"/>
      <c r="P188" s="307"/>
      <c r="Q188" s="307"/>
      <c r="R188" s="307"/>
      <c r="S188" s="307"/>
      <c r="T188" s="3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309" t="s">
        <v>1029</v>
      </c>
      <c r="AU188" s="309" t="s">
        <v>82</v>
      </c>
      <c r="AV188" s="14" t="s">
        <v>93</v>
      </c>
      <c r="AW188" s="14" t="s">
        <v>30</v>
      </c>
      <c r="AX188" s="14" t="s">
        <v>78</v>
      </c>
      <c r="AY188" s="309" t="s">
        <v>153</v>
      </c>
    </row>
    <row r="189" s="2" customFormat="1" ht="24" customHeight="1">
      <c r="A189" s="37"/>
      <c r="B189" s="38"/>
      <c r="C189" s="249" t="s">
        <v>167</v>
      </c>
      <c r="D189" s="249" t="s">
        <v>154</v>
      </c>
      <c r="E189" s="250" t="s">
        <v>1517</v>
      </c>
      <c r="F189" s="251" t="s">
        <v>1518</v>
      </c>
      <c r="G189" s="252" t="s">
        <v>1300</v>
      </c>
      <c r="H189" s="253">
        <v>329.41500000000002</v>
      </c>
      <c r="I189" s="254"/>
      <c r="J189" s="255">
        <f>ROUND(I189*H189,2)</f>
        <v>0</v>
      </c>
      <c r="K189" s="256"/>
      <c r="L189" s="43"/>
      <c r="M189" s="257" t="s">
        <v>1</v>
      </c>
      <c r="N189" s="258" t="s">
        <v>38</v>
      </c>
      <c r="O189" s="90"/>
      <c r="P189" s="259">
        <f>O189*H189</f>
        <v>0</v>
      </c>
      <c r="Q189" s="259">
        <v>0</v>
      </c>
      <c r="R189" s="259">
        <f>Q189*H189</f>
        <v>0</v>
      </c>
      <c r="S189" s="259">
        <v>0</v>
      </c>
      <c r="T189" s="26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1" t="s">
        <v>93</v>
      </c>
      <c r="AT189" s="261" t="s">
        <v>154</v>
      </c>
      <c r="AU189" s="261" t="s">
        <v>82</v>
      </c>
      <c r="AY189" s="16" t="s">
        <v>153</v>
      </c>
      <c r="BE189" s="262">
        <f>IF(N189="základní",J189,0)</f>
        <v>0</v>
      </c>
      <c r="BF189" s="262">
        <f>IF(N189="snížená",J189,0)</f>
        <v>0</v>
      </c>
      <c r="BG189" s="262">
        <f>IF(N189="zákl. přenesená",J189,0)</f>
        <v>0</v>
      </c>
      <c r="BH189" s="262">
        <f>IF(N189="sníž. přenesená",J189,0)</f>
        <v>0</v>
      </c>
      <c r="BI189" s="262">
        <f>IF(N189="nulová",J189,0)</f>
        <v>0</v>
      </c>
      <c r="BJ189" s="16" t="s">
        <v>78</v>
      </c>
      <c r="BK189" s="262">
        <f>ROUND(I189*H189,2)</f>
        <v>0</v>
      </c>
      <c r="BL189" s="16" t="s">
        <v>93</v>
      </c>
      <c r="BM189" s="261" t="s">
        <v>1519</v>
      </c>
    </row>
    <row r="190" s="13" customFormat="1">
      <c r="A190" s="13"/>
      <c r="B190" s="287"/>
      <c r="C190" s="288"/>
      <c r="D190" s="289" t="s">
        <v>1029</v>
      </c>
      <c r="E190" s="290" t="s">
        <v>1</v>
      </c>
      <c r="F190" s="291" t="s">
        <v>1520</v>
      </c>
      <c r="G190" s="288"/>
      <c r="H190" s="292">
        <v>329.41500000000002</v>
      </c>
      <c r="I190" s="293"/>
      <c r="J190" s="288"/>
      <c r="K190" s="288"/>
      <c r="L190" s="294"/>
      <c r="M190" s="295"/>
      <c r="N190" s="296"/>
      <c r="O190" s="296"/>
      <c r="P190" s="296"/>
      <c r="Q190" s="296"/>
      <c r="R190" s="296"/>
      <c r="S190" s="296"/>
      <c r="T190" s="2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98" t="s">
        <v>1029</v>
      </c>
      <c r="AU190" s="298" t="s">
        <v>82</v>
      </c>
      <c r="AV190" s="13" t="s">
        <v>82</v>
      </c>
      <c r="AW190" s="13" t="s">
        <v>30</v>
      </c>
      <c r="AX190" s="13" t="s">
        <v>78</v>
      </c>
      <c r="AY190" s="298" t="s">
        <v>153</v>
      </c>
    </row>
    <row r="191" s="2" customFormat="1" ht="16.5" customHeight="1">
      <c r="A191" s="37"/>
      <c r="B191" s="38"/>
      <c r="C191" s="249" t="s">
        <v>980</v>
      </c>
      <c r="D191" s="249" t="s">
        <v>154</v>
      </c>
      <c r="E191" s="250" t="s">
        <v>1521</v>
      </c>
      <c r="F191" s="251" t="s">
        <v>1522</v>
      </c>
      <c r="G191" s="252" t="s">
        <v>1300</v>
      </c>
      <c r="H191" s="253">
        <v>329.41500000000002</v>
      </c>
      <c r="I191" s="254"/>
      <c r="J191" s="255">
        <f>ROUND(I191*H191,2)</f>
        <v>0</v>
      </c>
      <c r="K191" s="256"/>
      <c r="L191" s="43"/>
      <c r="M191" s="257" t="s">
        <v>1</v>
      </c>
      <c r="N191" s="258" t="s">
        <v>38</v>
      </c>
      <c r="O191" s="90"/>
      <c r="P191" s="259">
        <f>O191*H191</f>
        <v>0</v>
      </c>
      <c r="Q191" s="259">
        <v>0</v>
      </c>
      <c r="R191" s="259">
        <f>Q191*H191</f>
        <v>0</v>
      </c>
      <c r="S191" s="259">
        <v>0</v>
      </c>
      <c r="T191" s="26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1" t="s">
        <v>93</v>
      </c>
      <c r="AT191" s="261" t="s">
        <v>154</v>
      </c>
      <c r="AU191" s="261" t="s">
        <v>82</v>
      </c>
      <c r="AY191" s="16" t="s">
        <v>153</v>
      </c>
      <c r="BE191" s="262">
        <f>IF(N191="základní",J191,0)</f>
        <v>0</v>
      </c>
      <c r="BF191" s="262">
        <f>IF(N191="snížená",J191,0)</f>
        <v>0</v>
      </c>
      <c r="BG191" s="262">
        <f>IF(N191="zákl. přenesená",J191,0)</f>
        <v>0</v>
      </c>
      <c r="BH191" s="262">
        <f>IF(N191="sníž. přenesená",J191,0)</f>
        <v>0</v>
      </c>
      <c r="BI191" s="262">
        <f>IF(N191="nulová",J191,0)</f>
        <v>0</v>
      </c>
      <c r="BJ191" s="16" t="s">
        <v>78</v>
      </c>
      <c r="BK191" s="262">
        <f>ROUND(I191*H191,2)</f>
        <v>0</v>
      </c>
      <c r="BL191" s="16" t="s">
        <v>93</v>
      </c>
      <c r="BM191" s="261" t="s">
        <v>1523</v>
      </c>
    </row>
    <row r="192" s="13" customFormat="1">
      <c r="A192" s="13"/>
      <c r="B192" s="287"/>
      <c r="C192" s="288"/>
      <c r="D192" s="289" t="s">
        <v>1029</v>
      </c>
      <c r="E192" s="290" t="s">
        <v>1</v>
      </c>
      <c r="F192" s="291" t="s">
        <v>1520</v>
      </c>
      <c r="G192" s="288"/>
      <c r="H192" s="292">
        <v>329.41500000000002</v>
      </c>
      <c r="I192" s="293"/>
      <c r="J192" s="288"/>
      <c r="K192" s="288"/>
      <c r="L192" s="294"/>
      <c r="M192" s="295"/>
      <c r="N192" s="296"/>
      <c r="O192" s="296"/>
      <c r="P192" s="296"/>
      <c r="Q192" s="296"/>
      <c r="R192" s="296"/>
      <c r="S192" s="296"/>
      <c r="T192" s="29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98" t="s">
        <v>1029</v>
      </c>
      <c r="AU192" s="298" t="s">
        <v>82</v>
      </c>
      <c r="AV192" s="13" t="s">
        <v>82</v>
      </c>
      <c r="AW192" s="13" t="s">
        <v>30</v>
      </c>
      <c r="AX192" s="13" t="s">
        <v>78</v>
      </c>
      <c r="AY192" s="298" t="s">
        <v>153</v>
      </c>
    </row>
    <row r="193" s="2" customFormat="1" ht="16.5" customHeight="1">
      <c r="A193" s="37"/>
      <c r="B193" s="38"/>
      <c r="C193" s="249" t="s">
        <v>170</v>
      </c>
      <c r="D193" s="249" t="s">
        <v>154</v>
      </c>
      <c r="E193" s="250" t="s">
        <v>1524</v>
      </c>
      <c r="F193" s="251" t="s">
        <v>1525</v>
      </c>
      <c r="G193" s="252" t="s">
        <v>1300</v>
      </c>
      <c r="H193" s="253">
        <v>329.41500000000002</v>
      </c>
      <c r="I193" s="254"/>
      <c r="J193" s="255">
        <f>ROUND(I193*H193,2)</f>
        <v>0</v>
      </c>
      <c r="K193" s="256"/>
      <c r="L193" s="43"/>
      <c r="M193" s="257" t="s">
        <v>1</v>
      </c>
      <c r="N193" s="258" t="s">
        <v>38</v>
      </c>
      <c r="O193" s="90"/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1" t="s">
        <v>93</v>
      </c>
      <c r="AT193" s="261" t="s">
        <v>154</v>
      </c>
      <c r="AU193" s="261" t="s">
        <v>82</v>
      </c>
      <c r="AY193" s="16" t="s">
        <v>153</v>
      </c>
      <c r="BE193" s="262">
        <f>IF(N193="základní",J193,0)</f>
        <v>0</v>
      </c>
      <c r="BF193" s="262">
        <f>IF(N193="snížená",J193,0)</f>
        <v>0</v>
      </c>
      <c r="BG193" s="262">
        <f>IF(N193="zákl. přenesená",J193,0)</f>
        <v>0</v>
      </c>
      <c r="BH193" s="262">
        <f>IF(N193="sníž. přenesená",J193,0)</f>
        <v>0</v>
      </c>
      <c r="BI193" s="262">
        <f>IF(N193="nulová",J193,0)</f>
        <v>0</v>
      </c>
      <c r="BJ193" s="16" t="s">
        <v>78</v>
      </c>
      <c r="BK193" s="262">
        <f>ROUND(I193*H193,2)</f>
        <v>0</v>
      </c>
      <c r="BL193" s="16" t="s">
        <v>93</v>
      </c>
      <c r="BM193" s="261" t="s">
        <v>1526</v>
      </c>
    </row>
    <row r="194" s="13" customFormat="1">
      <c r="A194" s="13"/>
      <c r="B194" s="287"/>
      <c r="C194" s="288"/>
      <c r="D194" s="289" t="s">
        <v>1029</v>
      </c>
      <c r="E194" s="290" t="s">
        <v>1</v>
      </c>
      <c r="F194" s="291" t="s">
        <v>1520</v>
      </c>
      <c r="G194" s="288"/>
      <c r="H194" s="292">
        <v>329.41500000000002</v>
      </c>
      <c r="I194" s="293"/>
      <c r="J194" s="288"/>
      <c r="K194" s="288"/>
      <c r="L194" s="294"/>
      <c r="M194" s="295"/>
      <c r="N194" s="296"/>
      <c r="O194" s="296"/>
      <c r="P194" s="296"/>
      <c r="Q194" s="296"/>
      <c r="R194" s="296"/>
      <c r="S194" s="296"/>
      <c r="T194" s="29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98" t="s">
        <v>1029</v>
      </c>
      <c r="AU194" s="298" t="s">
        <v>82</v>
      </c>
      <c r="AV194" s="13" t="s">
        <v>82</v>
      </c>
      <c r="AW194" s="13" t="s">
        <v>30</v>
      </c>
      <c r="AX194" s="13" t="s">
        <v>78</v>
      </c>
      <c r="AY194" s="298" t="s">
        <v>153</v>
      </c>
    </row>
    <row r="195" s="2" customFormat="1" ht="24" customHeight="1">
      <c r="A195" s="37"/>
      <c r="B195" s="38"/>
      <c r="C195" s="249" t="s">
        <v>987</v>
      </c>
      <c r="D195" s="249" t="s">
        <v>154</v>
      </c>
      <c r="E195" s="250" t="s">
        <v>1324</v>
      </c>
      <c r="F195" s="251" t="s">
        <v>1325</v>
      </c>
      <c r="G195" s="252" t="s">
        <v>1300</v>
      </c>
      <c r="H195" s="253">
        <v>95.367000000000004</v>
      </c>
      <c r="I195" s="254"/>
      <c r="J195" s="255">
        <f>ROUND(I195*H195,2)</f>
        <v>0</v>
      </c>
      <c r="K195" s="256"/>
      <c r="L195" s="43"/>
      <c r="M195" s="257" t="s">
        <v>1</v>
      </c>
      <c r="N195" s="258" t="s">
        <v>38</v>
      </c>
      <c r="O195" s="90"/>
      <c r="P195" s="259">
        <f>O195*H195</f>
        <v>0</v>
      </c>
      <c r="Q195" s="259">
        <v>0</v>
      </c>
      <c r="R195" s="259">
        <f>Q195*H195</f>
        <v>0</v>
      </c>
      <c r="S195" s="259">
        <v>0</v>
      </c>
      <c r="T195" s="26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1" t="s">
        <v>93</v>
      </c>
      <c r="AT195" s="261" t="s">
        <v>154</v>
      </c>
      <c r="AU195" s="261" t="s">
        <v>82</v>
      </c>
      <c r="AY195" s="16" t="s">
        <v>153</v>
      </c>
      <c r="BE195" s="262">
        <f>IF(N195="základní",J195,0)</f>
        <v>0</v>
      </c>
      <c r="BF195" s="262">
        <f>IF(N195="snížená",J195,0)</f>
        <v>0</v>
      </c>
      <c r="BG195" s="262">
        <f>IF(N195="zákl. přenesená",J195,0)</f>
        <v>0</v>
      </c>
      <c r="BH195" s="262">
        <f>IF(N195="sníž. přenesená",J195,0)</f>
        <v>0</v>
      </c>
      <c r="BI195" s="262">
        <f>IF(N195="nulová",J195,0)</f>
        <v>0</v>
      </c>
      <c r="BJ195" s="16" t="s">
        <v>78</v>
      </c>
      <c r="BK195" s="262">
        <f>ROUND(I195*H195,2)</f>
        <v>0</v>
      </c>
      <c r="BL195" s="16" t="s">
        <v>93</v>
      </c>
      <c r="BM195" s="261" t="s">
        <v>1527</v>
      </c>
    </row>
    <row r="196" s="13" customFormat="1">
      <c r="A196" s="13"/>
      <c r="B196" s="287"/>
      <c r="C196" s="288"/>
      <c r="D196" s="289" t="s">
        <v>1029</v>
      </c>
      <c r="E196" s="290" t="s">
        <v>1</v>
      </c>
      <c r="F196" s="291" t="s">
        <v>1528</v>
      </c>
      <c r="G196" s="288"/>
      <c r="H196" s="292">
        <v>3.8220000000000001</v>
      </c>
      <c r="I196" s="293"/>
      <c r="J196" s="288"/>
      <c r="K196" s="288"/>
      <c r="L196" s="294"/>
      <c r="M196" s="295"/>
      <c r="N196" s="296"/>
      <c r="O196" s="296"/>
      <c r="P196" s="296"/>
      <c r="Q196" s="296"/>
      <c r="R196" s="296"/>
      <c r="S196" s="296"/>
      <c r="T196" s="29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98" t="s">
        <v>1029</v>
      </c>
      <c r="AU196" s="298" t="s">
        <v>82</v>
      </c>
      <c r="AV196" s="13" t="s">
        <v>82</v>
      </c>
      <c r="AW196" s="13" t="s">
        <v>30</v>
      </c>
      <c r="AX196" s="13" t="s">
        <v>73</v>
      </c>
      <c r="AY196" s="298" t="s">
        <v>153</v>
      </c>
    </row>
    <row r="197" s="13" customFormat="1">
      <c r="A197" s="13"/>
      <c r="B197" s="287"/>
      <c r="C197" s="288"/>
      <c r="D197" s="289" t="s">
        <v>1029</v>
      </c>
      <c r="E197" s="290" t="s">
        <v>1</v>
      </c>
      <c r="F197" s="291" t="s">
        <v>1529</v>
      </c>
      <c r="G197" s="288"/>
      <c r="H197" s="292">
        <v>91.545000000000002</v>
      </c>
      <c r="I197" s="293"/>
      <c r="J197" s="288"/>
      <c r="K197" s="288"/>
      <c r="L197" s="294"/>
      <c r="M197" s="295"/>
      <c r="N197" s="296"/>
      <c r="O197" s="296"/>
      <c r="P197" s="296"/>
      <c r="Q197" s="296"/>
      <c r="R197" s="296"/>
      <c r="S197" s="296"/>
      <c r="T197" s="2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98" t="s">
        <v>1029</v>
      </c>
      <c r="AU197" s="298" t="s">
        <v>82</v>
      </c>
      <c r="AV197" s="13" t="s">
        <v>82</v>
      </c>
      <c r="AW197" s="13" t="s">
        <v>30</v>
      </c>
      <c r="AX197" s="13" t="s">
        <v>73</v>
      </c>
      <c r="AY197" s="298" t="s">
        <v>153</v>
      </c>
    </row>
    <row r="198" s="14" customFormat="1">
      <c r="A198" s="14"/>
      <c r="B198" s="299"/>
      <c r="C198" s="300"/>
      <c r="D198" s="289" t="s">
        <v>1029</v>
      </c>
      <c r="E198" s="301" t="s">
        <v>1</v>
      </c>
      <c r="F198" s="302" t="s">
        <v>1311</v>
      </c>
      <c r="G198" s="300"/>
      <c r="H198" s="303">
        <v>95.367000000000004</v>
      </c>
      <c r="I198" s="304"/>
      <c r="J198" s="300"/>
      <c r="K198" s="300"/>
      <c r="L198" s="305"/>
      <c r="M198" s="306"/>
      <c r="N198" s="307"/>
      <c r="O198" s="307"/>
      <c r="P198" s="307"/>
      <c r="Q198" s="307"/>
      <c r="R198" s="307"/>
      <c r="S198" s="307"/>
      <c r="T198" s="30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309" t="s">
        <v>1029</v>
      </c>
      <c r="AU198" s="309" t="s">
        <v>82</v>
      </c>
      <c r="AV198" s="14" t="s">
        <v>93</v>
      </c>
      <c r="AW198" s="14" t="s">
        <v>30</v>
      </c>
      <c r="AX198" s="14" t="s">
        <v>78</v>
      </c>
      <c r="AY198" s="309" t="s">
        <v>153</v>
      </c>
    </row>
    <row r="199" s="2" customFormat="1" ht="16.5" customHeight="1">
      <c r="A199" s="37"/>
      <c r="B199" s="38"/>
      <c r="C199" s="276" t="s">
        <v>173</v>
      </c>
      <c r="D199" s="276" t="s">
        <v>957</v>
      </c>
      <c r="E199" s="277" t="s">
        <v>1530</v>
      </c>
      <c r="F199" s="278" t="s">
        <v>1531</v>
      </c>
      <c r="G199" s="279" t="s">
        <v>1076</v>
      </c>
      <c r="H199" s="280">
        <v>166.51400000000001</v>
      </c>
      <c r="I199" s="281"/>
      <c r="J199" s="282">
        <f>ROUND(I199*H199,2)</f>
        <v>0</v>
      </c>
      <c r="K199" s="283"/>
      <c r="L199" s="284"/>
      <c r="M199" s="285" t="s">
        <v>1</v>
      </c>
      <c r="N199" s="286" t="s">
        <v>38</v>
      </c>
      <c r="O199" s="90"/>
      <c r="P199" s="259">
        <f>O199*H199</f>
        <v>0</v>
      </c>
      <c r="Q199" s="259">
        <v>1</v>
      </c>
      <c r="R199" s="259">
        <f>Q199*H199</f>
        <v>166.51400000000001</v>
      </c>
      <c r="S199" s="259">
        <v>0</v>
      </c>
      <c r="T199" s="26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1" t="s">
        <v>167</v>
      </c>
      <c r="AT199" s="261" t="s">
        <v>957</v>
      </c>
      <c r="AU199" s="261" t="s">
        <v>82</v>
      </c>
      <c r="AY199" s="16" t="s">
        <v>153</v>
      </c>
      <c r="BE199" s="262">
        <f>IF(N199="základní",J199,0)</f>
        <v>0</v>
      </c>
      <c r="BF199" s="262">
        <f>IF(N199="snížená",J199,0)</f>
        <v>0</v>
      </c>
      <c r="BG199" s="262">
        <f>IF(N199="zákl. přenesená",J199,0)</f>
        <v>0</v>
      </c>
      <c r="BH199" s="262">
        <f>IF(N199="sníž. přenesená",J199,0)</f>
        <v>0</v>
      </c>
      <c r="BI199" s="262">
        <f>IF(N199="nulová",J199,0)</f>
        <v>0</v>
      </c>
      <c r="BJ199" s="16" t="s">
        <v>78</v>
      </c>
      <c r="BK199" s="262">
        <f>ROUND(I199*H199,2)</f>
        <v>0</v>
      </c>
      <c r="BL199" s="16" t="s">
        <v>93</v>
      </c>
      <c r="BM199" s="261" t="s">
        <v>1532</v>
      </c>
    </row>
    <row r="200" s="13" customFormat="1">
      <c r="A200" s="13"/>
      <c r="B200" s="287"/>
      <c r="C200" s="288"/>
      <c r="D200" s="289" t="s">
        <v>1029</v>
      </c>
      <c r="E200" s="290" t="s">
        <v>1</v>
      </c>
      <c r="F200" s="291" t="s">
        <v>1512</v>
      </c>
      <c r="G200" s="288"/>
      <c r="H200" s="292">
        <v>33</v>
      </c>
      <c r="I200" s="293"/>
      <c r="J200" s="288"/>
      <c r="K200" s="288"/>
      <c r="L200" s="294"/>
      <c r="M200" s="295"/>
      <c r="N200" s="296"/>
      <c r="O200" s="296"/>
      <c r="P200" s="296"/>
      <c r="Q200" s="296"/>
      <c r="R200" s="296"/>
      <c r="S200" s="296"/>
      <c r="T200" s="29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98" t="s">
        <v>1029</v>
      </c>
      <c r="AU200" s="298" t="s">
        <v>82</v>
      </c>
      <c r="AV200" s="13" t="s">
        <v>82</v>
      </c>
      <c r="AW200" s="13" t="s">
        <v>30</v>
      </c>
      <c r="AX200" s="13" t="s">
        <v>73</v>
      </c>
      <c r="AY200" s="298" t="s">
        <v>153</v>
      </c>
    </row>
    <row r="201" s="13" customFormat="1">
      <c r="A201" s="13"/>
      <c r="B201" s="287"/>
      <c r="C201" s="288"/>
      <c r="D201" s="289" t="s">
        <v>1029</v>
      </c>
      <c r="E201" s="290" t="s">
        <v>1</v>
      </c>
      <c r="F201" s="291" t="s">
        <v>1533</v>
      </c>
      <c r="G201" s="288"/>
      <c r="H201" s="292">
        <v>133.51400000000001</v>
      </c>
      <c r="I201" s="293"/>
      <c r="J201" s="288"/>
      <c r="K201" s="288"/>
      <c r="L201" s="294"/>
      <c r="M201" s="295"/>
      <c r="N201" s="296"/>
      <c r="O201" s="296"/>
      <c r="P201" s="296"/>
      <c r="Q201" s="296"/>
      <c r="R201" s="296"/>
      <c r="S201" s="296"/>
      <c r="T201" s="2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98" t="s">
        <v>1029</v>
      </c>
      <c r="AU201" s="298" t="s">
        <v>82</v>
      </c>
      <c r="AV201" s="13" t="s">
        <v>82</v>
      </c>
      <c r="AW201" s="13" t="s">
        <v>30</v>
      </c>
      <c r="AX201" s="13" t="s">
        <v>73</v>
      </c>
      <c r="AY201" s="298" t="s">
        <v>153</v>
      </c>
    </row>
    <row r="202" s="14" customFormat="1">
      <c r="A202" s="14"/>
      <c r="B202" s="299"/>
      <c r="C202" s="300"/>
      <c r="D202" s="289" t="s">
        <v>1029</v>
      </c>
      <c r="E202" s="301" t="s">
        <v>1</v>
      </c>
      <c r="F202" s="302" t="s">
        <v>1311</v>
      </c>
      <c r="G202" s="300"/>
      <c r="H202" s="303">
        <v>166.51400000000001</v>
      </c>
      <c r="I202" s="304"/>
      <c r="J202" s="300"/>
      <c r="K202" s="300"/>
      <c r="L202" s="305"/>
      <c r="M202" s="306"/>
      <c r="N202" s="307"/>
      <c r="O202" s="307"/>
      <c r="P202" s="307"/>
      <c r="Q202" s="307"/>
      <c r="R202" s="307"/>
      <c r="S202" s="307"/>
      <c r="T202" s="30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309" t="s">
        <v>1029</v>
      </c>
      <c r="AU202" s="309" t="s">
        <v>82</v>
      </c>
      <c r="AV202" s="14" t="s">
        <v>93</v>
      </c>
      <c r="AW202" s="14" t="s">
        <v>30</v>
      </c>
      <c r="AX202" s="14" t="s">
        <v>78</v>
      </c>
      <c r="AY202" s="309" t="s">
        <v>153</v>
      </c>
    </row>
    <row r="203" s="11" customFormat="1" ht="22.8" customHeight="1">
      <c r="A203" s="11"/>
      <c r="B203" s="235"/>
      <c r="C203" s="236"/>
      <c r="D203" s="237" t="s">
        <v>72</v>
      </c>
      <c r="E203" s="274" t="s">
        <v>82</v>
      </c>
      <c r="F203" s="274" t="s">
        <v>1534</v>
      </c>
      <c r="G203" s="236"/>
      <c r="H203" s="236"/>
      <c r="I203" s="239"/>
      <c r="J203" s="275">
        <f>BK203</f>
        <v>0</v>
      </c>
      <c r="K203" s="236"/>
      <c r="L203" s="241"/>
      <c r="M203" s="242"/>
      <c r="N203" s="243"/>
      <c r="O203" s="243"/>
      <c r="P203" s="244">
        <f>SUM(P204:P256)</f>
        <v>0</v>
      </c>
      <c r="Q203" s="243"/>
      <c r="R203" s="244">
        <f>SUM(R204:R256)</f>
        <v>518.93480045000001</v>
      </c>
      <c r="S203" s="243"/>
      <c r="T203" s="245">
        <f>SUM(T204:T256)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46" t="s">
        <v>78</v>
      </c>
      <c r="AT203" s="247" t="s">
        <v>72</v>
      </c>
      <c r="AU203" s="247" t="s">
        <v>78</v>
      </c>
      <c r="AY203" s="246" t="s">
        <v>153</v>
      </c>
      <c r="BK203" s="248">
        <f>SUM(BK204:BK256)</f>
        <v>0</v>
      </c>
    </row>
    <row r="204" s="2" customFormat="1" ht="24" customHeight="1">
      <c r="A204" s="37"/>
      <c r="B204" s="38"/>
      <c r="C204" s="249" t="s">
        <v>994</v>
      </c>
      <c r="D204" s="249" t="s">
        <v>154</v>
      </c>
      <c r="E204" s="250" t="s">
        <v>1535</v>
      </c>
      <c r="F204" s="251" t="s">
        <v>1536</v>
      </c>
      <c r="G204" s="252" t="s">
        <v>573</v>
      </c>
      <c r="H204" s="253">
        <v>70.054000000000002</v>
      </c>
      <c r="I204" s="254"/>
      <c r="J204" s="255">
        <f>ROUND(I204*H204,2)</f>
        <v>0</v>
      </c>
      <c r="K204" s="256"/>
      <c r="L204" s="43"/>
      <c r="M204" s="257" t="s">
        <v>1</v>
      </c>
      <c r="N204" s="258" t="s">
        <v>38</v>
      </c>
      <c r="O204" s="90"/>
      <c r="P204" s="259">
        <f>O204*H204</f>
        <v>0</v>
      </c>
      <c r="Q204" s="259">
        <v>0</v>
      </c>
      <c r="R204" s="259">
        <f>Q204*H204</f>
        <v>0</v>
      </c>
      <c r="S204" s="259">
        <v>0</v>
      </c>
      <c r="T204" s="26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1" t="s">
        <v>93</v>
      </c>
      <c r="AT204" s="261" t="s">
        <v>154</v>
      </c>
      <c r="AU204" s="261" t="s">
        <v>82</v>
      </c>
      <c r="AY204" s="16" t="s">
        <v>153</v>
      </c>
      <c r="BE204" s="262">
        <f>IF(N204="základní",J204,0)</f>
        <v>0</v>
      </c>
      <c r="BF204" s="262">
        <f>IF(N204="snížená",J204,0)</f>
        <v>0</v>
      </c>
      <c r="BG204" s="262">
        <f>IF(N204="zákl. přenesená",J204,0)</f>
        <v>0</v>
      </c>
      <c r="BH204" s="262">
        <f>IF(N204="sníž. přenesená",J204,0)</f>
        <v>0</v>
      </c>
      <c r="BI204" s="262">
        <f>IF(N204="nulová",J204,0)</f>
        <v>0</v>
      </c>
      <c r="BJ204" s="16" t="s">
        <v>78</v>
      </c>
      <c r="BK204" s="262">
        <f>ROUND(I204*H204,2)</f>
        <v>0</v>
      </c>
      <c r="BL204" s="16" t="s">
        <v>93</v>
      </c>
      <c r="BM204" s="261" t="s">
        <v>1537</v>
      </c>
    </row>
    <row r="205" s="13" customFormat="1">
      <c r="A205" s="13"/>
      <c r="B205" s="287"/>
      <c r="C205" s="288"/>
      <c r="D205" s="289" t="s">
        <v>1029</v>
      </c>
      <c r="E205" s="290" t="s">
        <v>1</v>
      </c>
      <c r="F205" s="291" t="s">
        <v>1538</v>
      </c>
      <c r="G205" s="288"/>
      <c r="H205" s="292">
        <v>70.054000000000002</v>
      </c>
      <c r="I205" s="293"/>
      <c r="J205" s="288"/>
      <c r="K205" s="288"/>
      <c r="L205" s="294"/>
      <c r="M205" s="295"/>
      <c r="N205" s="296"/>
      <c r="O205" s="296"/>
      <c r="P205" s="296"/>
      <c r="Q205" s="296"/>
      <c r="R205" s="296"/>
      <c r="S205" s="296"/>
      <c r="T205" s="2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98" t="s">
        <v>1029</v>
      </c>
      <c r="AU205" s="298" t="s">
        <v>82</v>
      </c>
      <c r="AV205" s="13" t="s">
        <v>82</v>
      </c>
      <c r="AW205" s="13" t="s">
        <v>30</v>
      </c>
      <c r="AX205" s="13" t="s">
        <v>78</v>
      </c>
      <c r="AY205" s="298" t="s">
        <v>153</v>
      </c>
    </row>
    <row r="206" s="2" customFormat="1" ht="16.5" customHeight="1">
      <c r="A206" s="37"/>
      <c r="B206" s="38"/>
      <c r="C206" s="276" t="s">
        <v>176</v>
      </c>
      <c r="D206" s="276" t="s">
        <v>957</v>
      </c>
      <c r="E206" s="277" t="s">
        <v>1530</v>
      </c>
      <c r="F206" s="278" t="s">
        <v>1531</v>
      </c>
      <c r="G206" s="279" t="s">
        <v>1076</v>
      </c>
      <c r="H206" s="280">
        <v>17.654</v>
      </c>
      <c r="I206" s="281"/>
      <c r="J206" s="282">
        <f>ROUND(I206*H206,2)</f>
        <v>0</v>
      </c>
      <c r="K206" s="283"/>
      <c r="L206" s="284"/>
      <c r="M206" s="285" t="s">
        <v>1</v>
      </c>
      <c r="N206" s="286" t="s">
        <v>38</v>
      </c>
      <c r="O206" s="90"/>
      <c r="P206" s="259">
        <f>O206*H206</f>
        <v>0</v>
      </c>
      <c r="Q206" s="259">
        <v>1</v>
      </c>
      <c r="R206" s="259">
        <f>Q206*H206</f>
        <v>17.654</v>
      </c>
      <c r="S206" s="259">
        <v>0</v>
      </c>
      <c r="T206" s="26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1" t="s">
        <v>167</v>
      </c>
      <c r="AT206" s="261" t="s">
        <v>957</v>
      </c>
      <c r="AU206" s="261" t="s">
        <v>82</v>
      </c>
      <c r="AY206" s="16" t="s">
        <v>153</v>
      </c>
      <c r="BE206" s="262">
        <f>IF(N206="základní",J206,0)</f>
        <v>0</v>
      </c>
      <c r="BF206" s="262">
        <f>IF(N206="snížená",J206,0)</f>
        <v>0</v>
      </c>
      <c r="BG206" s="262">
        <f>IF(N206="zákl. přenesená",J206,0)</f>
        <v>0</v>
      </c>
      <c r="BH206" s="262">
        <f>IF(N206="sníž. přenesená",J206,0)</f>
        <v>0</v>
      </c>
      <c r="BI206" s="262">
        <f>IF(N206="nulová",J206,0)</f>
        <v>0</v>
      </c>
      <c r="BJ206" s="16" t="s">
        <v>78</v>
      </c>
      <c r="BK206" s="262">
        <f>ROUND(I206*H206,2)</f>
        <v>0</v>
      </c>
      <c r="BL206" s="16" t="s">
        <v>93</v>
      </c>
      <c r="BM206" s="261" t="s">
        <v>1539</v>
      </c>
    </row>
    <row r="207" s="13" customFormat="1">
      <c r="A207" s="13"/>
      <c r="B207" s="287"/>
      <c r="C207" s="288"/>
      <c r="D207" s="289" t="s">
        <v>1029</v>
      </c>
      <c r="E207" s="290" t="s">
        <v>1</v>
      </c>
      <c r="F207" s="291" t="s">
        <v>1540</v>
      </c>
      <c r="G207" s="288"/>
      <c r="H207" s="292">
        <v>17.654</v>
      </c>
      <c r="I207" s="293"/>
      <c r="J207" s="288"/>
      <c r="K207" s="288"/>
      <c r="L207" s="294"/>
      <c r="M207" s="295"/>
      <c r="N207" s="296"/>
      <c r="O207" s="296"/>
      <c r="P207" s="296"/>
      <c r="Q207" s="296"/>
      <c r="R207" s="296"/>
      <c r="S207" s="296"/>
      <c r="T207" s="2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98" t="s">
        <v>1029</v>
      </c>
      <c r="AU207" s="298" t="s">
        <v>82</v>
      </c>
      <c r="AV207" s="13" t="s">
        <v>82</v>
      </c>
      <c r="AW207" s="13" t="s">
        <v>30</v>
      </c>
      <c r="AX207" s="13" t="s">
        <v>78</v>
      </c>
      <c r="AY207" s="298" t="s">
        <v>153</v>
      </c>
    </row>
    <row r="208" s="2" customFormat="1" ht="24" customHeight="1">
      <c r="A208" s="37"/>
      <c r="B208" s="38"/>
      <c r="C208" s="276" t="s">
        <v>8</v>
      </c>
      <c r="D208" s="276" t="s">
        <v>957</v>
      </c>
      <c r="E208" s="277" t="s">
        <v>1541</v>
      </c>
      <c r="F208" s="278" t="s">
        <v>1542</v>
      </c>
      <c r="G208" s="279" t="s">
        <v>192</v>
      </c>
      <c r="H208" s="280">
        <v>42.031999999999996</v>
      </c>
      <c r="I208" s="281"/>
      <c r="J208" s="282">
        <f>ROUND(I208*H208,2)</f>
        <v>0</v>
      </c>
      <c r="K208" s="283"/>
      <c r="L208" s="284"/>
      <c r="M208" s="285" t="s">
        <v>1</v>
      </c>
      <c r="N208" s="286" t="s">
        <v>38</v>
      </c>
      <c r="O208" s="90"/>
      <c r="P208" s="259">
        <f>O208*H208</f>
        <v>0</v>
      </c>
      <c r="Q208" s="259">
        <v>0.00029999999999999997</v>
      </c>
      <c r="R208" s="259">
        <f>Q208*H208</f>
        <v>0.012609599999999999</v>
      </c>
      <c r="S208" s="259">
        <v>0</v>
      </c>
      <c r="T208" s="26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1" t="s">
        <v>167</v>
      </c>
      <c r="AT208" s="261" t="s">
        <v>957</v>
      </c>
      <c r="AU208" s="261" t="s">
        <v>82</v>
      </c>
      <c r="AY208" s="16" t="s">
        <v>153</v>
      </c>
      <c r="BE208" s="262">
        <f>IF(N208="základní",J208,0)</f>
        <v>0</v>
      </c>
      <c r="BF208" s="262">
        <f>IF(N208="snížená",J208,0)</f>
        <v>0</v>
      </c>
      <c r="BG208" s="262">
        <f>IF(N208="zákl. přenesená",J208,0)</f>
        <v>0</v>
      </c>
      <c r="BH208" s="262">
        <f>IF(N208="sníž. přenesená",J208,0)</f>
        <v>0</v>
      </c>
      <c r="BI208" s="262">
        <f>IF(N208="nulová",J208,0)</f>
        <v>0</v>
      </c>
      <c r="BJ208" s="16" t="s">
        <v>78</v>
      </c>
      <c r="BK208" s="262">
        <f>ROUND(I208*H208,2)</f>
        <v>0</v>
      </c>
      <c r="BL208" s="16" t="s">
        <v>93</v>
      </c>
      <c r="BM208" s="261" t="s">
        <v>1543</v>
      </c>
    </row>
    <row r="209" s="13" customFormat="1">
      <c r="A209" s="13"/>
      <c r="B209" s="287"/>
      <c r="C209" s="288"/>
      <c r="D209" s="289" t="s">
        <v>1029</v>
      </c>
      <c r="E209" s="290" t="s">
        <v>1</v>
      </c>
      <c r="F209" s="291" t="s">
        <v>1544</v>
      </c>
      <c r="G209" s="288"/>
      <c r="H209" s="292">
        <v>42.031999999999996</v>
      </c>
      <c r="I209" s="293"/>
      <c r="J209" s="288"/>
      <c r="K209" s="288"/>
      <c r="L209" s="294"/>
      <c r="M209" s="295"/>
      <c r="N209" s="296"/>
      <c r="O209" s="296"/>
      <c r="P209" s="296"/>
      <c r="Q209" s="296"/>
      <c r="R209" s="296"/>
      <c r="S209" s="296"/>
      <c r="T209" s="29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98" t="s">
        <v>1029</v>
      </c>
      <c r="AU209" s="298" t="s">
        <v>82</v>
      </c>
      <c r="AV209" s="13" t="s">
        <v>82</v>
      </c>
      <c r="AW209" s="13" t="s">
        <v>30</v>
      </c>
      <c r="AX209" s="13" t="s">
        <v>78</v>
      </c>
      <c r="AY209" s="298" t="s">
        <v>153</v>
      </c>
    </row>
    <row r="210" s="2" customFormat="1" ht="16.5" customHeight="1">
      <c r="A210" s="37"/>
      <c r="B210" s="38"/>
      <c r="C210" s="276" t="s">
        <v>179</v>
      </c>
      <c r="D210" s="276" t="s">
        <v>957</v>
      </c>
      <c r="E210" s="277" t="s">
        <v>1545</v>
      </c>
      <c r="F210" s="278" t="s">
        <v>1546</v>
      </c>
      <c r="G210" s="279" t="s">
        <v>573</v>
      </c>
      <c r="H210" s="280">
        <v>70.054000000000002</v>
      </c>
      <c r="I210" s="281"/>
      <c r="J210" s="282">
        <f>ROUND(I210*H210,2)</f>
        <v>0</v>
      </c>
      <c r="K210" s="283"/>
      <c r="L210" s="284"/>
      <c r="M210" s="285" t="s">
        <v>1</v>
      </c>
      <c r="N210" s="286" t="s">
        <v>38</v>
      </c>
      <c r="O210" s="90"/>
      <c r="P210" s="259">
        <f>O210*H210</f>
        <v>0</v>
      </c>
      <c r="Q210" s="259">
        <v>0.00072000000000000005</v>
      </c>
      <c r="R210" s="259">
        <f>Q210*H210</f>
        <v>0.050438880000000005</v>
      </c>
      <c r="S210" s="259">
        <v>0</v>
      </c>
      <c r="T210" s="26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1" t="s">
        <v>167</v>
      </c>
      <c r="AT210" s="261" t="s">
        <v>957</v>
      </c>
      <c r="AU210" s="261" t="s">
        <v>82</v>
      </c>
      <c r="AY210" s="16" t="s">
        <v>153</v>
      </c>
      <c r="BE210" s="262">
        <f>IF(N210="základní",J210,0)</f>
        <v>0</v>
      </c>
      <c r="BF210" s="262">
        <f>IF(N210="snížená",J210,0)</f>
        <v>0</v>
      </c>
      <c r="BG210" s="262">
        <f>IF(N210="zákl. přenesená",J210,0)</f>
        <v>0</v>
      </c>
      <c r="BH210" s="262">
        <f>IF(N210="sníž. přenesená",J210,0)</f>
        <v>0</v>
      </c>
      <c r="BI210" s="262">
        <f>IF(N210="nulová",J210,0)</f>
        <v>0</v>
      </c>
      <c r="BJ210" s="16" t="s">
        <v>78</v>
      </c>
      <c r="BK210" s="262">
        <f>ROUND(I210*H210,2)</f>
        <v>0</v>
      </c>
      <c r="BL210" s="16" t="s">
        <v>93</v>
      </c>
      <c r="BM210" s="261" t="s">
        <v>1547</v>
      </c>
    </row>
    <row r="211" s="13" customFormat="1">
      <c r="A211" s="13"/>
      <c r="B211" s="287"/>
      <c r="C211" s="288"/>
      <c r="D211" s="289" t="s">
        <v>1029</v>
      </c>
      <c r="E211" s="290" t="s">
        <v>1</v>
      </c>
      <c r="F211" s="291" t="s">
        <v>1538</v>
      </c>
      <c r="G211" s="288"/>
      <c r="H211" s="292">
        <v>70.054000000000002</v>
      </c>
      <c r="I211" s="293"/>
      <c r="J211" s="288"/>
      <c r="K211" s="288"/>
      <c r="L211" s="294"/>
      <c r="M211" s="295"/>
      <c r="N211" s="296"/>
      <c r="O211" s="296"/>
      <c r="P211" s="296"/>
      <c r="Q211" s="296"/>
      <c r="R211" s="296"/>
      <c r="S211" s="296"/>
      <c r="T211" s="2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98" t="s">
        <v>1029</v>
      </c>
      <c r="AU211" s="298" t="s">
        <v>82</v>
      </c>
      <c r="AV211" s="13" t="s">
        <v>82</v>
      </c>
      <c r="AW211" s="13" t="s">
        <v>30</v>
      </c>
      <c r="AX211" s="13" t="s">
        <v>78</v>
      </c>
      <c r="AY211" s="298" t="s">
        <v>153</v>
      </c>
    </row>
    <row r="212" s="2" customFormat="1" ht="16.5" customHeight="1">
      <c r="A212" s="37"/>
      <c r="B212" s="38"/>
      <c r="C212" s="276" t="s">
        <v>1007</v>
      </c>
      <c r="D212" s="276" t="s">
        <v>957</v>
      </c>
      <c r="E212" s="277" t="s">
        <v>1548</v>
      </c>
      <c r="F212" s="278" t="s">
        <v>1549</v>
      </c>
      <c r="G212" s="279" t="s">
        <v>955</v>
      </c>
      <c r="H212" s="280">
        <v>4</v>
      </c>
      <c r="I212" s="281"/>
      <c r="J212" s="282">
        <f>ROUND(I212*H212,2)</f>
        <v>0</v>
      </c>
      <c r="K212" s="283"/>
      <c r="L212" s="284"/>
      <c r="M212" s="285" t="s">
        <v>1</v>
      </c>
      <c r="N212" s="286" t="s">
        <v>38</v>
      </c>
      <c r="O212" s="90"/>
      <c r="P212" s="259">
        <f>O212*H212</f>
        <v>0</v>
      </c>
      <c r="Q212" s="259">
        <v>0</v>
      </c>
      <c r="R212" s="259">
        <f>Q212*H212</f>
        <v>0</v>
      </c>
      <c r="S212" s="259">
        <v>0</v>
      </c>
      <c r="T212" s="26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1" t="s">
        <v>167</v>
      </c>
      <c r="AT212" s="261" t="s">
        <v>957</v>
      </c>
      <c r="AU212" s="261" t="s">
        <v>82</v>
      </c>
      <c r="AY212" s="16" t="s">
        <v>153</v>
      </c>
      <c r="BE212" s="262">
        <f>IF(N212="základní",J212,0)</f>
        <v>0</v>
      </c>
      <c r="BF212" s="262">
        <f>IF(N212="snížená",J212,0)</f>
        <v>0</v>
      </c>
      <c r="BG212" s="262">
        <f>IF(N212="zákl. přenesená",J212,0)</f>
        <v>0</v>
      </c>
      <c r="BH212" s="262">
        <f>IF(N212="sníž. přenesená",J212,0)</f>
        <v>0</v>
      </c>
      <c r="BI212" s="262">
        <f>IF(N212="nulová",J212,0)</f>
        <v>0</v>
      </c>
      <c r="BJ212" s="16" t="s">
        <v>78</v>
      </c>
      <c r="BK212" s="262">
        <f>ROUND(I212*H212,2)</f>
        <v>0</v>
      </c>
      <c r="BL212" s="16" t="s">
        <v>93</v>
      </c>
      <c r="BM212" s="261" t="s">
        <v>1550</v>
      </c>
    </row>
    <row r="213" s="2" customFormat="1" ht="16.5" customHeight="1">
      <c r="A213" s="37"/>
      <c r="B213" s="38"/>
      <c r="C213" s="249" t="s">
        <v>183</v>
      </c>
      <c r="D213" s="249" t="s">
        <v>154</v>
      </c>
      <c r="E213" s="250" t="s">
        <v>1551</v>
      </c>
      <c r="F213" s="251" t="s">
        <v>1552</v>
      </c>
      <c r="G213" s="252" t="s">
        <v>1300</v>
      </c>
      <c r="H213" s="253">
        <v>20.638000000000002</v>
      </c>
      <c r="I213" s="254"/>
      <c r="J213" s="255">
        <f>ROUND(I213*H213,2)</f>
        <v>0</v>
      </c>
      <c r="K213" s="256"/>
      <c r="L213" s="43"/>
      <c r="M213" s="257" t="s">
        <v>1</v>
      </c>
      <c r="N213" s="258" t="s">
        <v>38</v>
      </c>
      <c r="O213" s="90"/>
      <c r="P213" s="259">
        <f>O213*H213</f>
        <v>0</v>
      </c>
      <c r="Q213" s="259">
        <v>0</v>
      </c>
      <c r="R213" s="259">
        <f>Q213*H213</f>
        <v>0</v>
      </c>
      <c r="S213" s="259">
        <v>0</v>
      </c>
      <c r="T213" s="26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1" t="s">
        <v>93</v>
      </c>
      <c r="AT213" s="261" t="s">
        <v>154</v>
      </c>
      <c r="AU213" s="261" t="s">
        <v>82</v>
      </c>
      <c r="AY213" s="16" t="s">
        <v>153</v>
      </c>
      <c r="BE213" s="262">
        <f>IF(N213="základní",J213,0)</f>
        <v>0</v>
      </c>
      <c r="BF213" s="262">
        <f>IF(N213="snížená",J213,0)</f>
        <v>0</v>
      </c>
      <c r="BG213" s="262">
        <f>IF(N213="zákl. přenesená",J213,0)</f>
        <v>0</v>
      </c>
      <c r="BH213" s="262">
        <f>IF(N213="sníž. přenesená",J213,0)</f>
        <v>0</v>
      </c>
      <c r="BI213" s="262">
        <f>IF(N213="nulová",J213,0)</f>
        <v>0</v>
      </c>
      <c r="BJ213" s="16" t="s">
        <v>78</v>
      </c>
      <c r="BK213" s="262">
        <f>ROUND(I213*H213,2)</f>
        <v>0</v>
      </c>
      <c r="BL213" s="16" t="s">
        <v>93</v>
      </c>
      <c r="BM213" s="261" t="s">
        <v>1553</v>
      </c>
    </row>
    <row r="214" s="13" customFormat="1">
      <c r="A214" s="13"/>
      <c r="B214" s="287"/>
      <c r="C214" s="288"/>
      <c r="D214" s="289" t="s">
        <v>1029</v>
      </c>
      <c r="E214" s="290" t="s">
        <v>1</v>
      </c>
      <c r="F214" s="291" t="s">
        <v>1554</v>
      </c>
      <c r="G214" s="288"/>
      <c r="H214" s="292">
        <v>0.85899999999999999</v>
      </c>
      <c r="I214" s="293"/>
      <c r="J214" s="288"/>
      <c r="K214" s="288"/>
      <c r="L214" s="294"/>
      <c r="M214" s="295"/>
      <c r="N214" s="296"/>
      <c r="O214" s="296"/>
      <c r="P214" s="296"/>
      <c r="Q214" s="296"/>
      <c r="R214" s="296"/>
      <c r="S214" s="296"/>
      <c r="T214" s="29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98" t="s">
        <v>1029</v>
      </c>
      <c r="AU214" s="298" t="s">
        <v>82</v>
      </c>
      <c r="AV214" s="13" t="s">
        <v>82</v>
      </c>
      <c r="AW214" s="13" t="s">
        <v>30</v>
      </c>
      <c r="AX214" s="13" t="s">
        <v>73</v>
      </c>
      <c r="AY214" s="298" t="s">
        <v>153</v>
      </c>
    </row>
    <row r="215" s="13" customFormat="1">
      <c r="A215" s="13"/>
      <c r="B215" s="287"/>
      <c r="C215" s="288"/>
      <c r="D215" s="289" t="s">
        <v>1029</v>
      </c>
      <c r="E215" s="290" t="s">
        <v>1</v>
      </c>
      <c r="F215" s="291" t="s">
        <v>1555</v>
      </c>
      <c r="G215" s="288"/>
      <c r="H215" s="292">
        <v>4.0389999999999997</v>
      </c>
      <c r="I215" s="293"/>
      <c r="J215" s="288"/>
      <c r="K215" s="288"/>
      <c r="L215" s="294"/>
      <c r="M215" s="295"/>
      <c r="N215" s="296"/>
      <c r="O215" s="296"/>
      <c r="P215" s="296"/>
      <c r="Q215" s="296"/>
      <c r="R215" s="296"/>
      <c r="S215" s="296"/>
      <c r="T215" s="29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98" t="s">
        <v>1029</v>
      </c>
      <c r="AU215" s="298" t="s">
        <v>82</v>
      </c>
      <c r="AV215" s="13" t="s">
        <v>82</v>
      </c>
      <c r="AW215" s="13" t="s">
        <v>30</v>
      </c>
      <c r="AX215" s="13" t="s">
        <v>73</v>
      </c>
      <c r="AY215" s="298" t="s">
        <v>153</v>
      </c>
    </row>
    <row r="216" s="13" customFormat="1">
      <c r="A216" s="13"/>
      <c r="B216" s="287"/>
      <c r="C216" s="288"/>
      <c r="D216" s="289" t="s">
        <v>1029</v>
      </c>
      <c r="E216" s="290" t="s">
        <v>1</v>
      </c>
      <c r="F216" s="291" t="s">
        <v>1556</v>
      </c>
      <c r="G216" s="288"/>
      <c r="H216" s="292">
        <v>7.6689999999999996</v>
      </c>
      <c r="I216" s="293"/>
      <c r="J216" s="288"/>
      <c r="K216" s="288"/>
      <c r="L216" s="294"/>
      <c r="M216" s="295"/>
      <c r="N216" s="296"/>
      <c r="O216" s="296"/>
      <c r="P216" s="296"/>
      <c r="Q216" s="296"/>
      <c r="R216" s="296"/>
      <c r="S216" s="296"/>
      <c r="T216" s="2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98" t="s">
        <v>1029</v>
      </c>
      <c r="AU216" s="298" t="s">
        <v>82</v>
      </c>
      <c r="AV216" s="13" t="s">
        <v>82</v>
      </c>
      <c r="AW216" s="13" t="s">
        <v>30</v>
      </c>
      <c r="AX216" s="13" t="s">
        <v>73</v>
      </c>
      <c r="AY216" s="298" t="s">
        <v>153</v>
      </c>
    </row>
    <row r="217" s="13" customFormat="1">
      <c r="A217" s="13"/>
      <c r="B217" s="287"/>
      <c r="C217" s="288"/>
      <c r="D217" s="289" t="s">
        <v>1029</v>
      </c>
      <c r="E217" s="290" t="s">
        <v>1</v>
      </c>
      <c r="F217" s="291" t="s">
        <v>1557</v>
      </c>
      <c r="G217" s="288"/>
      <c r="H217" s="292">
        <v>4.2030000000000003</v>
      </c>
      <c r="I217" s="293"/>
      <c r="J217" s="288"/>
      <c r="K217" s="288"/>
      <c r="L217" s="294"/>
      <c r="M217" s="295"/>
      <c r="N217" s="296"/>
      <c r="O217" s="296"/>
      <c r="P217" s="296"/>
      <c r="Q217" s="296"/>
      <c r="R217" s="296"/>
      <c r="S217" s="296"/>
      <c r="T217" s="29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98" t="s">
        <v>1029</v>
      </c>
      <c r="AU217" s="298" t="s">
        <v>82</v>
      </c>
      <c r="AV217" s="13" t="s">
        <v>82</v>
      </c>
      <c r="AW217" s="13" t="s">
        <v>30</v>
      </c>
      <c r="AX217" s="13" t="s">
        <v>73</v>
      </c>
      <c r="AY217" s="298" t="s">
        <v>153</v>
      </c>
    </row>
    <row r="218" s="13" customFormat="1">
      <c r="A218" s="13"/>
      <c r="B218" s="287"/>
      <c r="C218" s="288"/>
      <c r="D218" s="289" t="s">
        <v>1029</v>
      </c>
      <c r="E218" s="290" t="s">
        <v>1</v>
      </c>
      <c r="F218" s="291" t="s">
        <v>1558</v>
      </c>
      <c r="G218" s="288"/>
      <c r="H218" s="292">
        <v>3.8679999999999999</v>
      </c>
      <c r="I218" s="293"/>
      <c r="J218" s="288"/>
      <c r="K218" s="288"/>
      <c r="L218" s="294"/>
      <c r="M218" s="295"/>
      <c r="N218" s="296"/>
      <c r="O218" s="296"/>
      <c r="P218" s="296"/>
      <c r="Q218" s="296"/>
      <c r="R218" s="296"/>
      <c r="S218" s="296"/>
      <c r="T218" s="29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98" t="s">
        <v>1029</v>
      </c>
      <c r="AU218" s="298" t="s">
        <v>82</v>
      </c>
      <c r="AV218" s="13" t="s">
        <v>82</v>
      </c>
      <c r="AW218" s="13" t="s">
        <v>30</v>
      </c>
      <c r="AX218" s="13" t="s">
        <v>73</v>
      </c>
      <c r="AY218" s="298" t="s">
        <v>153</v>
      </c>
    </row>
    <row r="219" s="14" customFormat="1">
      <c r="A219" s="14"/>
      <c r="B219" s="299"/>
      <c r="C219" s="300"/>
      <c r="D219" s="289" t="s">
        <v>1029</v>
      </c>
      <c r="E219" s="301" t="s">
        <v>1</v>
      </c>
      <c r="F219" s="302" t="s">
        <v>1311</v>
      </c>
      <c r="G219" s="300"/>
      <c r="H219" s="303">
        <v>20.638000000000002</v>
      </c>
      <c r="I219" s="304"/>
      <c r="J219" s="300"/>
      <c r="K219" s="300"/>
      <c r="L219" s="305"/>
      <c r="M219" s="306"/>
      <c r="N219" s="307"/>
      <c r="O219" s="307"/>
      <c r="P219" s="307"/>
      <c r="Q219" s="307"/>
      <c r="R219" s="307"/>
      <c r="S219" s="307"/>
      <c r="T219" s="3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309" t="s">
        <v>1029</v>
      </c>
      <c r="AU219" s="309" t="s">
        <v>82</v>
      </c>
      <c r="AV219" s="14" t="s">
        <v>93</v>
      </c>
      <c r="AW219" s="14" t="s">
        <v>30</v>
      </c>
      <c r="AX219" s="14" t="s">
        <v>78</v>
      </c>
      <c r="AY219" s="309" t="s">
        <v>153</v>
      </c>
    </row>
    <row r="220" s="2" customFormat="1" ht="24" customHeight="1">
      <c r="A220" s="37"/>
      <c r="B220" s="38"/>
      <c r="C220" s="249" t="s">
        <v>1015</v>
      </c>
      <c r="D220" s="249" t="s">
        <v>154</v>
      </c>
      <c r="E220" s="250" t="s">
        <v>1559</v>
      </c>
      <c r="F220" s="251" t="s">
        <v>1560</v>
      </c>
      <c r="G220" s="252" t="s">
        <v>1300</v>
      </c>
      <c r="H220" s="253">
        <v>10.891</v>
      </c>
      <c r="I220" s="254"/>
      <c r="J220" s="255">
        <f>ROUND(I220*H220,2)</f>
        <v>0</v>
      </c>
      <c r="K220" s="256"/>
      <c r="L220" s="43"/>
      <c r="M220" s="257" t="s">
        <v>1</v>
      </c>
      <c r="N220" s="258" t="s">
        <v>38</v>
      </c>
      <c r="O220" s="90"/>
      <c r="P220" s="259">
        <f>O220*H220</f>
        <v>0</v>
      </c>
      <c r="Q220" s="259">
        <v>2.45329</v>
      </c>
      <c r="R220" s="259">
        <f>Q220*H220</f>
        <v>26.71878139</v>
      </c>
      <c r="S220" s="259">
        <v>0</v>
      </c>
      <c r="T220" s="26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1" t="s">
        <v>93</v>
      </c>
      <c r="AT220" s="261" t="s">
        <v>154</v>
      </c>
      <c r="AU220" s="261" t="s">
        <v>82</v>
      </c>
      <c r="AY220" s="16" t="s">
        <v>153</v>
      </c>
      <c r="BE220" s="262">
        <f>IF(N220="základní",J220,0)</f>
        <v>0</v>
      </c>
      <c r="BF220" s="262">
        <f>IF(N220="snížená",J220,0)</f>
        <v>0</v>
      </c>
      <c r="BG220" s="262">
        <f>IF(N220="zákl. přenesená",J220,0)</f>
        <v>0</v>
      </c>
      <c r="BH220" s="262">
        <f>IF(N220="sníž. přenesená",J220,0)</f>
        <v>0</v>
      </c>
      <c r="BI220" s="262">
        <f>IF(N220="nulová",J220,0)</f>
        <v>0</v>
      </c>
      <c r="BJ220" s="16" t="s">
        <v>78</v>
      </c>
      <c r="BK220" s="262">
        <f>ROUND(I220*H220,2)</f>
        <v>0</v>
      </c>
      <c r="BL220" s="16" t="s">
        <v>93</v>
      </c>
      <c r="BM220" s="261" t="s">
        <v>1561</v>
      </c>
    </row>
    <row r="221" s="13" customFormat="1">
      <c r="A221" s="13"/>
      <c r="B221" s="287"/>
      <c r="C221" s="288"/>
      <c r="D221" s="289" t="s">
        <v>1029</v>
      </c>
      <c r="E221" s="290" t="s">
        <v>1</v>
      </c>
      <c r="F221" s="291" t="s">
        <v>1562</v>
      </c>
      <c r="G221" s="288"/>
      <c r="H221" s="292">
        <v>10.891</v>
      </c>
      <c r="I221" s="293"/>
      <c r="J221" s="288"/>
      <c r="K221" s="288"/>
      <c r="L221" s="294"/>
      <c r="M221" s="295"/>
      <c r="N221" s="296"/>
      <c r="O221" s="296"/>
      <c r="P221" s="296"/>
      <c r="Q221" s="296"/>
      <c r="R221" s="296"/>
      <c r="S221" s="296"/>
      <c r="T221" s="29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98" t="s">
        <v>1029</v>
      </c>
      <c r="AU221" s="298" t="s">
        <v>82</v>
      </c>
      <c r="AV221" s="13" t="s">
        <v>82</v>
      </c>
      <c r="AW221" s="13" t="s">
        <v>30</v>
      </c>
      <c r="AX221" s="13" t="s">
        <v>78</v>
      </c>
      <c r="AY221" s="298" t="s">
        <v>153</v>
      </c>
    </row>
    <row r="222" s="2" customFormat="1" ht="24" customHeight="1">
      <c r="A222" s="37"/>
      <c r="B222" s="38"/>
      <c r="C222" s="249" t="s">
        <v>186</v>
      </c>
      <c r="D222" s="249" t="s">
        <v>154</v>
      </c>
      <c r="E222" s="250" t="s">
        <v>1563</v>
      </c>
      <c r="F222" s="251" t="s">
        <v>1564</v>
      </c>
      <c r="G222" s="252" t="s">
        <v>1300</v>
      </c>
      <c r="H222" s="253">
        <v>54.780999999999999</v>
      </c>
      <c r="I222" s="254"/>
      <c r="J222" s="255">
        <f>ROUND(I222*H222,2)</f>
        <v>0</v>
      </c>
      <c r="K222" s="256"/>
      <c r="L222" s="43"/>
      <c r="M222" s="257" t="s">
        <v>1</v>
      </c>
      <c r="N222" s="258" t="s">
        <v>38</v>
      </c>
      <c r="O222" s="90"/>
      <c r="P222" s="259">
        <f>O222*H222</f>
        <v>0</v>
      </c>
      <c r="Q222" s="259">
        <v>2.45329</v>
      </c>
      <c r="R222" s="259">
        <f>Q222*H222</f>
        <v>134.39367948999998</v>
      </c>
      <c r="S222" s="259">
        <v>0</v>
      </c>
      <c r="T222" s="26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1" t="s">
        <v>93</v>
      </c>
      <c r="AT222" s="261" t="s">
        <v>154</v>
      </c>
      <c r="AU222" s="261" t="s">
        <v>82</v>
      </c>
      <c r="AY222" s="16" t="s">
        <v>153</v>
      </c>
      <c r="BE222" s="262">
        <f>IF(N222="základní",J222,0)</f>
        <v>0</v>
      </c>
      <c r="BF222" s="262">
        <f>IF(N222="snížená",J222,0)</f>
        <v>0</v>
      </c>
      <c r="BG222" s="262">
        <f>IF(N222="zákl. přenesená",J222,0)</f>
        <v>0</v>
      </c>
      <c r="BH222" s="262">
        <f>IF(N222="sníž. přenesená",J222,0)</f>
        <v>0</v>
      </c>
      <c r="BI222" s="262">
        <f>IF(N222="nulová",J222,0)</f>
        <v>0</v>
      </c>
      <c r="BJ222" s="16" t="s">
        <v>78</v>
      </c>
      <c r="BK222" s="262">
        <f>ROUND(I222*H222,2)</f>
        <v>0</v>
      </c>
      <c r="BL222" s="16" t="s">
        <v>93</v>
      </c>
      <c r="BM222" s="261" t="s">
        <v>1565</v>
      </c>
    </row>
    <row r="223" s="13" customFormat="1">
      <c r="A223" s="13"/>
      <c r="B223" s="287"/>
      <c r="C223" s="288"/>
      <c r="D223" s="289" t="s">
        <v>1029</v>
      </c>
      <c r="E223" s="290" t="s">
        <v>1</v>
      </c>
      <c r="F223" s="291" t="s">
        <v>1566</v>
      </c>
      <c r="G223" s="288"/>
      <c r="H223" s="292">
        <v>2.863</v>
      </c>
      <c r="I223" s="293"/>
      <c r="J223" s="288"/>
      <c r="K223" s="288"/>
      <c r="L223" s="294"/>
      <c r="M223" s="295"/>
      <c r="N223" s="296"/>
      <c r="O223" s="296"/>
      <c r="P223" s="296"/>
      <c r="Q223" s="296"/>
      <c r="R223" s="296"/>
      <c r="S223" s="296"/>
      <c r="T223" s="29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98" t="s">
        <v>1029</v>
      </c>
      <c r="AU223" s="298" t="s">
        <v>82</v>
      </c>
      <c r="AV223" s="13" t="s">
        <v>82</v>
      </c>
      <c r="AW223" s="13" t="s">
        <v>30</v>
      </c>
      <c r="AX223" s="13" t="s">
        <v>73</v>
      </c>
      <c r="AY223" s="298" t="s">
        <v>153</v>
      </c>
    </row>
    <row r="224" s="13" customFormat="1">
      <c r="A224" s="13"/>
      <c r="B224" s="287"/>
      <c r="C224" s="288"/>
      <c r="D224" s="289" t="s">
        <v>1029</v>
      </c>
      <c r="E224" s="290" t="s">
        <v>1</v>
      </c>
      <c r="F224" s="291" t="s">
        <v>1567</v>
      </c>
      <c r="G224" s="288"/>
      <c r="H224" s="292">
        <v>13.462999999999999</v>
      </c>
      <c r="I224" s="293"/>
      <c r="J224" s="288"/>
      <c r="K224" s="288"/>
      <c r="L224" s="294"/>
      <c r="M224" s="295"/>
      <c r="N224" s="296"/>
      <c r="O224" s="296"/>
      <c r="P224" s="296"/>
      <c r="Q224" s="296"/>
      <c r="R224" s="296"/>
      <c r="S224" s="296"/>
      <c r="T224" s="2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98" t="s">
        <v>1029</v>
      </c>
      <c r="AU224" s="298" t="s">
        <v>82</v>
      </c>
      <c r="AV224" s="13" t="s">
        <v>82</v>
      </c>
      <c r="AW224" s="13" t="s">
        <v>30</v>
      </c>
      <c r="AX224" s="13" t="s">
        <v>73</v>
      </c>
      <c r="AY224" s="298" t="s">
        <v>153</v>
      </c>
    </row>
    <row r="225" s="13" customFormat="1">
      <c r="A225" s="13"/>
      <c r="B225" s="287"/>
      <c r="C225" s="288"/>
      <c r="D225" s="289" t="s">
        <v>1029</v>
      </c>
      <c r="E225" s="290" t="s">
        <v>1</v>
      </c>
      <c r="F225" s="291" t="s">
        <v>1568</v>
      </c>
      <c r="G225" s="288"/>
      <c r="H225" s="292">
        <v>25.562000000000001</v>
      </c>
      <c r="I225" s="293"/>
      <c r="J225" s="288"/>
      <c r="K225" s="288"/>
      <c r="L225" s="294"/>
      <c r="M225" s="295"/>
      <c r="N225" s="296"/>
      <c r="O225" s="296"/>
      <c r="P225" s="296"/>
      <c r="Q225" s="296"/>
      <c r="R225" s="296"/>
      <c r="S225" s="296"/>
      <c r="T225" s="2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98" t="s">
        <v>1029</v>
      </c>
      <c r="AU225" s="298" t="s">
        <v>82</v>
      </c>
      <c r="AV225" s="13" t="s">
        <v>82</v>
      </c>
      <c r="AW225" s="13" t="s">
        <v>30</v>
      </c>
      <c r="AX225" s="13" t="s">
        <v>73</v>
      </c>
      <c r="AY225" s="298" t="s">
        <v>153</v>
      </c>
    </row>
    <row r="226" s="13" customFormat="1">
      <c r="A226" s="13"/>
      <c r="B226" s="287"/>
      <c r="C226" s="288"/>
      <c r="D226" s="289" t="s">
        <v>1029</v>
      </c>
      <c r="E226" s="290" t="s">
        <v>1</v>
      </c>
      <c r="F226" s="291" t="s">
        <v>1569</v>
      </c>
      <c r="G226" s="288"/>
      <c r="H226" s="292">
        <v>12.893000000000001</v>
      </c>
      <c r="I226" s="293"/>
      <c r="J226" s="288"/>
      <c r="K226" s="288"/>
      <c r="L226" s="294"/>
      <c r="M226" s="295"/>
      <c r="N226" s="296"/>
      <c r="O226" s="296"/>
      <c r="P226" s="296"/>
      <c r="Q226" s="296"/>
      <c r="R226" s="296"/>
      <c r="S226" s="296"/>
      <c r="T226" s="29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98" t="s">
        <v>1029</v>
      </c>
      <c r="AU226" s="298" t="s">
        <v>82</v>
      </c>
      <c r="AV226" s="13" t="s">
        <v>82</v>
      </c>
      <c r="AW226" s="13" t="s">
        <v>30</v>
      </c>
      <c r="AX226" s="13" t="s">
        <v>73</v>
      </c>
      <c r="AY226" s="298" t="s">
        <v>153</v>
      </c>
    </row>
    <row r="227" s="14" customFormat="1">
      <c r="A227" s="14"/>
      <c r="B227" s="299"/>
      <c r="C227" s="300"/>
      <c r="D227" s="289" t="s">
        <v>1029</v>
      </c>
      <c r="E227" s="301" t="s">
        <v>1</v>
      </c>
      <c r="F227" s="302" t="s">
        <v>1311</v>
      </c>
      <c r="G227" s="300"/>
      <c r="H227" s="303">
        <v>54.780999999999999</v>
      </c>
      <c r="I227" s="304"/>
      <c r="J227" s="300"/>
      <c r="K227" s="300"/>
      <c r="L227" s="305"/>
      <c r="M227" s="306"/>
      <c r="N227" s="307"/>
      <c r="O227" s="307"/>
      <c r="P227" s="307"/>
      <c r="Q227" s="307"/>
      <c r="R227" s="307"/>
      <c r="S227" s="307"/>
      <c r="T227" s="30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309" t="s">
        <v>1029</v>
      </c>
      <c r="AU227" s="309" t="s">
        <v>82</v>
      </c>
      <c r="AV227" s="14" t="s">
        <v>93</v>
      </c>
      <c r="AW227" s="14" t="s">
        <v>30</v>
      </c>
      <c r="AX227" s="14" t="s">
        <v>78</v>
      </c>
      <c r="AY227" s="309" t="s">
        <v>153</v>
      </c>
    </row>
    <row r="228" s="2" customFormat="1" ht="16.5" customHeight="1">
      <c r="A228" s="37"/>
      <c r="B228" s="38"/>
      <c r="C228" s="249" t="s">
        <v>7</v>
      </c>
      <c r="D228" s="249" t="s">
        <v>154</v>
      </c>
      <c r="E228" s="250" t="s">
        <v>1570</v>
      </c>
      <c r="F228" s="251" t="s">
        <v>1571</v>
      </c>
      <c r="G228" s="252" t="s">
        <v>1076</v>
      </c>
      <c r="H228" s="253">
        <v>16.567</v>
      </c>
      <c r="I228" s="254"/>
      <c r="J228" s="255">
        <f>ROUND(I228*H228,2)</f>
        <v>0</v>
      </c>
      <c r="K228" s="256"/>
      <c r="L228" s="43"/>
      <c r="M228" s="257" t="s">
        <v>1</v>
      </c>
      <c r="N228" s="258" t="s">
        <v>38</v>
      </c>
      <c r="O228" s="90"/>
      <c r="P228" s="259">
        <f>O228*H228</f>
        <v>0</v>
      </c>
      <c r="Q228" s="259">
        <v>1.0601700000000001</v>
      </c>
      <c r="R228" s="259">
        <f>Q228*H228</f>
        <v>17.563836390000002</v>
      </c>
      <c r="S228" s="259">
        <v>0</v>
      </c>
      <c r="T228" s="26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1" t="s">
        <v>93</v>
      </c>
      <c r="AT228" s="261" t="s">
        <v>154</v>
      </c>
      <c r="AU228" s="261" t="s">
        <v>82</v>
      </c>
      <c r="AY228" s="16" t="s">
        <v>153</v>
      </c>
      <c r="BE228" s="262">
        <f>IF(N228="základní",J228,0)</f>
        <v>0</v>
      </c>
      <c r="BF228" s="262">
        <f>IF(N228="snížená",J228,0)</f>
        <v>0</v>
      </c>
      <c r="BG228" s="262">
        <f>IF(N228="zákl. přenesená",J228,0)</f>
        <v>0</v>
      </c>
      <c r="BH228" s="262">
        <f>IF(N228="sníž. přenesená",J228,0)</f>
        <v>0</v>
      </c>
      <c r="BI228" s="262">
        <f>IF(N228="nulová",J228,0)</f>
        <v>0</v>
      </c>
      <c r="BJ228" s="16" t="s">
        <v>78</v>
      </c>
      <c r="BK228" s="262">
        <f>ROUND(I228*H228,2)</f>
        <v>0</v>
      </c>
      <c r="BL228" s="16" t="s">
        <v>93</v>
      </c>
      <c r="BM228" s="261" t="s">
        <v>1572</v>
      </c>
    </row>
    <row r="229" s="13" customFormat="1">
      <c r="A229" s="13"/>
      <c r="B229" s="287"/>
      <c r="C229" s="288"/>
      <c r="D229" s="289" t="s">
        <v>1029</v>
      </c>
      <c r="E229" s="290" t="s">
        <v>1</v>
      </c>
      <c r="F229" s="291" t="s">
        <v>1573</v>
      </c>
      <c r="G229" s="288"/>
      <c r="H229" s="292">
        <v>9.9930000000000003</v>
      </c>
      <c r="I229" s="293"/>
      <c r="J229" s="288"/>
      <c r="K229" s="288"/>
      <c r="L229" s="294"/>
      <c r="M229" s="295"/>
      <c r="N229" s="296"/>
      <c r="O229" s="296"/>
      <c r="P229" s="296"/>
      <c r="Q229" s="296"/>
      <c r="R229" s="296"/>
      <c r="S229" s="296"/>
      <c r="T229" s="29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98" t="s">
        <v>1029</v>
      </c>
      <c r="AU229" s="298" t="s">
        <v>82</v>
      </c>
      <c r="AV229" s="13" t="s">
        <v>82</v>
      </c>
      <c r="AW229" s="13" t="s">
        <v>30</v>
      </c>
      <c r="AX229" s="13" t="s">
        <v>73</v>
      </c>
      <c r="AY229" s="298" t="s">
        <v>153</v>
      </c>
    </row>
    <row r="230" s="13" customFormat="1">
      <c r="A230" s="13"/>
      <c r="B230" s="287"/>
      <c r="C230" s="288"/>
      <c r="D230" s="289" t="s">
        <v>1029</v>
      </c>
      <c r="E230" s="290" t="s">
        <v>1</v>
      </c>
      <c r="F230" s="291" t="s">
        <v>1574</v>
      </c>
      <c r="G230" s="288"/>
      <c r="H230" s="292">
        <v>6.5739999999999998</v>
      </c>
      <c r="I230" s="293"/>
      <c r="J230" s="288"/>
      <c r="K230" s="288"/>
      <c r="L230" s="294"/>
      <c r="M230" s="295"/>
      <c r="N230" s="296"/>
      <c r="O230" s="296"/>
      <c r="P230" s="296"/>
      <c r="Q230" s="296"/>
      <c r="R230" s="296"/>
      <c r="S230" s="296"/>
      <c r="T230" s="29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98" t="s">
        <v>1029</v>
      </c>
      <c r="AU230" s="298" t="s">
        <v>82</v>
      </c>
      <c r="AV230" s="13" t="s">
        <v>82</v>
      </c>
      <c r="AW230" s="13" t="s">
        <v>30</v>
      </c>
      <c r="AX230" s="13" t="s">
        <v>73</v>
      </c>
      <c r="AY230" s="298" t="s">
        <v>153</v>
      </c>
    </row>
    <row r="231" s="14" customFormat="1">
      <c r="A231" s="14"/>
      <c r="B231" s="299"/>
      <c r="C231" s="300"/>
      <c r="D231" s="289" t="s">
        <v>1029</v>
      </c>
      <c r="E231" s="301" t="s">
        <v>1</v>
      </c>
      <c r="F231" s="302" t="s">
        <v>1311</v>
      </c>
      <c r="G231" s="300"/>
      <c r="H231" s="303">
        <v>16.567</v>
      </c>
      <c r="I231" s="304"/>
      <c r="J231" s="300"/>
      <c r="K231" s="300"/>
      <c r="L231" s="305"/>
      <c r="M231" s="306"/>
      <c r="N231" s="307"/>
      <c r="O231" s="307"/>
      <c r="P231" s="307"/>
      <c r="Q231" s="307"/>
      <c r="R231" s="307"/>
      <c r="S231" s="307"/>
      <c r="T231" s="30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309" t="s">
        <v>1029</v>
      </c>
      <c r="AU231" s="309" t="s">
        <v>82</v>
      </c>
      <c r="AV231" s="14" t="s">
        <v>93</v>
      </c>
      <c r="AW231" s="14" t="s">
        <v>30</v>
      </c>
      <c r="AX231" s="14" t="s">
        <v>78</v>
      </c>
      <c r="AY231" s="309" t="s">
        <v>153</v>
      </c>
    </row>
    <row r="232" s="2" customFormat="1" ht="16.5" customHeight="1">
      <c r="A232" s="37"/>
      <c r="B232" s="38"/>
      <c r="C232" s="249" t="s">
        <v>189</v>
      </c>
      <c r="D232" s="249" t="s">
        <v>154</v>
      </c>
      <c r="E232" s="250" t="s">
        <v>1575</v>
      </c>
      <c r="F232" s="251" t="s">
        <v>1576</v>
      </c>
      <c r="G232" s="252" t="s">
        <v>1300</v>
      </c>
      <c r="H232" s="253">
        <v>0.93600000000000005</v>
      </c>
      <c r="I232" s="254"/>
      <c r="J232" s="255">
        <f>ROUND(I232*H232,2)</f>
        <v>0</v>
      </c>
      <c r="K232" s="256"/>
      <c r="L232" s="43"/>
      <c r="M232" s="257" t="s">
        <v>1</v>
      </c>
      <c r="N232" s="258" t="s">
        <v>38</v>
      </c>
      <c r="O232" s="90"/>
      <c r="P232" s="259">
        <f>O232*H232</f>
        <v>0</v>
      </c>
      <c r="Q232" s="259">
        <v>2.45329</v>
      </c>
      <c r="R232" s="259">
        <f>Q232*H232</f>
        <v>2.2962794400000002</v>
      </c>
      <c r="S232" s="259">
        <v>0</v>
      </c>
      <c r="T232" s="26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1" t="s">
        <v>93</v>
      </c>
      <c r="AT232" s="261" t="s">
        <v>154</v>
      </c>
      <c r="AU232" s="261" t="s">
        <v>82</v>
      </c>
      <c r="AY232" s="16" t="s">
        <v>153</v>
      </c>
      <c r="BE232" s="262">
        <f>IF(N232="základní",J232,0)</f>
        <v>0</v>
      </c>
      <c r="BF232" s="262">
        <f>IF(N232="snížená",J232,0)</f>
        <v>0</v>
      </c>
      <c r="BG232" s="262">
        <f>IF(N232="zákl. přenesená",J232,0)</f>
        <v>0</v>
      </c>
      <c r="BH232" s="262">
        <f>IF(N232="sníž. přenesená",J232,0)</f>
        <v>0</v>
      </c>
      <c r="BI232" s="262">
        <f>IF(N232="nulová",J232,0)</f>
        <v>0</v>
      </c>
      <c r="BJ232" s="16" t="s">
        <v>78</v>
      </c>
      <c r="BK232" s="262">
        <f>ROUND(I232*H232,2)</f>
        <v>0</v>
      </c>
      <c r="BL232" s="16" t="s">
        <v>93</v>
      </c>
      <c r="BM232" s="261" t="s">
        <v>1577</v>
      </c>
    </row>
    <row r="233" s="13" customFormat="1">
      <c r="A233" s="13"/>
      <c r="B233" s="287"/>
      <c r="C233" s="288"/>
      <c r="D233" s="289" t="s">
        <v>1029</v>
      </c>
      <c r="E233" s="290" t="s">
        <v>1</v>
      </c>
      <c r="F233" s="291" t="s">
        <v>1489</v>
      </c>
      <c r="G233" s="288"/>
      <c r="H233" s="292">
        <v>0.93600000000000005</v>
      </c>
      <c r="I233" s="293"/>
      <c r="J233" s="288"/>
      <c r="K233" s="288"/>
      <c r="L233" s="294"/>
      <c r="M233" s="295"/>
      <c r="N233" s="296"/>
      <c r="O233" s="296"/>
      <c r="P233" s="296"/>
      <c r="Q233" s="296"/>
      <c r="R233" s="296"/>
      <c r="S233" s="296"/>
      <c r="T233" s="2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98" t="s">
        <v>1029</v>
      </c>
      <c r="AU233" s="298" t="s">
        <v>82</v>
      </c>
      <c r="AV233" s="13" t="s">
        <v>82</v>
      </c>
      <c r="AW233" s="13" t="s">
        <v>30</v>
      </c>
      <c r="AX233" s="13" t="s">
        <v>78</v>
      </c>
      <c r="AY233" s="298" t="s">
        <v>153</v>
      </c>
    </row>
    <row r="234" s="2" customFormat="1" ht="16.5" customHeight="1">
      <c r="A234" s="37"/>
      <c r="B234" s="38"/>
      <c r="C234" s="249" t="s">
        <v>1035</v>
      </c>
      <c r="D234" s="249" t="s">
        <v>154</v>
      </c>
      <c r="E234" s="250" t="s">
        <v>1578</v>
      </c>
      <c r="F234" s="251" t="s">
        <v>1579</v>
      </c>
      <c r="G234" s="252" t="s">
        <v>192</v>
      </c>
      <c r="H234" s="253">
        <v>9.3599999999999994</v>
      </c>
      <c r="I234" s="254"/>
      <c r="J234" s="255">
        <f>ROUND(I234*H234,2)</f>
        <v>0</v>
      </c>
      <c r="K234" s="256"/>
      <c r="L234" s="43"/>
      <c r="M234" s="257" t="s">
        <v>1</v>
      </c>
      <c r="N234" s="258" t="s">
        <v>38</v>
      </c>
      <c r="O234" s="90"/>
      <c r="P234" s="259">
        <f>O234*H234</f>
        <v>0</v>
      </c>
      <c r="Q234" s="259">
        <v>0.00264</v>
      </c>
      <c r="R234" s="259">
        <f>Q234*H234</f>
        <v>0.024710399999999997</v>
      </c>
      <c r="S234" s="259">
        <v>0</v>
      </c>
      <c r="T234" s="26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1" t="s">
        <v>93</v>
      </c>
      <c r="AT234" s="261" t="s">
        <v>154</v>
      </c>
      <c r="AU234" s="261" t="s">
        <v>82</v>
      </c>
      <c r="AY234" s="16" t="s">
        <v>153</v>
      </c>
      <c r="BE234" s="262">
        <f>IF(N234="základní",J234,0)</f>
        <v>0</v>
      </c>
      <c r="BF234" s="262">
        <f>IF(N234="snížená",J234,0)</f>
        <v>0</v>
      </c>
      <c r="BG234" s="262">
        <f>IF(N234="zákl. přenesená",J234,0)</f>
        <v>0</v>
      </c>
      <c r="BH234" s="262">
        <f>IF(N234="sníž. přenesená",J234,0)</f>
        <v>0</v>
      </c>
      <c r="BI234" s="262">
        <f>IF(N234="nulová",J234,0)</f>
        <v>0</v>
      </c>
      <c r="BJ234" s="16" t="s">
        <v>78</v>
      </c>
      <c r="BK234" s="262">
        <f>ROUND(I234*H234,2)</f>
        <v>0</v>
      </c>
      <c r="BL234" s="16" t="s">
        <v>93</v>
      </c>
      <c r="BM234" s="261" t="s">
        <v>1580</v>
      </c>
    </row>
    <row r="235" s="13" customFormat="1">
      <c r="A235" s="13"/>
      <c r="B235" s="287"/>
      <c r="C235" s="288"/>
      <c r="D235" s="289" t="s">
        <v>1029</v>
      </c>
      <c r="E235" s="290" t="s">
        <v>1</v>
      </c>
      <c r="F235" s="291" t="s">
        <v>1581</v>
      </c>
      <c r="G235" s="288"/>
      <c r="H235" s="292">
        <v>9.3599999999999994</v>
      </c>
      <c r="I235" s="293"/>
      <c r="J235" s="288"/>
      <c r="K235" s="288"/>
      <c r="L235" s="294"/>
      <c r="M235" s="295"/>
      <c r="N235" s="296"/>
      <c r="O235" s="296"/>
      <c r="P235" s="296"/>
      <c r="Q235" s="296"/>
      <c r="R235" s="296"/>
      <c r="S235" s="296"/>
      <c r="T235" s="29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98" t="s">
        <v>1029</v>
      </c>
      <c r="AU235" s="298" t="s">
        <v>82</v>
      </c>
      <c r="AV235" s="13" t="s">
        <v>82</v>
      </c>
      <c r="AW235" s="13" t="s">
        <v>30</v>
      </c>
      <c r="AX235" s="13" t="s">
        <v>78</v>
      </c>
      <c r="AY235" s="298" t="s">
        <v>153</v>
      </c>
    </row>
    <row r="236" s="2" customFormat="1" ht="16.5" customHeight="1">
      <c r="A236" s="37"/>
      <c r="B236" s="38"/>
      <c r="C236" s="249" t="s">
        <v>193</v>
      </c>
      <c r="D236" s="249" t="s">
        <v>154</v>
      </c>
      <c r="E236" s="250" t="s">
        <v>1582</v>
      </c>
      <c r="F236" s="251" t="s">
        <v>1583</v>
      </c>
      <c r="G236" s="252" t="s">
        <v>192</v>
      </c>
      <c r="H236" s="253">
        <v>9.3599999999999994</v>
      </c>
      <c r="I236" s="254"/>
      <c r="J236" s="255">
        <f>ROUND(I236*H236,2)</f>
        <v>0</v>
      </c>
      <c r="K236" s="256"/>
      <c r="L236" s="43"/>
      <c r="M236" s="257" t="s">
        <v>1</v>
      </c>
      <c r="N236" s="258" t="s">
        <v>38</v>
      </c>
      <c r="O236" s="90"/>
      <c r="P236" s="259">
        <f>O236*H236</f>
        <v>0</v>
      </c>
      <c r="Q236" s="259">
        <v>0</v>
      </c>
      <c r="R236" s="259">
        <f>Q236*H236</f>
        <v>0</v>
      </c>
      <c r="S236" s="259">
        <v>0</v>
      </c>
      <c r="T236" s="26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1" t="s">
        <v>93</v>
      </c>
      <c r="AT236" s="261" t="s">
        <v>154</v>
      </c>
      <c r="AU236" s="261" t="s">
        <v>82</v>
      </c>
      <c r="AY236" s="16" t="s">
        <v>153</v>
      </c>
      <c r="BE236" s="262">
        <f>IF(N236="základní",J236,0)</f>
        <v>0</v>
      </c>
      <c r="BF236" s="262">
        <f>IF(N236="snížená",J236,0)</f>
        <v>0</v>
      </c>
      <c r="BG236" s="262">
        <f>IF(N236="zákl. přenesená",J236,0)</f>
        <v>0</v>
      </c>
      <c r="BH236" s="262">
        <f>IF(N236="sníž. přenesená",J236,0)</f>
        <v>0</v>
      </c>
      <c r="BI236" s="262">
        <f>IF(N236="nulová",J236,0)</f>
        <v>0</v>
      </c>
      <c r="BJ236" s="16" t="s">
        <v>78</v>
      </c>
      <c r="BK236" s="262">
        <f>ROUND(I236*H236,2)</f>
        <v>0</v>
      </c>
      <c r="BL236" s="16" t="s">
        <v>93</v>
      </c>
      <c r="BM236" s="261" t="s">
        <v>1584</v>
      </c>
    </row>
    <row r="237" s="13" customFormat="1">
      <c r="A237" s="13"/>
      <c r="B237" s="287"/>
      <c r="C237" s="288"/>
      <c r="D237" s="289" t="s">
        <v>1029</v>
      </c>
      <c r="E237" s="290" t="s">
        <v>1</v>
      </c>
      <c r="F237" s="291" t="s">
        <v>1581</v>
      </c>
      <c r="G237" s="288"/>
      <c r="H237" s="292">
        <v>9.3599999999999994</v>
      </c>
      <c r="I237" s="293"/>
      <c r="J237" s="288"/>
      <c r="K237" s="288"/>
      <c r="L237" s="294"/>
      <c r="M237" s="295"/>
      <c r="N237" s="296"/>
      <c r="O237" s="296"/>
      <c r="P237" s="296"/>
      <c r="Q237" s="296"/>
      <c r="R237" s="296"/>
      <c r="S237" s="296"/>
      <c r="T237" s="2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98" t="s">
        <v>1029</v>
      </c>
      <c r="AU237" s="298" t="s">
        <v>82</v>
      </c>
      <c r="AV237" s="13" t="s">
        <v>82</v>
      </c>
      <c r="AW237" s="13" t="s">
        <v>30</v>
      </c>
      <c r="AX237" s="13" t="s">
        <v>78</v>
      </c>
      <c r="AY237" s="298" t="s">
        <v>153</v>
      </c>
    </row>
    <row r="238" s="2" customFormat="1" ht="24" customHeight="1">
      <c r="A238" s="37"/>
      <c r="B238" s="38"/>
      <c r="C238" s="249" t="s">
        <v>1043</v>
      </c>
      <c r="D238" s="249" t="s">
        <v>154</v>
      </c>
      <c r="E238" s="250" t="s">
        <v>1585</v>
      </c>
      <c r="F238" s="251" t="s">
        <v>1586</v>
      </c>
      <c r="G238" s="252" t="s">
        <v>192</v>
      </c>
      <c r="H238" s="253">
        <v>166.55500000000001</v>
      </c>
      <c r="I238" s="254"/>
      <c r="J238" s="255">
        <f>ROUND(I238*H238,2)</f>
        <v>0</v>
      </c>
      <c r="K238" s="256"/>
      <c r="L238" s="43"/>
      <c r="M238" s="257" t="s">
        <v>1</v>
      </c>
      <c r="N238" s="258" t="s">
        <v>38</v>
      </c>
      <c r="O238" s="90"/>
      <c r="P238" s="259">
        <f>O238*H238</f>
        <v>0</v>
      </c>
      <c r="Q238" s="259">
        <v>0.96611999999999998</v>
      </c>
      <c r="R238" s="259">
        <f>Q238*H238</f>
        <v>160.91211659999999</v>
      </c>
      <c r="S238" s="259">
        <v>0</v>
      </c>
      <c r="T238" s="26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1" t="s">
        <v>93</v>
      </c>
      <c r="AT238" s="261" t="s">
        <v>154</v>
      </c>
      <c r="AU238" s="261" t="s">
        <v>82</v>
      </c>
      <c r="AY238" s="16" t="s">
        <v>153</v>
      </c>
      <c r="BE238" s="262">
        <f>IF(N238="základní",J238,0)</f>
        <v>0</v>
      </c>
      <c r="BF238" s="262">
        <f>IF(N238="snížená",J238,0)</f>
        <v>0</v>
      </c>
      <c r="BG238" s="262">
        <f>IF(N238="zákl. přenesená",J238,0)</f>
        <v>0</v>
      </c>
      <c r="BH238" s="262">
        <f>IF(N238="sníž. přenesená",J238,0)</f>
        <v>0</v>
      </c>
      <c r="BI238" s="262">
        <f>IF(N238="nulová",J238,0)</f>
        <v>0</v>
      </c>
      <c r="BJ238" s="16" t="s">
        <v>78</v>
      </c>
      <c r="BK238" s="262">
        <f>ROUND(I238*H238,2)</f>
        <v>0</v>
      </c>
      <c r="BL238" s="16" t="s">
        <v>93</v>
      </c>
      <c r="BM238" s="261" t="s">
        <v>1587</v>
      </c>
    </row>
    <row r="239" s="13" customFormat="1">
      <c r="A239" s="13"/>
      <c r="B239" s="287"/>
      <c r="C239" s="288"/>
      <c r="D239" s="289" t="s">
        <v>1029</v>
      </c>
      <c r="E239" s="290" t="s">
        <v>1</v>
      </c>
      <c r="F239" s="291" t="s">
        <v>1588</v>
      </c>
      <c r="G239" s="288"/>
      <c r="H239" s="292">
        <v>106.881</v>
      </c>
      <c r="I239" s="293"/>
      <c r="J239" s="288"/>
      <c r="K239" s="288"/>
      <c r="L239" s="294"/>
      <c r="M239" s="295"/>
      <c r="N239" s="296"/>
      <c r="O239" s="296"/>
      <c r="P239" s="296"/>
      <c r="Q239" s="296"/>
      <c r="R239" s="296"/>
      <c r="S239" s="296"/>
      <c r="T239" s="29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98" t="s">
        <v>1029</v>
      </c>
      <c r="AU239" s="298" t="s">
        <v>82</v>
      </c>
      <c r="AV239" s="13" t="s">
        <v>82</v>
      </c>
      <c r="AW239" s="13" t="s">
        <v>30</v>
      </c>
      <c r="AX239" s="13" t="s">
        <v>73</v>
      </c>
      <c r="AY239" s="298" t="s">
        <v>153</v>
      </c>
    </row>
    <row r="240" s="13" customFormat="1">
      <c r="A240" s="13"/>
      <c r="B240" s="287"/>
      <c r="C240" s="288"/>
      <c r="D240" s="289" t="s">
        <v>1029</v>
      </c>
      <c r="E240" s="290" t="s">
        <v>1</v>
      </c>
      <c r="F240" s="291" t="s">
        <v>1589</v>
      </c>
      <c r="G240" s="288"/>
      <c r="H240" s="292">
        <v>44.578000000000003</v>
      </c>
      <c r="I240" s="293"/>
      <c r="J240" s="288"/>
      <c r="K240" s="288"/>
      <c r="L240" s="294"/>
      <c r="M240" s="295"/>
      <c r="N240" s="296"/>
      <c r="O240" s="296"/>
      <c r="P240" s="296"/>
      <c r="Q240" s="296"/>
      <c r="R240" s="296"/>
      <c r="S240" s="296"/>
      <c r="T240" s="29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98" t="s">
        <v>1029</v>
      </c>
      <c r="AU240" s="298" t="s">
        <v>82</v>
      </c>
      <c r="AV240" s="13" t="s">
        <v>82</v>
      </c>
      <c r="AW240" s="13" t="s">
        <v>30</v>
      </c>
      <c r="AX240" s="13" t="s">
        <v>73</v>
      </c>
      <c r="AY240" s="298" t="s">
        <v>153</v>
      </c>
    </row>
    <row r="241" s="13" customFormat="1">
      <c r="A241" s="13"/>
      <c r="B241" s="287"/>
      <c r="C241" s="288"/>
      <c r="D241" s="289" t="s">
        <v>1029</v>
      </c>
      <c r="E241" s="290" t="s">
        <v>1</v>
      </c>
      <c r="F241" s="291" t="s">
        <v>1590</v>
      </c>
      <c r="G241" s="288"/>
      <c r="H241" s="292">
        <v>15.096</v>
      </c>
      <c r="I241" s="293"/>
      <c r="J241" s="288"/>
      <c r="K241" s="288"/>
      <c r="L241" s="294"/>
      <c r="M241" s="295"/>
      <c r="N241" s="296"/>
      <c r="O241" s="296"/>
      <c r="P241" s="296"/>
      <c r="Q241" s="296"/>
      <c r="R241" s="296"/>
      <c r="S241" s="296"/>
      <c r="T241" s="29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98" t="s">
        <v>1029</v>
      </c>
      <c r="AU241" s="298" t="s">
        <v>82</v>
      </c>
      <c r="AV241" s="13" t="s">
        <v>82</v>
      </c>
      <c r="AW241" s="13" t="s">
        <v>30</v>
      </c>
      <c r="AX241" s="13" t="s">
        <v>73</v>
      </c>
      <c r="AY241" s="298" t="s">
        <v>153</v>
      </c>
    </row>
    <row r="242" s="14" customFormat="1">
      <c r="A242" s="14"/>
      <c r="B242" s="299"/>
      <c r="C242" s="300"/>
      <c r="D242" s="289" t="s">
        <v>1029</v>
      </c>
      <c r="E242" s="301" t="s">
        <v>1</v>
      </c>
      <c r="F242" s="302" t="s">
        <v>1311</v>
      </c>
      <c r="G242" s="300"/>
      <c r="H242" s="303">
        <v>166.55500000000001</v>
      </c>
      <c r="I242" s="304"/>
      <c r="J242" s="300"/>
      <c r="K242" s="300"/>
      <c r="L242" s="305"/>
      <c r="M242" s="306"/>
      <c r="N242" s="307"/>
      <c r="O242" s="307"/>
      <c r="P242" s="307"/>
      <c r="Q242" s="307"/>
      <c r="R242" s="307"/>
      <c r="S242" s="307"/>
      <c r="T242" s="30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309" t="s">
        <v>1029</v>
      </c>
      <c r="AU242" s="309" t="s">
        <v>82</v>
      </c>
      <c r="AV242" s="14" t="s">
        <v>93</v>
      </c>
      <c r="AW242" s="14" t="s">
        <v>30</v>
      </c>
      <c r="AX242" s="14" t="s">
        <v>78</v>
      </c>
      <c r="AY242" s="309" t="s">
        <v>153</v>
      </c>
    </row>
    <row r="243" s="2" customFormat="1" ht="24" customHeight="1">
      <c r="A243" s="37"/>
      <c r="B243" s="38"/>
      <c r="C243" s="249" t="s">
        <v>196</v>
      </c>
      <c r="D243" s="249" t="s">
        <v>154</v>
      </c>
      <c r="E243" s="250" t="s">
        <v>1591</v>
      </c>
      <c r="F243" s="251" t="s">
        <v>1592</v>
      </c>
      <c r="G243" s="252" t="s">
        <v>1300</v>
      </c>
      <c r="H243" s="253">
        <v>61.030000000000001</v>
      </c>
      <c r="I243" s="254"/>
      <c r="J243" s="255">
        <f>ROUND(I243*H243,2)</f>
        <v>0</v>
      </c>
      <c r="K243" s="256"/>
      <c r="L243" s="43"/>
      <c r="M243" s="257" t="s">
        <v>1</v>
      </c>
      <c r="N243" s="258" t="s">
        <v>38</v>
      </c>
      <c r="O243" s="90"/>
      <c r="P243" s="259">
        <f>O243*H243</f>
        <v>0</v>
      </c>
      <c r="Q243" s="259">
        <v>2.45329</v>
      </c>
      <c r="R243" s="259">
        <f>Q243*H243</f>
        <v>149.72428869999999</v>
      </c>
      <c r="S243" s="259">
        <v>0</v>
      </c>
      <c r="T243" s="26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1" t="s">
        <v>93</v>
      </c>
      <c r="AT243" s="261" t="s">
        <v>154</v>
      </c>
      <c r="AU243" s="261" t="s">
        <v>82</v>
      </c>
      <c r="AY243" s="16" t="s">
        <v>153</v>
      </c>
      <c r="BE243" s="262">
        <f>IF(N243="základní",J243,0)</f>
        <v>0</v>
      </c>
      <c r="BF243" s="262">
        <f>IF(N243="snížená",J243,0)</f>
        <v>0</v>
      </c>
      <c r="BG243" s="262">
        <f>IF(N243="zákl. přenesená",J243,0)</f>
        <v>0</v>
      </c>
      <c r="BH243" s="262">
        <f>IF(N243="sníž. přenesená",J243,0)</f>
        <v>0</v>
      </c>
      <c r="BI243" s="262">
        <f>IF(N243="nulová",J243,0)</f>
        <v>0</v>
      </c>
      <c r="BJ243" s="16" t="s">
        <v>78</v>
      </c>
      <c r="BK243" s="262">
        <f>ROUND(I243*H243,2)</f>
        <v>0</v>
      </c>
      <c r="BL243" s="16" t="s">
        <v>93</v>
      </c>
      <c r="BM243" s="261" t="s">
        <v>1593</v>
      </c>
    </row>
    <row r="244" s="13" customFormat="1">
      <c r="A244" s="13"/>
      <c r="B244" s="287"/>
      <c r="C244" s="288"/>
      <c r="D244" s="289" t="s">
        <v>1029</v>
      </c>
      <c r="E244" s="290" t="s">
        <v>1</v>
      </c>
      <c r="F244" s="291" t="s">
        <v>1594</v>
      </c>
      <c r="G244" s="288"/>
      <c r="H244" s="292">
        <v>61.030000000000001</v>
      </c>
      <c r="I244" s="293"/>
      <c r="J244" s="288"/>
      <c r="K244" s="288"/>
      <c r="L244" s="294"/>
      <c r="M244" s="295"/>
      <c r="N244" s="296"/>
      <c r="O244" s="296"/>
      <c r="P244" s="296"/>
      <c r="Q244" s="296"/>
      <c r="R244" s="296"/>
      <c r="S244" s="296"/>
      <c r="T244" s="29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98" t="s">
        <v>1029</v>
      </c>
      <c r="AU244" s="298" t="s">
        <v>82</v>
      </c>
      <c r="AV244" s="13" t="s">
        <v>82</v>
      </c>
      <c r="AW244" s="13" t="s">
        <v>30</v>
      </c>
      <c r="AX244" s="13" t="s">
        <v>78</v>
      </c>
      <c r="AY244" s="298" t="s">
        <v>153</v>
      </c>
    </row>
    <row r="245" s="2" customFormat="1" ht="16.5" customHeight="1">
      <c r="A245" s="37"/>
      <c r="B245" s="38"/>
      <c r="C245" s="249" t="s">
        <v>1050</v>
      </c>
      <c r="D245" s="249" t="s">
        <v>154</v>
      </c>
      <c r="E245" s="250" t="s">
        <v>1595</v>
      </c>
      <c r="F245" s="251" t="s">
        <v>1596</v>
      </c>
      <c r="G245" s="252" t="s">
        <v>192</v>
      </c>
      <c r="H245" s="253">
        <v>28.501999999999999</v>
      </c>
      <c r="I245" s="254"/>
      <c r="J245" s="255">
        <f>ROUND(I245*H245,2)</f>
        <v>0</v>
      </c>
      <c r="K245" s="256"/>
      <c r="L245" s="43"/>
      <c r="M245" s="257" t="s">
        <v>1</v>
      </c>
      <c r="N245" s="258" t="s">
        <v>38</v>
      </c>
      <c r="O245" s="90"/>
      <c r="P245" s="259">
        <f>O245*H245</f>
        <v>0</v>
      </c>
      <c r="Q245" s="259">
        <v>0.00247</v>
      </c>
      <c r="R245" s="259">
        <f>Q245*H245</f>
        <v>0.070399939999999994</v>
      </c>
      <c r="S245" s="259">
        <v>0</v>
      </c>
      <c r="T245" s="26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1" t="s">
        <v>93</v>
      </c>
      <c r="AT245" s="261" t="s">
        <v>154</v>
      </c>
      <c r="AU245" s="261" t="s">
        <v>82</v>
      </c>
      <c r="AY245" s="16" t="s">
        <v>153</v>
      </c>
      <c r="BE245" s="262">
        <f>IF(N245="základní",J245,0)</f>
        <v>0</v>
      </c>
      <c r="BF245" s="262">
        <f>IF(N245="snížená",J245,0)</f>
        <v>0</v>
      </c>
      <c r="BG245" s="262">
        <f>IF(N245="zákl. přenesená",J245,0)</f>
        <v>0</v>
      </c>
      <c r="BH245" s="262">
        <f>IF(N245="sníž. přenesená",J245,0)</f>
        <v>0</v>
      </c>
      <c r="BI245" s="262">
        <f>IF(N245="nulová",J245,0)</f>
        <v>0</v>
      </c>
      <c r="BJ245" s="16" t="s">
        <v>78</v>
      </c>
      <c r="BK245" s="262">
        <f>ROUND(I245*H245,2)</f>
        <v>0</v>
      </c>
      <c r="BL245" s="16" t="s">
        <v>93</v>
      </c>
      <c r="BM245" s="261" t="s">
        <v>1597</v>
      </c>
    </row>
    <row r="246" s="13" customFormat="1">
      <c r="A246" s="13"/>
      <c r="B246" s="287"/>
      <c r="C246" s="288"/>
      <c r="D246" s="289" t="s">
        <v>1029</v>
      </c>
      <c r="E246" s="290" t="s">
        <v>1</v>
      </c>
      <c r="F246" s="291" t="s">
        <v>1598</v>
      </c>
      <c r="G246" s="288"/>
      <c r="H246" s="292">
        <v>17.042000000000002</v>
      </c>
      <c r="I246" s="293"/>
      <c r="J246" s="288"/>
      <c r="K246" s="288"/>
      <c r="L246" s="294"/>
      <c r="M246" s="295"/>
      <c r="N246" s="296"/>
      <c r="O246" s="296"/>
      <c r="P246" s="296"/>
      <c r="Q246" s="296"/>
      <c r="R246" s="296"/>
      <c r="S246" s="296"/>
      <c r="T246" s="29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98" t="s">
        <v>1029</v>
      </c>
      <c r="AU246" s="298" t="s">
        <v>82</v>
      </c>
      <c r="AV246" s="13" t="s">
        <v>82</v>
      </c>
      <c r="AW246" s="13" t="s">
        <v>30</v>
      </c>
      <c r="AX246" s="13" t="s">
        <v>73</v>
      </c>
      <c r="AY246" s="298" t="s">
        <v>153</v>
      </c>
    </row>
    <row r="247" s="13" customFormat="1">
      <c r="A247" s="13"/>
      <c r="B247" s="287"/>
      <c r="C247" s="288"/>
      <c r="D247" s="289" t="s">
        <v>1029</v>
      </c>
      <c r="E247" s="290" t="s">
        <v>1</v>
      </c>
      <c r="F247" s="291" t="s">
        <v>1599</v>
      </c>
      <c r="G247" s="288"/>
      <c r="H247" s="292">
        <v>11.460000000000001</v>
      </c>
      <c r="I247" s="293"/>
      <c r="J247" s="288"/>
      <c r="K247" s="288"/>
      <c r="L247" s="294"/>
      <c r="M247" s="295"/>
      <c r="N247" s="296"/>
      <c r="O247" s="296"/>
      <c r="P247" s="296"/>
      <c r="Q247" s="296"/>
      <c r="R247" s="296"/>
      <c r="S247" s="296"/>
      <c r="T247" s="29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98" t="s">
        <v>1029</v>
      </c>
      <c r="AU247" s="298" t="s">
        <v>82</v>
      </c>
      <c r="AV247" s="13" t="s">
        <v>82</v>
      </c>
      <c r="AW247" s="13" t="s">
        <v>30</v>
      </c>
      <c r="AX247" s="13" t="s">
        <v>73</v>
      </c>
      <c r="AY247" s="298" t="s">
        <v>153</v>
      </c>
    </row>
    <row r="248" s="14" customFormat="1">
      <c r="A248" s="14"/>
      <c r="B248" s="299"/>
      <c r="C248" s="300"/>
      <c r="D248" s="289" t="s">
        <v>1029</v>
      </c>
      <c r="E248" s="301" t="s">
        <v>1</v>
      </c>
      <c r="F248" s="302" t="s">
        <v>1311</v>
      </c>
      <c r="G248" s="300"/>
      <c r="H248" s="303">
        <v>28.501999999999999</v>
      </c>
      <c r="I248" s="304"/>
      <c r="J248" s="300"/>
      <c r="K248" s="300"/>
      <c r="L248" s="305"/>
      <c r="M248" s="306"/>
      <c r="N248" s="307"/>
      <c r="O248" s="307"/>
      <c r="P248" s="307"/>
      <c r="Q248" s="307"/>
      <c r="R248" s="307"/>
      <c r="S248" s="307"/>
      <c r="T248" s="30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309" t="s">
        <v>1029</v>
      </c>
      <c r="AU248" s="309" t="s">
        <v>82</v>
      </c>
      <c r="AV248" s="14" t="s">
        <v>93</v>
      </c>
      <c r="AW248" s="14" t="s">
        <v>30</v>
      </c>
      <c r="AX248" s="14" t="s">
        <v>78</v>
      </c>
      <c r="AY248" s="309" t="s">
        <v>153</v>
      </c>
    </row>
    <row r="249" s="2" customFormat="1" ht="16.5" customHeight="1">
      <c r="A249" s="37"/>
      <c r="B249" s="38"/>
      <c r="C249" s="249" t="s">
        <v>199</v>
      </c>
      <c r="D249" s="249" t="s">
        <v>154</v>
      </c>
      <c r="E249" s="250" t="s">
        <v>1600</v>
      </c>
      <c r="F249" s="251" t="s">
        <v>1601</v>
      </c>
      <c r="G249" s="252" t="s">
        <v>192</v>
      </c>
      <c r="H249" s="253">
        <v>28.501999999999999</v>
      </c>
      <c r="I249" s="254"/>
      <c r="J249" s="255">
        <f>ROUND(I249*H249,2)</f>
        <v>0</v>
      </c>
      <c r="K249" s="256"/>
      <c r="L249" s="43"/>
      <c r="M249" s="257" t="s">
        <v>1</v>
      </c>
      <c r="N249" s="258" t="s">
        <v>38</v>
      </c>
      <c r="O249" s="90"/>
      <c r="P249" s="259">
        <f>O249*H249</f>
        <v>0</v>
      </c>
      <c r="Q249" s="259">
        <v>0</v>
      </c>
      <c r="R249" s="259">
        <f>Q249*H249</f>
        <v>0</v>
      </c>
      <c r="S249" s="259">
        <v>0</v>
      </c>
      <c r="T249" s="26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1" t="s">
        <v>93</v>
      </c>
      <c r="AT249" s="261" t="s">
        <v>154</v>
      </c>
      <c r="AU249" s="261" t="s">
        <v>82</v>
      </c>
      <c r="AY249" s="16" t="s">
        <v>153</v>
      </c>
      <c r="BE249" s="262">
        <f>IF(N249="základní",J249,0)</f>
        <v>0</v>
      </c>
      <c r="BF249" s="262">
        <f>IF(N249="snížená",J249,0)</f>
        <v>0</v>
      </c>
      <c r="BG249" s="262">
        <f>IF(N249="zákl. přenesená",J249,0)</f>
        <v>0</v>
      </c>
      <c r="BH249" s="262">
        <f>IF(N249="sníž. přenesená",J249,0)</f>
        <v>0</v>
      </c>
      <c r="BI249" s="262">
        <f>IF(N249="nulová",J249,0)</f>
        <v>0</v>
      </c>
      <c r="BJ249" s="16" t="s">
        <v>78</v>
      </c>
      <c r="BK249" s="262">
        <f>ROUND(I249*H249,2)</f>
        <v>0</v>
      </c>
      <c r="BL249" s="16" t="s">
        <v>93</v>
      </c>
      <c r="BM249" s="261" t="s">
        <v>1602</v>
      </c>
    </row>
    <row r="250" s="13" customFormat="1">
      <c r="A250" s="13"/>
      <c r="B250" s="287"/>
      <c r="C250" s="288"/>
      <c r="D250" s="289" t="s">
        <v>1029</v>
      </c>
      <c r="E250" s="290" t="s">
        <v>1</v>
      </c>
      <c r="F250" s="291" t="s">
        <v>1598</v>
      </c>
      <c r="G250" s="288"/>
      <c r="H250" s="292">
        <v>17.042000000000002</v>
      </c>
      <c r="I250" s="293"/>
      <c r="J250" s="288"/>
      <c r="K250" s="288"/>
      <c r="L250" s="294"/>
      <c r="M250" s="295"/>
      <c r="N250" s="296"/>
      <c r="O250" s="296"/>
      <c r="P250" s="296"/>
      <c r="Q250" s="296"/>
      <c r="R250" s="296"/>
      <c r="S250" s="296"/>
      <c r="T250" s="29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98" t="s">
        <v>1029</v>
      </c>
      <c r="AU250" s="298" t="s">
        <v>82</v>
      </c>
      <c r="AV250" s="13" t="s">
        <v>82</v>
      </c>
      <c r="AW250" s="13" t="s">
        <v>30</v>
      </c>
      <c r="AX250" s="13" t="s">
        <v>73</v>
      </c>
      <c r="AY250" s="298" t="s">
        <v>153</v>
      </c>
    </row>
    <row r="251" s="13" customFormat="1">
      <c r="A251" s="13"/>
      <c r="B251" s="287"/>
      <c r="C251" s="288"/>
      <c r="D251" s="289" t="s">
        <v>1029</v>
      </c>
      <c r="E251" s="290" t="s">
        <v>1</v>
      </c>
      <c r="F251" s="291" t="s">
        <v>1599</v>
      </c>
      <c r="G251" s="288"/>
      <c r="H251" s="292">
        <v>11.460000000000001</v>
      </c>
      <c r="I251" s="293"/>
      <c r="J251" s="288"/>
      <c r="K251" s="288"/>
      <c r="L251" s="294"/>
      <c r="M251" s="295"/>
      <c r="N251" s="296"/>
      <c r="O251" s="296"/>
      <c r="P251" s="296"/>
      <c r="Q251" s="296"/>
      <c r="R251" s="296"/>
      <c r="S251" s="296"/>
      <c r="T251" s="29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98" t="s">
        <v>1029</v>
      </c>
      <c r="AU251" s="298" t="s">
        <v>82</v>
      </c>
      <c r="AV251" s="13" t="s">
        <v>82</v>
      </c>
      <c r="AW251" s="13" t="s">
        <v>30</v>
      </c>
      <c r="AX251" s="13" t="s">
        <v>73</v>
      </c>
      <c r="AY251" s="298" t="s">
        <v>153</v>
      </c>
    </row>
    <row r="252" s="14" customFormat="1">
      <c r="A252" s="14"/>
      <c r="B252" s="299"/>
      <c r="C252" s="300"/>
      <c r="D252" s="289" t="s">
        <v>1029</v>
      </c>
      <c r="E252" s="301" t="s">
        <v>1</v>
      </c>
      <c r="F252" s="302" t="s">
        <v>1311</v>
      </c>
      <c r="G252" s="300"/>
      <c r="H252" s="303">
        <v>28.501999999999999</v>
      </c>
      <c r="I252" s="304"/>
      <c r="J252" s="300"/>
      <c r="K252" s="300"/>
      <c r="L252" s="305"/>
      <c r="M252" s="306"/>
      <c r="N252" s="307"/>
      <c r="O252" s="307"/>
      <c r="P252" s="307"/>
      <c r="Q252" s="307"/>
      <c r="R252" s="307"/>
      <c r="S252" s="307"/>
      <c r="T252" s="30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309" t="s">
        <v>1029</v>
      </c>
      <c r="AU252" s="309" t="s">
        <v>82</v>
      </c>
      <c r="AV252" s="14" t="s">
        <v>93</v>
      </c>
      <c r="AW252" s="14" t="s">
        <v>30</v>
      </c>
      <c r="AX252" s="14" t="s">
        <v>78</v>
      </c>
      <c r="AY252" s="309" t="s">
        <v>153</v>
      </c>
    </row>
    <row r="253" s="2" customFormat="1" ht="16.5" customHeight="1">
      <c r="A253" s="37"/>
      <c r="B253" s="38"/>
      <c r="C253" s="249" t="s">
        <v>1057</v>
      </c>
      <c r="D253" s="249" t="s">
        <v>154</v>
      </c>
      <c r="E253" s="250" t="s">
        <v>1603</v>
      </c>
      <c r="F253" s="251" t="s">
        <v>1604</v>
      </c>
      <c r="G253" s="252" t="s">
        <v>1076</v>
      </c>
      <c r="H253" s="253">
        <v>7.3239999999999998</v>
      </c>
      <c r="I253" s="254"/>
      <c r="J253" s="255">
        <f>ROUND(I253*H253,2)</f>
        <v>0</v>
      </c>
      <c r="K253" s="256"/>
      <c r="L253" s="43"/>
      <c r="M253" s="257" t="s">
        <v>1</v>
      </c>
      <c r="N253" s="258" t="s">
        <v>38</v>
      </c>
      <c r="O253" s="90"/>
      <c r="P253" s="259">
        <f>O253*H253</f>
        <v>0</v>
      </c>
      <c r="Q253" s="259">
        <v>1.06277</v>
      </c>
      <c r="R253" s="259">
        <f>Q253*H253</f>
        <v>7.7837274799999996</v>
      </c>
      <c r="S253" s="259">
        <v>0</v>
      </c>
      <c r="T253" s="26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1" t="s">
        <v>93</v>
      </c>
      <c r="AT253" s="261" t="s">
        <v>154</v>
      </c>
      <c r="AU253" s="261" t="s">
        <v>82</v>
      </c>
      <c r="AY253" s="16" t="s">
        <v>153</v>
      </c>
      <c r="BE253" s="262">
        <f>IF(N253="základní",J253,0)</f>
        <v>0</v>
      </c>
      <c r="BF253" s="262">
        <f>IF(N253="snížená",J253,0)</f>
        <v>0</v>
      </c>
      <c r="BG253" s="262">
        <f>IF(N253="zákl. přenesená",J253,0)</f>
        <v>0</v>
      </c>
      <c r="BH253" s="262">
        <f>IF(N253="sníž. přenesená",J253,0)</f>
        <v>0</v>
      </c>
      <c r="BI253" s="262">
        <f>IF(N253="nulová",J253,0)</f>
        <v>0</v>
      </c>
      <c r="BJ253" s="16" t="s">
        <v>78</v>
      </c>
      <c r="BK253" s="262">
        <f>ROUND(I253*H253,2)</f>
        <v>0</v>
      </c>
      <c r="BL253" s="16" t="s">
        <v>93</v>
      </c>
      <c r="BM253" s="261" t="s">
        <v>1605</v>
      </c>
    </row>
    <row r="254" s="13" customFormat="1">
      <c r="A254" s="13"/>
      <c r="B254" s="287"/>
      <c r="C254" s="288"/>
      <c r="D254" s="289" t="s">
        <v>1029</v>
      </c>
      <c r="E254" s="290" t="s">
        <v>1</v>
      </c>
      <c r="F254" s="291" t="s">
        <v>1606</v>
      </c>
      <c r="G254" s="288"/>
      <c r="H254" s="292">
        <v>7.3239999999999998</v>
      </c>
      <c r="I254" s="293"/>
      <c r="J254" s="288"/>
      <c r="K254" s="288"/>
      <c r="L254" s="294"/>
      <c r="M254" s="295"/>
      <c r="N254" s="296"/>
      <c r="O254" s="296"/>
      <c r="P254" s="296"/>
      <c r="Q254" s="296"/>
      <c r="R254" s="296"/>
      <c r="S254" s="296"/>
      <c r="T254" s="2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98" t="s">
        <v>1029</v>
      </c>
      <c r="AU254" s="298" t="s">
        <v>82</v>
      </c>
      <c r="AV254" s="13" t="s">
        <v>82</v>
      </c>
      <c r="AW254" s="13" t="s">
        <v>30</v>
      </c>
      <c r="AX254" s="13" t="s">
        <v>78</v>
      </c>
      <c r="AY254" s="298" t="s">
        <v>153</v>
      </c>
    </row>
    <row r="255" s="2" customFormat="1" ht="24" customHeight="1">
      <c r="A255" s="37"/>
      <c r="B255" s="38"/>
      <c r="C255" s="249" t="s">
        <v>202</v>
      </c>
      <c r="D255" s="249" t="s">
        <v>154</v>
      </c>
      <c r="E255" s="250" t="s">
        <v>1607</v>
      </c>
      <c r="F255" s="251" t="s">
        <v>1608</v>
      </c>
      <c r="G255" s="252" t="s">
        <v>1076</v>
      </c>
      <c r="H255" s="253">
        <v>1.6339999999999999</v>
      </c>
      <c r="I255" s="254"/>
      <c r="J255" s="255">
        <f>ROUND(I255*H255,2)</f>
        <v>0</v>
      </c>
      <c r="K255" s="256"/>
      <c r="L255" s="43"/>
      <c r="M255" s="257" t="s">
        <v>1</v>
      </c>
      <c r="N255" s="258" t="s">
        <v>38</v>
      </c>
      <c r="O255" s="90"/>
      <c r="P255" s="259">
        <f>O255*H255</f>
        <v>0</v>
      </c>
      <c r="Q255" s="259">
        <v>1.05871</v>
      </c>
      <c r="R255" s="259">
        <f>Q255*H255</f>
        <v>1.7299321400000001</v>
      </c>
      <c r="S255" s="259">
        <v>0</v>
      </c>
      <c r="T255" s="26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61" t="s">
        <v>93</v>
      </c>
      <c r="AT255" s="261" t="s">
        <v>154</v>
      </c>
      <c r="AU255" s="261" t="s">
        <v>82</v>
      </c>
      <c r="AY255" s="16" t="s">
        <v>153</v>
      </c>
      <c r="BE255" s="262">
        <f>IF(N255="základní",J255,0)</f>
        <v>0</v>
      </c>
      <c r="BF255" s="262">
        <f>IF(N255="snížená",J255,0)</f>
        <v>0</v>
      </c>
      <c r="BG255" s="262">
        <f>IF(N255="zákl. přenesená",J255,0)</f>
        <v>0</v>
      </c>
      <c r="BH255" s="262">
        <f>IF(N255="sníž. přenesená",J255,0)</f>
        <v>0</v>
      </c>
      <c r="BI255" s="262">
        <f>IF(N255="nulová",J255,0)</f>
        <v>0</v>
      </c>
      <c r="BJ255" s="16" t="s">
        <v>78</v>
      </c>
      <c r="BK255" s="262">
        <f>ROUND(I255*H255,2)</f>
        <v>0</v>
      </c>
      <c r="BL255" s="16" t="s">
        <v>93</v>
      </c>
      <c r="BM255" s="261" t="s">
        <v>1609</v>
      </c>
    </row>
    <row r="256" s="13" customFormat="1">
      <c r="A256" s="13"/>
      <c r="B256" s="287"/>
      <c r="C256" s="288"/>
      <c r="D256" s="289" t="s">
        <v>1029</v>
      </c>
      <c r="E256" s="290" t="s">
        <v>1</v>
      </c>
      <c r="F256" s="291" t="s">
        <v>1610</v>
      </c>
      <c r="G256" s="288"/>
      <c r="H256" s="292">
        <v>1.6339999999999999</v>
      </c>
      <c r="I256" s="293"/>
      <c r="J256" s="288"/>
      <c r="K256" s="288"/>
      <c r="L256" s="294"/>
      <c r="M256" s="295"/>
      <c r="N256" s="296"/>
      <c r="O256" s="296"/>
      <c r="P256" s="296"/>
      <c r="Q256" s="296"/>
      <c r="R256" s="296"/>
      <c r="S256" s="296"/>
      <c r="T256" s="29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98" t="s">
        <v>1029</v>
      </c>
      <c r="AU256" s="298" t="s">
        <v>82</v>
      </c>
      <c r="AV256" s="13" t="s">
        <v>82</v>
      </c>
      <c r="AW256" s="13" t="s">
        <v>30</v>
      </c>
      <c r="AX256" s="13" t="s">
        <v>78</v>
      </c>
      <c r="AY256" s="298" t="s">
        <v>153</v>
      </c>
    </row>
    <row r="257" s="11" customFormat="1" ht="22.8" customHeight="1">
      <c r="A257" s="11"/>
      <c r="B257" s="235"/>
      <c r="C257" s="236"/>
      <c r="D257" s="237" t="s">
        <v>72</v>
      </c>
      <c r="E257" s="274" t="s">
        <v>90</v>
      </c>
      <c r="F257" s="274" t="s">
        <v>1611</v>
      </c>
      <c r="G257" s="236"/>
      <c r="H257" s="236"/>
      <c r="I257" s="239"/>
      <c r="J257" s="275">
        <f>BK257</f>
        <v>0</v>
      </c>
      <c r="K257" s="236"/>
      <c r="L257" s="241"/>
      <c r="M257" s="242"/>
      <c r="N257" s="243"/>
      <c r="O257" s="243"/>
      <c r="P257" s="244">
        <f>SUM(P258:P312)</f>
        <v>0</v>
      </c>
      <c r="Q257" s="243"/>
      <c r="R257" s="244">
        <f>SUM(R258:R312)</f>
        <v>131.12977318999998</v>
      </c>
      <c r="S257" s="243"/>
      <c r="T257" s="245">
        <f>SUM(T258:T312)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46" t="s">
        <v>78</v>
      </c>
      <c r="AT257" s="247" t="s">
        <v>72</v>
      </c>
      <c r="AU257" s="247" t="s">
        <v>78</v>
      </c>
      <c r="AY257" s="246" t="s">
        <v>153</v>
      </c>
      <c r="BK257" s="248">
        <f>SUM(BK258:BK312)</f>
        <v>0</v>
      </c>
    </row>
    <row r="258" s="2" customFormat="1" ht="24" customHeight="1">
      <c r="A258" s="37"/>
      <c r="B258" s="38"/>
      <c r="C258" s="249" t="s">
        <v>1065</v>
      </c>
      <c r="D258" s="249" t="s">
        <v>154</v>
      </c>
      <c r="E258" s="250" t="s">
        <v>1612</v>
      </c>
      <c r="F258" s="251" t="s">
        <v>1613</v>
      </c>
      <c r="G258" s="252" t="s">
        <v>192</v>
      </c>
      <c r="H258" s="253">
        <v>307.37400000000002</v>
      </c>
      <c r="I258" s="254"/>
      <c r="J258" s="255">
        <f>ROUND(I258*H258,2)</f>
        <v>0</v>
      </c>
      <c r="K258" s="256"/>
      <c r="L258" s="43"/>
      <c r="M258" s="257" t="s">
        <v>1</v>
      </c>
      <c r="N258" s="258" t="s">
        <v>38</v>
      </c>
      <c r="O258" s="90"/>
      <c r="P258" s="259">
        <f>O258*H258</f>
        <v>0</v>
      </c>
      <c r="Q258" s="259">
        <v>0.25933</v>
      </c>
      <c r="R258" s="259">
        <f>Q258*H258</f>
        <v>79.711299420000003</v>
      </c>
      <c r="S258" s="259">
        <v>0</v>
      </c>
      <c r="T258" s="26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1" t="s">
        <v>93</v>
      </c>
      <c r="AT258" s="261" t="s">
        <v>154</v>
      </c>
      <c r="AU258" s="261" t="s">
        <v>82</v>
      </c>
      <c r="AY258" s="16" t="s">
        <v>153</v>
      </c>
      <c r="BE258" s="262">
        <f>IF(N258="základní",J258,0)</f>
        <v>0</v>
      </c>
      <c r="BF258" s="262">
        <f>IF(N258="snížená",J258,0)</f>
        <v>0</v>
      </c>
      <c r="BG258" s="262">
        <f>IF(N258="zákl. přenesená",J258,0)</f>
        <v>0</v>
      </c>
      <c r="BH258" s="262">
        <f>IF(N258="sníž. přenesená",J258,0)</f>
        <v>0</v>
      </c>
      <c r="BI258" s="262">
        <f>IF(N258="nulová",J258,0)</f>
        <v>0</v>
      </c>
      <c r="BJ258" s="16" t="s">
        <v>78</v>
      </c>
      <c r="BK258" s="262">
        <f>ROUND(I258*H258,2)</f>
        <v>0</v>
      </c>
      <c r="BL258" s="16" t="s">
        <v>93</v>
      </c>
      <c r="BM258" s="261" t="s">
        <v>1614</v>
      </c>
    </row>
    <row r="259" s="13" customFormat="1">
      <c r="A259" s="13"/>
      <c r="B259" s="287"/>
      <c r="C259" s="288"/>
      <c r="D259" s="289" t="s">
        <v>1029</v>
      </c>
      <c r="E259" s="290" t="s">
        <v>1</v>
      </c>
      <c r="F259" s="291" t="s">
        <v>1615</v>
      </c>
      <c r="G259" s="288"/>
      <c r="H259" s="292">
        <v>266.19</v>
      </c>
      <c r="I259" s="293"/>
      <c r="J259" s="288"/>
      <c r="K259" s="288"/>
      <c r="L259" s="294"/>
      <c r="M259" s="295"/>
      <c r="N259" s="296"/>
      <c r="O259" s="296"/>
      <c r="P259" s="296"/>
      <c r="Q259" s="296"/>
      <c r="R259" s="296"/>
      <c r="S259" s="296"/>
      <c r="T259" s="29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98" t="s">
        <v>1029</v>
      </c>
      <c r="AU259" s="298" t="s">
        <v>82</v>
      </c>
      <c r="AV259" s="13" t="s">
        <v>82</v>
      </c>
      <c r="AW259" s="13" t="s">
        <v>30</v>
      </c>
      <c r="AX259" s="13" t="s">
        <v>73</v>
      </c>
      <c r="AY259" s="298" t="s">
        <v>153</v>
      </c>
    </row>
    <row r="260" s="13" customFormat="1">
      <c r="A260" s="13"/>
      <c r="B260" s="287"/>
      <c r="C260" s="288"/>
      <c r="D260" s="289" t="s">
        <v>1029</v>
      </c>
      <c r="E260" s="290" t="s">
        <v>1</v>
      </c>
      <c r="F260" s="291" t="s">
        <v>1616</v>
      </c>
      <c r="G260" s="288"/>
      <c r="H260" s="292">
        <v>27.364000000000001</v>
      </c>
      <c r="I260" s="293"/>
      <c r="J260" s="288"/>
      <c r="K260" s="288"/>
      <c r="L260" s="294"/>
      <c r="M260" s="295"/>
      <c r="N260" s="296"/>
      <c r="O260" s="296"/>
      <c r="P260" s="296"/>
      <c r="Q260" s="296"/>
      <c r="R260" s="296"/>
      <c r="S260" s="296"/>
      <c r="T260" s="29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98" t="s">
        <v>1029</v>
      </c>
      <c r="AU260" s="298" t="s">
        <v>82</v>
      </c>
      <c r="AV260" s="13" t="s">
        <v>82</v>
      </c>
      <c r="AW260" s="13" t="s">
        <v>30</v>
      </c>
      <c r="AX260" s="13" t="s">
        <v>73</v>
      </c>
      <c r="AY260" s="298" t="s">
        <v>153</v>
      </c>
    </row>
    <row r="261" s="13" customFormat="1">
      <c r="A261" s="13"/>
      <c r="B261" s="287"/>
      <c r="C261" s="288"/>
      <c r="D261" s="289" t="s">
        <v>1029</v>
      </c>
      <c r="E261" s="290" t="s">
        <v>1</v>
      </c>
      <c r="F261" s="291" t="s">
        <v>1617</v>
      </c>
      <c r="G261" s="288"/>
      <c r="H261" s="292">
        <v>35.244999999999997</v>
      </c>
      <c r="I261" s="293"/>
      <c r="J261" s="288"/>
      <c r="K261" s="288"/>
      <c r="L261" s="294"/>
      <c r="M261" s="295"/>
      <c r="N261" s="296"/>
      <c r="O261" s="296"/>
      <c r="P261" s="296"/>
      <c r="Q261" s="296"/>
      <c r="R261" s="296"/>
      <c r="S261" s="296"/>
      <c r="T261" s="29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98" t="s">
        <v>1029</v>
      </c>
      <c r="AU261" s="298" t="s">
        <v>82</v>
      </c>
      <c r="AV261" s="13" t="s">
        <v>82</v>
      </c>
      <c r="AW261" s="13" t="s">
        <v>30</v>
      </c>
      <c r="AX261" s="13" t="s">
        <v>73</v>
      </c>
      <c r="AY261" s="298" t="s">
        <v>153</v>
      </c>
    </row>
    <row r="262" s="13" customFormat="1">
      <c r="A262" s="13"/>
      <c r="B262" s="287"/>
      <c r="C262" s="288"/>
      <c r="D262" s="289" t="s">
        <v>1029</v>
      </c>
      <c r="E262" s="290" t="s">
        <v>1</v>
      </c>
      <c r="F262" s="291" t="s">
        <v>1618</v>
      </c>
      <c r="G262" s="288"/>
      <c r="H262" s="292">
        <v>-11.25</v>
      </c>
      <c r="I262" s="293"/>
      <c r="J262" s="288"/>
      <c r="K262" s="288"/>
      <c r="L262" s="294"/>
      <c r="M262" s="295"/>
      <c r="N262" s="296"/>
      <c r="O262" s="296"/>
      <c r="P262" s="296"/>
      <c r="Q262" s="296"/>
      <c r="R262" s="296"/>
      <c r="S262" s="296"/>
      <c r="T262" s="29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98" t="s">
        <v>1029</v>
      </c>
      <c r="AU262" s="298" t="s">
        <v>82</v>
      </c>
      <c r="AV262" s="13" t="s">
        <v>82</v>
      </c>
      <c r="AW262" s="13" t="s">
        <v>30</v>
      </c>
      <c r="AX262" s="13" t="s">
        <v>73</v>
      </c>
      <c r="AY262" s="298" t="s">
        <v>153</v>
      </c>
    </row>
    <row r="263" s="13" customFormat="1">
      <c r="A263" s="13"/>
      <c r="B263" s="287"/>
      <c r="C263" s="288"/>
      <c r="D263" s="289" t="s">
        <v>1029</v>
      </c>
      <c r="E263" s="290" t="s">
        <v>1</v>
      </c>
      <c r="F263" s="291" t="s">
        <v>1619</v>
      </c>
      <c r="G263" s="288"/>
      <c r="H263" s="292">
        <v>-6.7999999999999998</v>
      </c>
      <c r="I263" s="293"/>
      <c r="J263" s="288"/>
      <c r="K263" s="288"/>
      <c r="L263" s="294"/>
      <c r="M263" s="295"/>
      <c r="N263" s="296"/>
      <c r="O263" s="296"/>
      <c r="P263" s="296"/>
      <c r="Q263" s="296"/>
      <c r="R263" s="296"/>
      <c r="S263" s="296"/>
      <c r="T263" s="29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98" t="s">
        <v>1029</v>
      </c>
      <c r="AU263" s="298" t="s">
        <v>82</v>
      </c>
      <c r="AV263" s="13" t="s">
        <v>82</v>
      </c>
      <c r="AW263" s="13" t="s">
        <v>30</v>
      </c>
      <c r="AX263" s="13" t="s">
        <v>73</v>
      </c>
      <c r="AY263" s="298" t="s">
        <v>153</v>
      </c>
    </row>
    <row r="264" s="13" customFormat="1">
      <c r="A264" s="13"/>
      <c r="B264" s="287"/>
      <c r="C264" s="288"/>
      <c r="D264" s="289" t="s">
        <v>1029</v>
      </c>
      <c r="E264" s="290" t="s">
        <v>1</v>
      </c>
      <c r="F264" s="291" t="s">
        <v>1620</v>
      </c>
      <c r="G264" s="288"/>
      <c r="H264" s="292">
        <v>-3.375</v>
      </c>
      <c r="I264" s="293"/>
      <c r="J264" s="288"/>
      <c r="K264" s="288"/>
      <c r="L264" s="294"/>
      <c r="M264" s="295"/>
      <c r="N264" s="296"/>
      <c r="O264" s="296"/>
      <c r="P264" s="296"/>
      <c r="Q264" s="296"/>
      <c r="R264" s="296"/>
      <c r="S264" s="296"/>
      <c r="T264" s="29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98" t="s">
        <v>1029</v>
      </c>
      <c r="AU264" s="298" t="s">
        <v>82</v>
      </c>
      <c r="AV264" s="13" t="s">
        <v>82</v>
      </c>
      <c r="AW264" s="13" t="s">
        <v>30</v>
      </c>
      <c r="AX264" s="13" t="s">
        <v>73</v>
      </c>
      <c r="AY264" s="298" t="s">
        <v>153</v>
      </c>
    </row>
    <row r="265" s="14" customFormat="1">
      <c r="A265" s="14"/>
      <c r="B265" s="299"/>
      <c r="C265" s="300"/>
      <c r="D265" s="289" t="s">
        <v>1029</v>
      </c>
      <c r="E265" s="301" t="s">
        <v>1</v>
      </c>
      <c r="F265" s="302" t="s">
        <v>1311</v>
      </c>
      <c r="G265" s="300"/>
      <c r="H265" s="303">
        <v>307.37400000000002</v>
      </c>
      <c r="I265" s="304"/>
      <c r="J265" s="300"/>
      <c r="K265" s="300"/>
      <c r="L265" s="305"/>
      <c r="M265" s="306"/>
      <c r="N265" s="307"/>
      <c r="O265" s="307"/>
      <c r="P265" s="307"/>
      <c r="Q265" s="307"/>
      <c r="R265" s="307"/>
      <c r="S265" s="307"/>
      <c r="T265" s="30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309" t="s">
        <v>1029</v>
      </c>
      <c r="AU265" s="309" t="s">
        <v>82</v>
      </c>
      <c r="AV265" s="14" t="s">
        <v>93</v>
      </c>
      <c r="AW265" s="14" t="s">
        <v>30</v>
      </c>
      <c r="AX265" s="14" t="s">
        <v>78</v>
      </c>
      <c r="AY265" s="309" t="s">
        <v>153</v>
      </c>
    </row>
    <row r="266" s="2" customFormat="1" ht="24" customHeight="1">
      <c r="A266" s="37"/>
      <c r="B266" s="38"/>
      <c r="C266" s="249" t="s">
        <v>205</v>
      </c>
      <c r="D266" s="249" t="s">
        <v>154</v>
      </c>
      <c r="E266" s="250" t="s">
        <v>1621</v>
      </c>
      <c r="F266" s="251" t="s">
        <v>1622</v>
      </c>
      <c r="G266" s="252" t="s">
        <v>192</v>
      </c>
      <c r="H266" s="253">
        <v>69.477999999999994</v>
      </c>
      <c r="I266" s="254"/>
      <c r="J266" s="255">
        <f>ROUND(I266*H266,2)</f>
        <v>0</v>
      </c>
      <c r="K266" s="256"/>
      <c r="L266" s="43"/>
      <c r="M266" s="257" t="s">
        <v>1</v>
      </c>
      <c r="N266" s="258" t="s">
        <v>38</v>
      </c>
      <c r="O266" s="90"/>
      <c r="P266" s="259">
        <f>O266*H266</f>
        <v>0</v>
      </c>
      <c r="Q266" s="259">
        <v>0.20608000000000001</v>
      </c>
      <c r="R266" s="259">
        <f>Q266*H266</f>
        <v>14.31802624</v>
      </c>
      <c r="S266" s="259">
        <v>0</v>
      </c>
      <c r="T266" s="26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1" t="s">
        <v>93</v>
      </c>
      <c r="AT266" s="261" t="s">
        <v>154</v>
      </c>
      <c r="AU266" s="261" t="s">
        <v>82</v>
      </c>
      <c r="AY266" s="16" t="s">
        <v>153</v>
      </c>
      <c r="BE266" s="262">
        <f>IF(N266="základní",J266,0)</f>
        <v>0</v>
      </c>
      <c r="BF266" s="262">
        <f>IF(N266="snížená",J266,0)</f>
        <v>0</v>
      </c>
      <c r="BG266" s="262">
        <f>IF(N266="zákl. přenesená",J266,0)</f>
        <v>0</v>
      </c>
      <c r="BH266" s="262">
        <f>IF(N266="sníž. přenesená",J266,0)</f>
        <v>0</v>
      </c>
      <c r="BI266" s="262">
        <f>IF(N266="nulová",J266,0)</f>
        <v>0</v>
      </c>
      <c r="BJ266" s="16" t="s">
        <v>78</v>
      </c>
      <c r="BK266" s="262">
        <f>ROUND(I266*H266,2)</f>
        <v>0</v>
      </c>
      <c r="BL266" s="16" t="s">
        <v>93</v>
      </c>
      <c r="BM266" s="261" t="s">
        <v>1623</v>
      </c>
    </row>
    <row r="267" s="13" customFormat="1">
      <c r="A267" s="13"/>
      <c r="B267" s="287"/>
      <c r="C267" s="288"/>
      <c r="D267" s="289" t="s">
        <v>1029</v>
      </c>
      <c r="E267" s="290" t="s">
        <v>1</v>
      </c>
      <c r="F267" s="291" t="s">
        <v>1624</v>
      </c>
      <c r="G267" s="288"/>
      <c r="H267" s="292">
        <v>84.448999999999998</v>
      </c>
      <c r="I267" s="293"/>
      <c r="J267" s="288"/>
      <c r="K267" s="288"/>
      <c r="L267" s="294"/>
      <c r="M267" s="295"/>
      <c r="N267" s="296"/>
      <c r="O267" s="296"/>
      <c r="P267" s="296"/>
      <c r="Q267" s="296"/>
      <c r="R267" s="296"/>
      <c r="S267" s="296"/>
      <c r="T267" s="2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98" t="s">
        <v>1029</v>
      </c>
      <c r="AU267" s="298" t="s">
        <v>82</v>
      </c>
      <c r="AV267" s="13" t="s">
        <v>82</v>
      </c>
      <c r="AW267" s="13" t="s">
        <v>30</v>
      </c>
      <c r="AX267" s="13" t="s">
        <v>73</v>
      </c>
      <c r="AY267" s="298" t="s">
        <v>153</v>
      </c>
    </row>
    <row r="268" s="13" customFormat="1">
      <c r="A268" s="13"/>
      <c r="B268" s="287"/>
      <c r="C268" s="288"/>
      <c r="D268" s="289" t="s">
        <v>1029</v>
      </c>
      <c r="E268" s="290" t="s">
        <v>1</v>
      </c>
      <c r="F268" s="291" t="s">
        <v>1625</v>
      </c>
      <c r="G268" s="288"/>
      <c r="H268" s="292">
        <v>-1.7729999999999999</v>
      </c>
      <c r="I268" s="293"/>
      <c r="J268" s="288"/>
      <c r="K268" s="288"/>
      <c r="L268" s="294"/>
      <c r="M268" s="295"/>
      <c r="N268" s="296"/>
      <c r="O268" s="296"/>
      <c r="P268" s="296"/>
      <c r="Q268" s="296"/>
      <c r="R268" s="296"/>
      <c r="S268" s="296"/>
      <c r="T268" s="2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98" t="s">
        <v>1029</v>
      </c>
      <c r="AU268" s="298" t="s">
        <v>82</v>
      </c>
      <c r="AV268" s="13" t="s">
        <v>82</v>
      </c>
      <c r="AW268" s="13" t="s">
        <v>30</v>
      </c>
      <c r="AX268" s="13" t="s">
        <v>73</v>
      </c>
      <c r="AY268" s="298" t="s">
        <v>153</v>
      </c>
    </row>
    <row r="269" s="13" customFormat="1">
      <c r="A269" s="13"/>
      <c r="B269" s="287"/>
      <c r="C269" s="288"/>
      <c r="D269" s="289" t="s">
        <v>1029</v>
      </c>
      <c r="E269" s="290" t="s">
        <v>1</v>
      </c>
      <c r="F269" s="291" t="s">
        <v>1626</v>
      </c>
      <c r="G269" s="288"/>
      <c r="H269" s="292">
        <v>-4.7279999999999998</v>
      </c>
      <c r="I269" s="293"/>
      <c r="J269" s="288"/>
      <c r="K269" s="288"/>
      <c r="L269" s="294"/>
      <c r="M269" s="295"/>
      <c r="N269" s="296"/>
      <c r="O269" s="296"/>
      <c r="P269" s="296"/>
      <c r="Q269" s="296"/>
      <c r="R269" s="296"/>
      <c r="S269" s="296"/>
      <c r="T269" s="29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98" t="s">
        <v>1029</v>
      </c>
      <c r="AU269" s="298" t="s">
        <v>82</v>
      </c>
      <c r="AV269" s="13" t="s">
        <v>82</v>
      </c>
      <c r="AW269" s="13" t="s">
        <v>30</v>
      </c>
      <c r="AX269" s="13" t="s">
        <v>73</v>
      </c>
      <c r="AY269" s="298" t="s">
        <v>153</v>
      </c>
    </row>
    <row r="270" s="13" customFormat="1">
      <c r="A270" s="13"/>
      <c r="B270" s="287"/>
      <c r="C270" s="288"/>
      <c r="D270" s="289" t="s">
        <v>1029</v>
      </c>
      <c r="E270" s="290" t="s">
        <v>1</v>
      </c>
      <c r="F270" s="291" t="s">
        <v>1627</v>
      </c>
      <c r="G270" s="288"/>
      <c r="H270" s="292">
        <v>-2.6789999999999998</v>
      </c>
      <c r="I270" s="293"/>
      <c r="J270" s="288"/>
      <c r="K270" s="288"/>
      <c r="L270" s="294"/>
      <c r="M270" s="295"/>
      <c r="N270" s="296"/>
      <c r="O270" s="296"/>
      <c r="P270" s="296"/>
      <c r="Q270" s="296"/>
      <c r="R270" s="296"/>
      <c r="S270" s="296"/>
      <c r="T270" s="29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98" t="s">
        <v>1029</v>
      </c>
      <c r="AU270" s="298" t="s">
        <v>82</v>
      </c>
      <c r="AV270" s="13" t="s">
        <v>82</v>
      </c>
      <c r="AW270" s="13" t="s">
        <v>30</v>
      </c>
      <c r="AX270" s="13" t="s">
        <v>73</v>
      </c>
      <c r="AY270" s="298" t="s">
        <v>153</v>
      </c>
    </row>
    <row r="271" s="13" customFormat="1">
      <c r="A271" s="13"/>
      <c r="B271" s="287"/>
      <c r="C271" s="288"/>
      <c r="D271" s="289" t="s">
        <v>1029</v>
      </c>
      <c r="E271" s="290" t="s">
        <v>1</v>
      </c>
      <c r="F271" s="291" t="s">
        <v>1628</v>
      </c>
      <c r="G271" s="288"/>
      <c r="H271" s="292">
        <v>-4.7279999999999998</v>
      </c>
      <c r="I271" s="293"/>
      <c r="J271" s="288"/>
      <c r="K271" s="288"/>
      <c r="L271" s="294"/>
      <c r="M271" s="295"/>
      <c r="N271" s="296"/>
      <c r="O271" s="296"/>
      <c r="P271" s="296"/>
      <c r="Q271" s="296"/>
      <c r="R271" s="296"/>
      <c r="S271" s="296"/>
      <c r="T271" s="29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98" t="s">
        <v>1029</v>
      </c>
      <c r="AU271" s="298" t="s">
        <v>82</v>
      </c>
      <c r="AV271" s="13" t="s">
        <v>82</v>
      </c>
      <c r="AW271" s="13" t="s">
        <v>30</v>
      </c>
      <c r="AX271" s="13" t="s">
        <v>73</v>
      </c>
      <c r="AY271" s="298" t="s">
        <v>153</v>
      </c>
    </row>
    <row r="272" s="13" customFormat="1">
      <c r="A272" s="13"/>
      <c r="B272" s="287"/>
      <c r="C272" s="288"/>
      <c r="D272" s="289" t="s">
        <v>1029</v>
      </c>
      <c r="E272" s="290" t="s">
        <v>1</v>
      </c>
      <c r="F272" s="291" t="s">
        <v>1629</v>
      </c>
      <c r="G272" s="288"/>
      <c r="H272" s="292">
        <v>-1.0629999999999999</v>
      </c>
      <c r="I272" s="293"/>
      <c r="J272" s="288"/>
      <c r="K272" s="288"/>
      <c r="L272" s="294"/>
      <c r="M272" s="295"/>
      <c r="N272" s="296"/>
      <c r="O272" s="296"/>
      <c r="P272" s="296"/>
      <c r="Q272" s="296"/>
      <c r="R272" s="296"/>
      <c r="S272" s="296"/>
      <c r="T272" s="29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98" t="s">
        <v>1029</v>
      </c>
      <c r="AU272" s="298" t="s">
        <v>82</v>
      </c>
      <c r="AV272" s="13" t="s">
        <v>82</v>
      </c>
      <c r="AW272" s="13" t="s">
        <v>30</v>
      </c>
      <c r="AX272" s="13" t="s">
        <v>73</v>
      </c>
      <c r="AY272" s="298" t="s">
        <v>153</v>
      </c>
    </row>
    <row r="273" s="14" customFormat="1">
      <c r="A273" s="14"/>
      <c r="B273" s="299"/>
      <c r="C273" s="300"/>
      <c r="D273" s="289" t="s">
        <v>1029</v>
      </c>
      <c r="E273" s="301" t="s">
        <v>1</v>
      </c>
      <c r="F273" s="302" t="s">
        <v>1311</v>
      </c>
      <c r="G273" s="300"/>
      <c r="H273" s="303">
        <v>69.477999999999994</v>
      </c>
      <c r="I273" s="304"/>
      <c r="J273" s="300"/>
      <c r="K273" s="300"/>
      <c r="L273" s="305"/>
      <c r="M273" s="306"/>
      <c r="N273" s="307"/>
      <c r="O273" s="307"/>
      <c r="P273" s="307"/>
      <c r="Q273" s="307"/>
      <c r="R273" s="307"/>
      <c r="S273" s="307"/>
      <c r="T273" s="30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309" t="s">
        <v>1029</v>
      </c>
      <c r="AU273" s="309" t="s">
        <v>82</v>
      </c>
      <c r="AV273" s="14" t="s">
        <v>93</v>
      </c>
      <c r="AW273" s="14" t="s">
        <v>30</v>
      </c>
      <c r="AX273" s="14" t="s">
        <v>78</v>
      </c>
      <c r="AY273" s="309" t="s">
        <v>153</v>
      </c>
    </row>
    <row r="274" s="2" customFormat="1" ht="16.5" customHeight="1">
      <c r="A274" s="37"/>
      <c r="B274" s="38"/>
      <c r="C274" s="249" t="s">
        <v>1073</v>
      </c>
      <c r="D274" s="249" t="s">
        <v>154</v>
      </c>
      <c r="E274" s="250" t="s">
        <v>1630</v>
      </c>
      <c r="F274" s="251" t="s">
        <v>1631</v>
      </c>
      <c r="G274" s="252" t="s">
        <v>955</v>
      </c>
      <c r="H274" s="253">
        <v>19</v>
      </c>
      <c r="I274" s="254"/>
      <c r="J274" s="255">
        <f>ROUND(I274*H274,2)</f>
        <v>0</v>
      </c>
      <c r="K274" s="256"/>
      <c r="L274" s="43"/>
      <c r="M274" s="257" t="s">
        <v>1</v>
      </c>
      <c r="N274" s="258" t="s">
        <v>38</v>
      </c>
      <c r="O274" s="90"/>
      <c r="P274" s="259">
        <f>O274*H274</f>
        <v>0</v>
      </c>
      <c r="Q274" s="259">
        <v>0.017940000000000001</v>
      </c>
      <c r="R274" s="259">
        <f>Q274*H274</f>
        <v>0.34086</v>
      </c>
      <c r="S274" s="259">
        <v>0</v>
      </c>
      <c r="T274" s="260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1" t="s">
        <v>93</v>
      </c>
      <c r="AT274" s="261" t="s">
        <v>154</v>
      </c>
      <c r="AU274" s="261" t="s">
        <v>82</v>
      </c>
      <c r="AY274" s="16" t="s">
        <v>153</v>
      </c>
      <c r="BE274" s="262">
        <f>IF(N274="základní",J274,0)</f>
        <v>0</v>
      </c>
      <c r="BF274" s="262">
        <f>IF(N274="snížená",J274,0)</f>
        <v>0</v>
      </c>
      <c r="BG274" s="262">
        <f>IF(N274="zákl. přenesená",J274,0)</f>
        <v>0</v>
      </c>
      <c r="BH274" s="262">
        <f>IF(N274="sníž. přenesená",J274,0)</f>
        <v>0</v>
      </c>
      <c r="BI274" s="262">
        <f>IF(N274="nulová",J274,0)</f>
        <v>0</v>
      </c>
      <c r="BJ274" s="16" t="s">
        <v>78</v>
      </c>
      <c r="BK274" s="262">
        <f>ROUND(I274*H274,2)</f>
        <v>0</v>
      </c>
      <c r="BL274" s="16" t="s">
        <v>93</v>
      </c>
      <c r="BM274" s="261" t="s">
        <v>1632</v>
      </c>
    </row>
    <row r="275" s="2" customFormat="1" ht="16.5" customHeight="1">
      <c r="A275" s="37"/>
      <c r="B275" s="38"/>
      <c r="C275" s="249" t="s">
        <v>208</v>
      </c>
      <c r="D275" s="249" t="s">
        <v>154</v>
      </c>
      <c r="E275" s="250" t="s">
        <v>1633</v>
      </c>
      <c r="F275" s="251" t="s">
        <v>1634</v>
      </c>
      <c r="G275" s="252" t="s">
        <v>955</v>
      </c>
      <c r="H275" s="253">
        <v>2</v>
      </c>
      <c r="I275" s="254"/>
      <c r="J275" s="255">
        <f>ROUND(I275*H275,2)</f>
        <v>0</v>
      </c>
      <c r="K275" s="256"/>
      <c r="L275" s="43"/>
      <c r="M275" s="257" t="s">
        <v>1</v>
      </c>
      <c r="N275" s="258" t="s">
        <v>38</v>
      </c>
      <c r="O275" s="90"/>
      <c r="P275" s="259">
        <f>O275*H275</f>
        <v>0</v>
      </c>
      <c r="Q275" s="259">
        <v>0.022780000000000002</v>
      </c>
      <c r="R275" s="259">
        <f>Q275*H275</f>
        <v>0.045560000000000003</v>
      </c>
      <c r="S275" s="259">
        <v>0</v>
      </c>
      <c r="T275" s="26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1" t="s">
        <v>93</v>
      </c>
      <c r="AT275" s="261" t="s">
        <v>154</v>
      </c>
      <c r="AU275" s="261" t="s">
        <v>82</v>
      </c>
      <c r="AY275" s="16" t="s">
        <v>153</v>
      </c>
      <c r="BE275" s="262">
        <f>IF(N275="základní",J275,0)</f>
        <v>0</v>
      </c>
      <c r="BF275" s="262">
        <f>IF(N275="snížená",J275,0)</f>
        <v>0</v>
      </c>
      <c r="BG275" s="262">
        <f>IF(N275="zákl. přenesená",J275,0)</f>
        <v>0</v>
      </c>
      <c r="BH275" s="262">
        <f>IF(N275="sníž. přenesená",J275,0)</f>
        <v>0</v>
      </c>
      <c r="BI275" s="262">
        <f>IF(N275="nulová",J275,0)</f>
        <v>0</v>
      </c>
      <c r="BJ275" s="16" t="s">
        <v>78</v>
      </c>
      <c r="BK275" s="262">
        <f>ROUND(I275*H275,2)</f>
        <v>0</v>
      </c>
      <c r="BL275" s="16" t="s">
        <v>93</v>
      </c>
      <c r="BM275" s="261" t="s">
        <v>1635</v>
      </c>
    </row>
    <row r="276" s="2" customFormat="1" ht="16.5" customHeight="1">
      <c r="A276" s="37"/>
      <c r="B276" s="38"/>
      <c r="C276" s="249" t="s">
        <v>1083</v>
      </c>
      <c r="D276" s="249" t="s">
        <v>154</v>
      </c>
      <c r="E276" s="250" t="s">
        <v>1636</v>
      </c>
      <c r="F276" s="251" t="s">
        <v>1637</v>
      </c>
      <c r="G276" s="252" t="s">
        <v>955</v>
      </c>
      <c r="H276" s="253">
        <v>2</v>
      </c>
      <c r="I276" s="254"/>
      <c r="J276" s="255">
        <f>ROUND(I276*H276,2)</f>
        <v>0</v>
      </c>
      <c r="K276" s="256"/>
      <c r="L276" s="43"/>
      <c r="M276" s="257" t="s">
        <v>1</v>
      </c>
      <c r="N276" s="258" t="s">
        <v>38</v>
      </c>
      <c r="O276" s="90"/>
      <c r="P276" s="259">
        <f>O276*H276</f>
        <v>0</v>
      </c>
      <c r="Q276" s="259">
        <v>0.027109999999999999</v>
      </c>
      <c r="R276" s="259">
        <f>Q276*H276</f>
        <v>0.054219999999999997</v>
      </c>
      <c r="S276" s="259">
        <v>0</v>
      </c>
      <c r="T276" s="26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61" t="s">
        <v>93</v>
      </c>
      <c r="AT276" s="261" t="s">
        <v>154</v>
      </c>
      <c r="AU276" s="261" t="s">
        <v>82</v>
      </c>
      <c r="AY276" s="16" t="s">
        <v>153</v>
      </c>
      <c r="BE276" s="262">
        <f>IF(N276="základní",J276,0)</f>
        <v>0</v>
      </c>
      <c r="BF276" s="262">
        <f>IF(N276="snížená",J276,0)</f>
        <v>0</v>
      </c>
      <c r="BG276" s="262">
        <f>IF(N276="zákl. přenesená",J276,0)</f>
        <v>0</v>
      </c>
      <c r="BH276" s="262">
        <f>IF(N276="sníž. přenesená",J276,0)</f>
        <v>0</v>
      </c>
      <c r="BI276" s="262">
        <f>IF(N276="nulová",J276,0)</f>
        <v>0</v>
      </c>
      <c r="BJ276" s="16" t="s">
        <v>78</v>
      </c>
      <c r="BK276" s="262">
        <f>ROUND(I276*H276,2)</f>
        <v>0</v>
      </c>
      <c r="BL276" s="16" t="s">
        <v>93</v>
      </c>
      <c r="BM276" s="261" t="s">
        <v>1638</v>
      </c>
    </row>
    <row r="277" s="2" customFormat="1" ht="16.5" customHeight="1">
      <c r="A277" s="37"/>
      <c r="B277" s="38"/>
      <c r="C277" s="249" t="s">
        <v>213</v>
      </c>
      <c r="D277" s="249" t="s">
        <v>154</v>
      </c>
      <c r="E277" s="250" t="s">
        <v>1639</v>
      </c>
      <c r="F277" s="251" t="s">
        <v>1640</v>
      </c>
      <c r="G277" s="252" t="s">
        <v>955</v>
      </c>
      <c r="H277" s="253">
        <v>6</v>
      </c>
      <c r="I277" s="254"/>
      <c r="J277" s="255">
        <f>ROUND(I277*H277,2)</f>
        <v>0</v>
      </c>
      <c r="K277" s="256"/>
      <c r="L277" s="43"/>
      <c r="M277" s="257" t="s">
        <v>1</v>
      </c>
      <c r="N277" s="258" t="s">
        <v>38</v>
      </c>
      <c r="O277" s="90"/>
      <c r="P277" s="259">
        <f>O277*H277</f>
        <v>0</v>
      </c>
      <c r="Q277" s="259">
        <v>0.021520000000000001</v>
      </c>
      <c r="R277" s="259">
        <f>Q277*H277</f>
        <v>0.12912000000000001</v>
      </c>
      <c r="S277" s="259">
        <v>0</v>
      </c>
      <c r="T277" s="26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1" t="s">
        <v>93</v>
      </c>
      <c r="AT277" s="261" t="s">
        <v>154</v>
      </c>
      <c r="AU277" s="261" t="s">
        <v>82</v>
      </c>
      <c r="AY277" s="16" t="s">
        <v>153</v>
      </c>
      <c r="BE277" s="262">
        <f>IF(N277="základní",J277,0)</f>
        <v>0</v>
      </c>
      <c r="BF277" s="262">
        <f>IF(N277="snížená",J277,0)</f>
        <v>0</v>
      </c>
      <c r="BG277" s="262">
        <f>IF(N277="zákl. přenesená",J277,0)</f>
        <v>0</v>
      </c>
      <c r="BH277" s="262">
        <f>IF(N277="sníž. přenesená",J277,0)</f>
        <v>0</v>
      </c>
      <c r="BI277" s="262">
        <f>IF(N277="nulová",J277,0)</f>
        <v>0</v>
      </c>
      <c r="BJ277" s="16" t="s">
        <v>78</v>
      </c>
      <c r="BK277" s="262">
        <f>ROUND(I277*H277,2)</f>
        <v>0</v>
      </c>
      <c r="BL277" s="16" t="s">
        <v>93</v>
      </c>
      <c r="BM277" s="261" t="s">
        <v>1641</v>
      </c>
    </row>
    <row r="278" s="2" customFormat="1" ht="16.5" customHeight="1">
      <c r="A278" s="37"/>
      <c r="B278" s="38"/>
      <c r="C278" s="249" t="s">
        <v>1090</v>
      </c>
      <c r="D278" s="249" t="s">
        <v>154</v>
      </c>
      <c r="E278" s="250" t="s">
        <v>1642</v>
      </c>
      <c r="F278" s="251" t="s">
        <v>1643</v>
      </c>
      <c r="G278" s="252" t="s">
        <v>955</v>
      </c>
      <c r="H278" s="253">
        <v>24</v>
      </c>
      <c r="I278" s="254"/>
      <c r="J278" s="255">
        <f>ROUND(I278*H278,2)</f>
        <v>0</v>
      </c>
      <c r="K278" s="256"/>
      <c r="L278" s="43"/>
      <c r="M278" s="257" t="s">
        <v>1</v>
      </c>
      <c r="N278" s="258" t="s">
        <v>38</v>
      </c>
      <c r="O278" s="90"/>
      <c r="P278" s="259">
        <f>O278*H278</f>
        <v>0</v>
      </c>
      <c r="Q278" s="259">
        <v>0.036549999999999999</v>
      </c>
      <c r="R278" s="259">
        <f>Q278*H278</f>
        <v>0.87719999999999998</v>
      </c>
      <c r="S278" s="259">
        <v>0</v>
      </c>
      <c r="T278" s="26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61" t="s">
        <v>93</v>
      </c>
      <c r="AT278" s="261" t="s">
        <v>154</v>
      </c>
      <c r="AU278" s="261" t="s">
        <v>82</v>
      </c>
      <c r="AY278" s="16" t="s">
        <v>153</v>
      </c>
      <c r="BE278" s="262">
        <f>IF(N278="základní",J278,0)</f>
        <v>0</v>
      </c>
      <c r="BF278" s="262">
        <f>IF(N278="snížená",J278,0)</f>
        <v>0</v>
      </c>
      <c r="BG278" s="262">
        <f>IF(N278="zákl. přenesená",J278,0)</f>
        <v>0</v>
      </c>
      <c r="BH278" s="262">
        <f>IF(N278="sníž. přenesená",J278,0)</f>
        <v>0</v>
      </c>
      <c r="BI278" s="262">
        <f>IF(N278="nulová",J278,0)</f>
        <v>0</v>
      </c>
      <c r="BJ278" s="16" t="s">
        <v>78</v>
      </c>
      <c r="BK278" s="262">
        <f>ROUND(I278*H278,2)</f>
        <v>0</v>
      </c>
      <c r="BL278" s="16" t="s">
        <v>93</v>
      </c>
      <c r="BM278" s="261" t="s">
        <v>1644</v>
      </c>
    </row>
    <row r="279" s="2" customFormat="1" ht="16.5" customHeight="1">
      <c r="A279" s="37"/>
      <c r="B279" s="38"/>
      <c r="C279" s="249" t="s">
        <v>216</v>
      </c>
      <c r="D279" s="249" t="s">
        <v>154</v>
      </c>
      <c r="E279" s="250" t="s">
        <v>1645</v>
      </c>
      <c r="F279" s="251" t="s">
        <v>1646</v>
      </c>
      <c r="G279" s="252" t="s">
        <v>955</v>
      </c>
      <c r="H279" s="253">
        <v>20</v>
      </c>
      <c r="I279" s="254"/>
      <c r="J279" s="255">
        <f>ROUND(I279*H279,2)</f>
        <v>0</v>
      </c>
      <c r="K279" s="256"/>
      <c r="L279" s="43"/>
      <c r="M279" s="257" t="s">
        <v>1</v>
      </c>
      <c r="N279" s="258" t="s">
        <v>38</v>
      </c>
      <c r="O279" s="90"/>
      <c r="P279" s="259">
        <f>O279*H279</f>
        <v>0</v>
      </c>
      <c r="Q279" s="259">
        <v>0.063549999999999995</v>
      </c>
      <c r="R279" s="259">
        <f>Q279*H279</f>
        <v>1.2709999999999999</v>
      </c>
      <c r="S279" s="259">
        <v>0</v>
      </c>
      <c r="T279" s="26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1" t="s">
        <v>93</v>
      </c>
      <c r="AT279" s="261" t="s">
        <v>154</v>
      </c>
      <c r="AU279" s="261" t="s">
        <v>82</v>
      </c>
      <c r="AY279" s="16" t="s">
        <v>153</v>
      </c>
      <c r="BE279" s="262">
        <f>IF(N279="základní",J279,0)</f>
        <v>0</v>
      </c>
      <c r="BF279" s="262">
        <f>IF(N279="snížená",J279,0)</f>
        <v>0</v>
      </c>
      <c r="BG279" s="262">
        <f>IF(N279="zákl. přenesená",J279,0)</f>
        <v>0</v>
      </c>
      <c r="BH279" s="262">
        <f>IF(N279="sníž. přenesená",J279,0)</f>
        <v>0</v>
      </c>
      <c r="BI279" s="262">
        <f>IF(N279="nulová",J279,0)</f>
        <v>0</v>
      </c>
      <c r="BJ279" s="16" t="s">
        <v>78</v>
      </c>
      <c r="BK279" s="262">
        <f>ROUND(I279*H279,2)</f>
        <v>0</v>
      </c>
      <c r="BL279" s="16" t="s">
        <v>93</v>
      </c>
      <c r="BM279" s="261" t="s">
        <v>1647</v>
      </c>
    </row>
    <row r="280" s="2" customFormat="1" ht="16.5" customHeight="1">
      <c r="A280" s="37"/>
      <c r="B280" s="38"/>
      <c r="C280" s="249" t="s">
        <v>1097</v>
      </c>
      <c r="D280" s="249" t="s">
        <v>154</v>
      </c>
      <c r="E280" s="250" t="s">
        <v>1648</v>
      </c>
      <c r="F280" s="251" t="s">
        <v>1649</v>
      </c>
      <c r="G280" s="252" t="s">
        <v>955</v>
      </c>
      <c r="H280" s="253">
        <v>8</v>
      </c>
      <c r="I280" s="254"/>
      <c r="J280" s="255">
        <f>ROUND(I280*H280,2)</f>
        <v>0</v>
      </c>
      <c r="K280" s="256"/>
      <c r="L280" s="43"/>
      <c r="M280" s="257" t="s">
        <v>1</v>
      </c>
      <c r="N280" s="258" t="s">
        <v>38</v>
      </c>
      <c r="O280" s="90"/>
      <c r="P280" s="259">
        <f>O280*H280</f>
        <v>0</v>
      </c>
      <c r="Q280" s="259">
        <v>0.081850000000000006</v>
      </c>
      <c r="R280" s="259">
        <f>Q280*H280</f>
        <v>0.65480000000000005</v>
      </c>
      <c r="S280" s="259">
        <v>0</v>
      </c>
      <c r="T280" s="260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1" t="s">
        <v>93</v>
      </c>
      <c r="AT280" s="261" t="s">
        <v>154</v>
      </c>
      <c r="AU280" s="261" t="s">
        <v>82</v>
      </c>
      <c r="AY280" s="16" t="s">
        <v>153</v>
      </c>
      <c r="BE280" s="262">
        <f>IF(N280="základní",J280,0)</f>
        <v>0</v>
      </c>
      <c r="BF280" s="262">
        <f>IF(N280="snížená",J280,0)</f>
        <v>0</v>
      </c>
      <c r="BG280" s="262">
        <f>IF(N280="zákl. přenesená",J280,0)</f>
        <v>0</v>
      </c>
      <c r="BH280" s="262">
        <f>IF(N280="sníž. přenesená",J280,0)</f>
        <v>0</v>
      </c>
      <c r="BI280" s="262">
        <f>IF(N280="nulová",J280,0)</f>
        <v>0</v>
      </c>
      <c r="BJ280" s="16" t="s">
        <v>78</v>
      </c>
      <c r="BK280" s="262">
        <f>ROUND(I280*H280,2)</f>
        <v>0</v>
      </c>
      <c r="BL280" s="16" t="s">
        <v>93</v>
      </c>
      <c r="BM280" s="261" t="s">
        <v>1650</v>
      </c>
    </row>
    <row r="281" s="2" customFormat="1" ht="16.5" customHeight="1">
      <c r="A281" s="37"/>
      <c r="B281" s="38"/>
      <c r="C281" s="249" t="s">
        <v>219</v>
      </c>
      <c r="D281" s="249" t="s">
        <v>154</v>
      </c>
      <c r="E281" s="250" t="s">
        <v>1651</v>
      </c>
      <c r="F281" s="251" t="s">
        <v>1652</v>
      </c>
      <c r="G281" s="252" t="s">
        <v>1300</v>
      </c>
      <c r="H281" s="253">
        <v>1.6180000000000001</v>
      </c>
      <c r="I281" s="254"/>
      <c r="J281" s="255">
        <f>ROUND(I281*H281,2)</f>
        <v>0</v>
      </c>
      <c r="K281" s="256"/>
      <c r="L281" s="43"/>
      <c r="M281" s="257" t="s">
        <v>1</v>
      </c>
      <c r="N281" s="258" t="s">
        <v>38</v>
      </c>
      <c r="O281" s="90"/>
      <c r="P281" s="259">
        <f>O281*H281</f>
        <v>0</v>
      </c>
      <c r="Q281" s="259">
        <v>2.45329</v>
      </c>
      <c r="R281" s="259">
        <f>Q281*H281</f>
        <v>3.9694232200000004</v>
      </c>
      <c r="S281" s="259">
        <v>0</v>
      </c>
      <c r="T281" s="26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1" t="s">
        <v>93</v>
      </c>
      <c r="AT281" s="261" t="s">
        <v>154</v>
      </c>
      <c r="AU281" s="261" t="s">
        <v>82</v>
      </c>
      <c r="AY281" s="16" t="s">
        <v>153</v>
      </c>
      <c r="BE281" s="262">
        <f>IF(N281="základní",J281,0)</f>
        <v>0</v>
      </c>
      <c r="BF281" s="262">
        <f>IF(N281="snížená",J281,0)</f>
        <v>0</v>
      </c>
      <c r="BG281" s="262">
        <f>IF(N281="zákl. přenesená",J281,0)</f>
        <v>0</v>
      </c>
      <c r="BH281" s="262">
        <f>IF(N281="sníž. přenesená",J281,0)</f>
        <v>0</v>
      </c>
      <c r="BI281" s="262">
        <f>IF(N281="nulová",J281,0)</f>
        <v>0</v>
      </c>
      <c r="BJ281" s="16" t="s">
        <v>78</v>
      </c>
      <c r="BK281" s="262">
        <f>ROUND(I281*H281,2)</f>
        <v>0</v>
      </c>
      <c r="BL281" s="16" t="s">
        <v>93</v>
      </c>
      <c r="BM281" s="261" t="s">
        <v>1653</v>
      </c>
    </row>
    <row r="282" s="13" customFormat="1">
      <c r="A282" s="13"/>
      <c r="B282" s="287"/>
      <c r="C282" s="288"/>
      <c r="D282" s="289" t="s">
        <v>1029</v>
      </c>
      <c r="E282" s="290" t="s">
        <v>1</v>
      </c>
      <c r="F282" s="291" t="s">
        <v>1654</v>
      </c>
      <c r="G282" s="288"/>
      <c r="H282" s="292">
        <v>1.087</v>
      </c>
      <c r="I282" s="293"/>
      <c r="J282" s="288"/>
      <c r="K282" s="288"/>
      <c r="L282" s="294"/>
      <c r="M282" s="295"/>
      <c r="N282" s="296"/>
      <c r="O282" s="296"/>
      <c r="P282" s="296"/>
      <c r="Q282" s="296"/>
      <c r="R282" s="296"/>
      <c r="S282" s="296"/>
      <c r="T282" s="29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98" t="s">
        <v>1029</v>
      </c>
      <c r="AU282" s="298" t="s">
        <v>82</v>
      </c>
      <c r="AV282" s="13" t="s">
        <v>82</v>
      </c>
      <c r="AW282" s="13" t="s">
        <v>30</v>
      </c>
      <c r="AX282" s="13" t="s">
        <v>73</v>
      </c>
      <c r="AY282" s="298" t="s">
        <v>153</v>
      </c>
    </row>
    <row r="283" s="13" customFormat="1">
      <c r="A283" s="13"/>
      <c r="B283" s="287"/>
      <c r="C283" s="288"/>
      <c r="D283" s="289" t="s">
        <v>1029</v>
      </c>
      <c r="E283" s="290" t="s">
        <v>1</v>
      </c>
      <c r="F283" s="291" t="s">
        <v>1655</v>
      </c>
      <c r="G283" s="288"/>
      <c r="H283" s="292">
        <v>0.53100000000000003</v>
      </c>
      <c r="I283" s="293"/>
      <c r="J283" s="288"/>
      <c r="K283" s="288"/>
      <c r="L283" s="294"/>
      <c r="M283" s="295"/>
      <c r="N283" s="296"/>
      <c r="O283" s="296"/>
      <c r="P283" s="296"/>
      <c r="Q283" s="296"/>
      <c r="R283" s="296"/>
      <c r="S283" s="296"/>
      <c r="T283" s="29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98" t="s">
        <v>1029</v>
      </c>
      <c r="AU283" s="298" t="s">
        <v>82</v>
      </c>
      <c r="AV283" s="13" t="s">
        <v>82</v>
      </c>
      <c r="AW283" s="13" t="s">
        <v>30</v>
      </c>
      <c r="AX283" s="13" t="s">
        <v>73</v>
      </c>
      <c r="AY283" s="298" t="s">
        <v>153</v>
      </c>
    </row>
    <row r="284" s="14" customFormat="1">
      <c r="A284" s="14"/>
      <c r="B284" s="299"/>
      <c r="C284" s="300"/>
      <c r="D284" s="289" t="s">
        <v>1029</v>
      </c>
      <c r="E284" s="301" t="s">
        <v>1</v>
      </c>
      <c r="F284" s="302" t="s">
        <v>1311</v>
      </c>
      <c r="G284" s="300"/>
      <c r="H284" s="303">
        <v>1.6180000000000001</v>
      </c>
      <c r="I284" s="304"/>
      <c r="J284" s="300"/>
      <c r="K284" s="300"/>
      <c r="L284" s="305"/>
      <c r="M284" s="306"/>
      <c r="N284" s="307"/>
      <c r="O284" s="307"/>
      <c r="P284" s="307"/>
      <c r="Q284" s="307"/>
      <c r="R284" s="307"/>
      <c r="S284" s="307"/>
      <c r="T284" s="30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309" t="s">
        <v>1029</v>
      </c>
      <c r="AU284" s="309" t="s">
        <v>82</v>
      </c>
      <c r="AV284" s="14" t="s">
        <v>93</v>
      </c>
      <c r="AW284" s="14" t="s">
        <v>30</v>
      </c>
      <c r="AX284" s="14" t="s">
        <v>78</v>
      </c>
      <c r="AY284" s="309" t="s">
        <v>153</v>
      </c>
    </row>
    <row r="285" s="2" customFormat="1" ht="24" customHeight="1">
      <c r="A285" s="37"/>
      <c r="B285" s="38"/>
      <c r="C285" s="249" t="s">
        <v>1104</v>
      </c>
      <c r="D285" s="249" t="s">
        <v>154</v>
      </c>
      <c r="E285" s="250" t="s">
        <v>1656</v>
      </c>
      <c r="F285" s="251" t="s">
        <v>1657</v>
      </c>
      <c r="G285" s="252" t="s">
        <v>192</v>
      </c>
      <c r="H285" s="253">
        <v>20.797999999999998</v>
      </c>
      <c r="I285" s="254"/>
      <c r="J285" s="255">
        <f>ROUND(I285*H285,2)</f>
        <v>0</v>
      </c>
      <c r="K285" s="256"/>
      <c r="L285" s="43"/>
      <c r="M285" s="257" t="s">
        <v>1</v>
      </c>
      <c r="N285" s="258" t="s">
        <v>38</v>
      </c>
      <c r="O285" s="90"/>
      <c r="P285" s="259">
        <f>O285*H285</f>
        <v>0</v>
      </c>
      <c r="Q285" s="259">
        <v>0.0024399999999999999</v>
      </c>
      <c r="R285" s="259">
        <f>Q285*H285</f>
        <v>0.050747119999999993</v>
      </c>
      <c r="S285" s="259">
        <v>0</v>
      </c>
      <c r="T285" s="260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1" t="s">
        <v>93</v>
      </c>
      <c r="AT285" s="261" t="s">
        <v>154</v>
      </c>
      <c r="AU285" s="261" t="s">
        <v>82</v>
      </c>
      <c r="AY285" s="16" t="s">
        <v>153</v>
      </c>
      <c r="BE285" s="262">
        <f>IF(N285="základní",J285,0)</f>
        <v>0</v>
      </c>
      <c r="BF285" s="262">
        <f>IF(N285="snížená",J285,0)</f>
        <v>0</v>
      </c>
      <c r="BG285" s="262">
        <f>IF(N285="zákl. přenesená",J285,0)</f>
        <v>0</v>
      </c>
      <c r="BH285" s="262">
        <f>IF(N285="sníž. přenesená",J285,0)</f>
        <v>0</v>
      </c>
      <c r="BI285" s="262">
        <f>IF(N285="nulová",J285,0)</f>
        <v>0</v>
      </c>
      <c r="BJ285" s="16" t="s">
        <v>78</v>
      </c>
      <c r="BK285" s="262">
        <f>ROUND(I285*H285,2)</f>
        <v>0</v>
      </c>
      <c r="BL285" s="16" t="s">
        <v>93</v>
      </c>
      <c r="BM285" s="261" t="s">
        <v>1658</v>
      </c>
    </row>
    <row r="286" s="13" customFormat="1">
      <c r="A286" s="13"/>
      <c r="B286" s="287"/>
      <c r="C286" s="288"/>
      <c r="D286" s="289" t="s">
        <v>1029</v>
      </c>
      <c r="E286" s="290" t="s">
        <v>1</v>
      </c>
      <c r="F286" s="291" t="s">
        <v>1659</v>
      </c>
      <c r="G286" s="288"/>
      <c r="H286" s="292">
        <v>7.4340000000000002</v>
      </c>
      <c r="I286" s="293"/>
      <c r="J286" s="288"/>
      <c r="K286" s="288"/>
      <c r="L286" s="294"/>
      <c r="M286" s="295"/>
      <c r="N286" s="296"/>
      <c r="O286" s="296"/>
      <c r="P286" s="296"/>
      <c r="Q286" s="296"/>
      <c r="R286" s="296"/>
      <c r="S286" s="296"/>
      <c r="T286" s="29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98" t="s">
        <v>1029</v>
      </c>
      <c r="AU286" s="298" t="s">
        <v>82</v>
      </c>
      <c r="AV286" s="13" t="s">
        <v>82</v>
      </c>
      <c r="AW286" s="13" t="s">
        <v>30</v>
      </c>
      <c r="AX286" s="13" t="s">
        <v>73</v>
      </c>
      <c r="AY286" s="298" t="s">
        <v>153</v>
      </c>
    </row>
    <row r="287" s="13" customFormat="1">
      <c r="A287" s="13"/>
      <c r="B287" s="287"/>
      <c r="C287" s="288"/>
      <c r="D287" s="289" t="s">
        <v>1029</v>
      </c>
      <c r="E287" s="290" t="s">
        <v>1</v>
      </c>
      <c r="F287" s="291" t="s">
        <v>1660</v>
      </c>
      <c r="G287" s="288"/>
      <c r="H287" s="292">
        <v>8.4960000000000004</v>
      </c>
      <c r="I287" s="293"/>
      <c r="J287" s="288"/>
      <c r="K287" s="288"/>
      <c r="L287" s="294"/>
      <c r="M287" s="295"/>
      <c r="N287" s="296"/>
      <c r="O287" s="296"/>
      <c r="P287" s="296"/>
      <c r="Q287" s="296"/>
      <c r="R287" s="296"/>
      <c r="S287" s="296"/>
      <c r="T287" s="29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98" t="s">
        <v>1029</v>
      </c>
      <c r="AU287" s="298" t="s">
        <v>82</v>
      </c>
      <c r="AV287" s="13" t="s">
        <v>82</v>
      </c>
      <c r="AW287" s="13" t="s">
        <v>30</v>
      </c>
      <c r="AX287" s="13" t="s">
        <v>73</v>
      </c>
      <c r="AY287" s="298" t="s">
        <v>153</v>
      </c>
    </row>
    <row r="288" s="13" customFormat="1">
      <c r="A288" s="13"/>
      <c r="B288" s="287"/>
      <c r="C288" s="288"/>
      <c r="D288" s="289" t="s">
        <v>1029</v>
      </c>
      <c r="E288" s="290" t="s">
        <v>1</v>
      </c>
      <c r="F288" s="291" t="s">
        <v>1661</v>
      </c>
      <c r="G288" s="288"/>
      <c r="H288" s="292">
        <v>3.54</v>
      </c>
      <c r="I288" s="293"/>
      <c r="J288" s="288"/>
      <c r="K288" s="288"/>
      <c r="L288" s="294"/>
      <c r="M288" s="295"/>
      <c r="N288" s="296"/>
      <c r="O288" s="296"/>
      <c r="P288" s="296"/>
      <c r="Q288" s="296"/>
      <c r="R288" s="296"/>
      <c r="S288" s="296"/>
      <c r="T288" s="29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98" t="s">
        <v>1029</v>
      </c>
      <c r="AU288" s="298" t="s">
        <v>82</v>
      </c>
      <c r="AV288" s="13" t="s">
        <v>82</v>
      </c>
      <c r="AW288" s="13" t="s">
        <v>30</v>
      </c>
      <c r="AX288" s="13" t="s">
        <v>73</v>
      </c>
      <c r="AY288" s="298" t="s">
        <v>153</v>
      </c>
    </row>
    <row r="289" s="13" customFormat="1">
      <c r="A289" s="13"/>
      <c r="B289" s="287"/>
      <c r="C289" s="288"/>
      <c r="D289" s="289" t="s">
        <v>1029</v>
      </c>
      <c r="E289" s="290" t="s">
        <v>1</v>
      </c>
      <c r="F289" s="291" t="s">
        <v>1662</v>
      </c>
      <c r="G289" s="288"/>
      <c r="H289" s="292">
        <v>1.3280000000000001</v>
      </c>
      <c r="I289" s="293"/>
      <c r="J289" s="288"/>
      <c r="K289" s="288"/>
      <c r="L289" s="294"/>
      <c r="M289" s="295"/>
      <c r="N289" s="296"/>
      <c r="O289" s="296"/>
      <c r="P289" s="296"/>
      <c r="Q289" s="296"/>
      <c r="R289" s="296"/>
      <c r="S289" s="296"/>
      <c r="T289" s="29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98" t="s">
        <v>1029</v>
      </c>
      <c r="AU289" s="298" t="s">
        <v>82</v>
      </c>
      <c r="AV289" s="13" t="s">
        <v>82</v>
      </c>
      <c r="AW289" s="13" t="s">
        <v>30</v>
      </c>
      <c r="AX289" s="13" t="s">
        <v>73</v>
      </c>
      <c r="AY289" s="298" t="s">
        <v>153</v>
      </c>
    </row>
    <row r="290" s="14" customFormat="1">
      <c r="A290" s="14"/>
      <c r="B290" s="299"/>
      <c r="C290" s="300"/>
      <c r="D290" s="289" t="s">
        <v>1029</v>
      </c>
      <c r="E290" s="301" t="s">
        <v>1</v>
      </c>
      <c r="F290" s="302" t="s">
        <v>1311</v>
      </c>
      <c r="G290" s="300"/>
      <c r="H290" s="303">
        <v>20.797999999999998</v>
      </c>
      <c r="I290" s="304"/>
      <c r="J290" s="300"/>
      <c r="K290" s="300"/>
      <c r="L290" s="305"/>
      <c r="M290" s="306"/>
      <c r="N290" s="307"/>
      <c r="O290" s="307"/>
      <c r="P290" s="307"/>
      <c r="Q290" s="307"/>
      <c r="R290" s="307"/>
      <c r="S290" s="307"/>
      <c r="T290" s="30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309" t="s">
        <v>1029</v>
      </c>
      <c r="AU290" s="309" t="s">
        <v>82</v>
      </c>
      <c r="AV290" s="14" t="s">
        <v>93</v>
      </c>
      <c r="AW290" s="14" t="s">
        <v>30</v>
      </c>
      <c r="AX290" s="14" t="s">
        <v>78</v>
      </c>
      <c r="AY290" s="309" t="s">
        <v>153</v>
      </c>
    </row>
    <row r="291" s="2" customFormat="1" ht="24" customHeight="1">
      <c r="A291" s="37"/>
      <c r="B291" s="38"/>
      <c r="C291" s="249" t="s">
        <v>222</v>
      </c>
      <c r="D291" s="249" t="s">
        <v>154</v>
      </c>
      <c r="E291" s="250" t="s">
        <v>1663</v>
      </c>
      <c r="F291" s="251" t="s">
        <v>1664</v>
      </c>
      <c r="G291" s="252" t="s">
        <v>192</v>
      </c>
      <c r="H291" s="253">
        <v>20.797999999999998</v>
      </c>
      <c r="I291" s="254"/>
      <c r="J291" s="255">
        <f>ROUND(I291*H291,2)</f>
        <v>0</v>
      </c>
      <c r="K291" s="256"/>
      <c r="L291" s="43"/>
      <c r="M291" s="257" t="s">
        <v>1</v>
      </c>
      <c r="N291" s="258" t="s">
        <v>38</v>
      </c>
      <c r="O291" s="90"/>
      <c r="P291" s="259">
        <f>O291*H291</f>
        <v>0</v>
      </c>
      <c r="Q291" s="259">
        <v>0</v>
      </c>
      <c r="R291" s="259">
        <f>Q291*H291</f>
        <v>0</v>
      </c>
      <c r="S291" s="259">
        <v>0</v>
      </c>
      <c r="T291" s="26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61" t="s">
        <v>93</v>
      </c>
      <c r="AT291" s="261" t="s">
        <v>154</v>
      </c>
      <c r="AU291" s="261" t="s">
        <v>82</v>
      </c>
      <c r="AY291" s="16" t="s">
        <v>153</v>
      </c>
      <c r="BE291" s="262">
        <f>IF(N291="základní",J291,0)</f>
        <v>0</v>
      </c>
      <c r="BF291" s="262">
        <f>IF(N291="snížená",J291,0)</f>
        <v>0</v>
      </c>
      <c r="BG291" s="262">
        <f>IF(N291="zákl. přenesená",J291,0)</f>
        <v>0</v>
      </c>
      <c r="BH291" s="262">
        <f>IF(N291="sníž. přenesená",J291,0)</f>
        <v>0</v>
      </c>
      <c r="BI291" s="262">
        <f>IF(N291="nulová",J291,0)</f>
        <v>0</v>
      </c>
      <c r="BJ291" s="16" t="s">
        <v>78</v>
      </c>
      <c r="BK291" s="262">
        <f>ROUND(I291*H291,2)</f>
        <v>0</v>
      </c>
      <c r="BL291" s="16" t="s">
        <v>93</v>
      </c>
      <c r="BM291" s="261" t="s">
        <v>1665</v>
      </c>
    </row>
    <row r="292" s="13" customFormat="1">
      <c r="A292" s="13"/>
      <c r="B292" s="287"/>
      <c r="C292" s="288"/>
      <c r="D292" s="289" t="s">
        <v>1029</v>
      </c>
      <c r="E292" s="290" t="s">
        <v>1</v>
      </c>
      <c r="F292" s="291" t="s">
        <v>1659</v>
      </c>
      <c r="G292" s="288"/>
      <c r="H292" s="292">
        <v>7.4340000000000002</v>
      </c>
      <c r="I292" s="293"/>
      <c r="J292" s="288"/>
      <c r="K292" s="288"/>
      <c r="L292" s="294"/>
      <c r="M292" s="295"/>
      <c r="N292" s="296"/>
      <c r="O292" s="296"/>
      <c r="P292" s="296"/>
      <c r="Q292" s="296"/>
      <c r="R292" s="296"/>
      <c r="S292" s="296"/>
      <c r="T292" s="29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98" t="s">
        <v>1029</v>
      </c>
      <c r="AU292" s="298" t="s">
        <v>82</v>
      </c>
      <c r="AV292" s="13" t="s">
        <v>82</v>
      </c>
      <c r="AW292" s="13" t="s">
        <v>30</v>
      </c>
      <c r="AX292" s="13" t="s">
        <v>73</v>
      </c>
      <c r="AY292" s="298" t="s">
        <v>153</v>
      </c>
    </row>
    <row r="293" s="13" customFormat="1">
      <c r="A293" s="13"/>
      <c r="B293" s="287"/>
      <c r="C293" s="288"/>
      <c r="D293" s="289" t="s">
        <v>1029</v>
      </c>
      <c r="E293" s="290" t="s">
        <v>1</v>
      </c>
      <c r="F293" s="291" t="s">
        <v>1660</v>
      </c>
      <c r="G293" s="288"/>
      <c r="H293" s="292">
        <v>8.4960000000000004</v>
      </c>
      <c r="I293" s="293"/>
      <c r="J293" s="288"/>
      <c r="K293" s="288"/>
      <c r="L293" s="294"/>
      <c r="M293" s="295"/>
      <c r="N293" s="296"/>
      <c r="O293" s="296"/>
      <c r="P293" s="296"/>
      <c r="Q293" s="296"/>
      <c r="R293" s="296"/>
      <c r="S293" s="296"/>
      <c r="T293" s="29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98" t="s">
        <v>1029</v>
      </c>
      <c r="AU293" s="298" t="s">
        <v>82</v>
      </c>
      <c r="AV293" s="13" t="s">
        <v>82</v>
      </c>
      <c r="AW293" s="13" t="s">
        <v>30</v>
      </c>
      <c r="AX293" s="13" t="s">
        <v>73</v>
      </c>
      <c r="AY293" s="298" t="s">
        <v>153</v>
      </c>
    </row>
    <row r="294" s="13" customFormat="1">
      <c r="A294" s="13"/>
      <c r="B294" s="287"/>
      <c r="C294" s="288"/>
      <c r="D294" s="289" t="s">
        <v>1029</v>
      </c>
      <c r="E294" s="290" t="s">
        <v>1</v>
      </c>
      <c r="F294" s="291" t="s">
        <v>1661</v>
      </c>
      <c r="G294" s="288"/>
      <c r="H294" s="292">
        <v>3.54</v>
      </c>
      <c r="I294" s="293"/>
      <c r="J294" s="288"/>
      <c r="K294" s="288"/>
      <c r="L294" s="294"/>
      <c r="M294" s="295"/>
      <c r="N294" s="296"/>
      <c r="O294" s="296"/>
      <c r="P294" s="296"/>
      <c r="Q294" s="296"/>
      <c r="R294" s="296"/>
      <c r="S294" s="296"/>
      <c r="T294" s="2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98" t="s">
        <v>1029</v>
      </c>
      <c r="AU294" s="298" t="s">
        <v>82</v>
      </c>
      <c r="AV294" s="13" t="s">
        <v>82</v>
      </c>
      <c r="AW294" s="13" t="s">
        <v>30</v>
      </c>
      <c r="AX294" s="13" t="s">
        <v>73</v>
      </c>
      <c r="AY294" s="298" t="s">
        <v>153</v>
      </c>
    </row>
    <row r="295" s="13" customFormat="1">
      <c r="A295" s="13"/>
      <c r="B295" s="287"/>
      <c r="C295" s="288"/>
      <c r="D295" s="289" t="s">
        <v>1029</v>
      </c>
      <c r="E295" s="290" t="s">
        <v>1</v>
      </c>
      <c r="F295" s="291" t="s">
        <v>1662</v>
      </c>
      <c r="G295" s="288"/>
      <c r="H295" s="292">
        <v>1.3280000000000001</v>
      </c>
      <c r="I295" s="293"/>
      <c r="J295" s="288"/>
      <c r="K295" s="288"/>
      <c r="L295" s="294"/>
      <c r="M295" s="295"/>
      <c r="N295" s="296"/>
      <c r="O295" s="296"/>
      <c r="P295" s="296"/>
      <c r="Q295" s="296"/>
      <c r="R295" s="296"/>
      <c r="S295" s="296"/>
      <c r="T295" s="2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98" t="s">
        <v>1029</v>
      </c>
      <c r="AU295" s="298" t="s">
        <v>82</v>
      </c>
      <c r="AV295" s="13" t="s">
        <v>82</v>
      </c>
      <c r="AW295" s="13" t="s">
        <v>30</v>
      </c>
      <c r="AX295" s="13" t="s">
        <v>73</v>
      </c>
      <c r="AY295" s="298" t="s">
        <v>153</v>
      </c>
    </row>
    <row r="296" s="14" customFormat="1">
      <c r="A296" s="14"/>
      <c r="B296" s="299"/>
      <c r="C296" s="300"/>
      <c r="D296" s="289" t="s">
        <v>1029</v>
      </c>
      <c r="E296" s="301" t="s">
        <v>1</v>
      </c>
      <c r="F296" s="302" t="s">
        <v>1311</v>
      </c>
      <c r="G296" s="300"/>
      <c r="H296" s="303">
        <v>20.797999999999998</v>
      </c>
      <c r="I296" s="304"/>
      <c r="J296" s="300"/>
      <c r="K296" s="300"/>
      <c r="L296" s="305"/>
      <c r="M296" s="306"/>
      <c r="N296" s="307"/>
      <c r="O296" s="307"/>
      <c r="P296" s="307"/>
      <c r="Q296" s="307"/>
      <c r="R296" s="307"/>
      <c r="S296" s="307"/>
      <c r="T296" s="30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309" t="s">
        <v>1029</v>
      </c>
      <c r="AU296" s="309" t="s">
        <v>82</v>
      </c>
      <c r="AV296" s="14" t="s">
        <v>93</v>
      </c>
      <c r="AW296" s="14" t="s">
        <v>30</v>
      </c>
      <c r="AX296" s="14" t="s">
        <v>78</v>
      </c>
      <c r="AY296" s="309" t="s">
        <v>153</v>
      </c>
    </row>
    <row r="297" s="2" customFormat="1" ht="16.5" customHeight="1">
      <c r="A297" s="37"/>
      <c r="B297" s="38"/>
      <c r="C297" s="249" t="s">
        <v>1111</v>
      </c>
      <c r="D297" s="249" t="s">
        <v>154</v>
      </c>
      <c r="E297" s="250" t="s">
        <v>1666</v>
      </c>
      <c r="F297" s="251" t="s">
        <v>1667</v>
      </c>
      <c r="G297" s="252" t="s">
        <v>1076</v>
      </c>
      <c r="H297" s="253">
        <v>0.24299999999999999</v>
      </c>
      <c r="I297" s="254"/>
      <c r="J297" s="255">
        <f>ROUND(I297*H297,2)</f>
        <v>0</v>
      </c>
      <c r="K297" s="256"/>
      <c r="L297" s="43"/>
      <c r="M297" s="257" t="s">
        <v>1</v>
      </c>
      <c r="N297" s="258" t="s">
        <v>38</v>
      </c>
      <c r="O297" s="90"/>
      <c r="P297" s="259">
        <f>O297*H297</f>
        <v>0</v>
      </c>
      <c r="Q297" s="259">
        <v>1.0519700000000001</v>
      </c>
      <c r="R297" s="259">
        <f>Q297*H297</f>
        <v>0.25562871000000004</v>
      </c>
      <c r="S297" s="259">
        <v>0</v>
      </c>
      <c r="T297" s="260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61" t="s">
        <v>93</v>
      </c>
      <c r="AT297" s="261" t="s">
        <v>154</v>
      </c>
      <c r="AU297" s="261" t="s">
        <v>82</v>
      </c>
      <c r="AY297" s="16" t="s">
        <v>153</v>
      </c>
      <c r="BE297" s="262">
        <f>IF(N297="základní",J297,0)</f>
        <v>0</v>
      </c>
      <c r="BF297" s="262">
        <f>IF(N297="snížená",J297,0)</f>
        <v>0</v>
      </c>
      <c r="BG297" s="262">
        <f>IF(N297="zákl. přenesená",J297,0)</f>
        <v>0</v>
      </c>
      <c r="BH297" s="262">
        <f>IF(N297="sníž. přenesená",J297,0)</f>
        <v>0</v>
      </c>
      <c r="BI297" s="262">
        <f>IF(N297="nulová",J297,0)</f>
        <v>0</v>
      </c>
      <c r="BJ297" s="16" t="s">
        <v>78</v>
      </c>
      <c r="BK297" s="262">
        <f>ROUND(I297*H297,2)</f>
        <v>0</v>
      </c>
      <c r="BL297" s="16" t="s">
        <v>93</v>
      </c>
      <c r="BM297" s="261" t="s">
        <v>1668</v>
      </c>
    </row>
    <row r="298" s="13" customFormat="1">
      <c r="A298" s="13"/>
      <c r="B298" s="287"/>
      <c r="C298" s="288"/>
      <c r="D298" s="289" t="s">
        <v>1029</v>
      </c>
      <c r="E298" s="290" t="s">
        <v>1</v>
      </c>
      <c r="F298" s="291" t="s">
        <v>1669</v>
      </c>
      <c r="G298" s="288"/>
      <c r="H298" s="292">
        <v>0.16300000000000001</v>
      </c>
      <c r="I298" s="293"/>
      <c r="J298" s="288"/>
      <c r="K298" s="288"/>
      <c r="L298" s="294"/>
      <c r="M298" s="295"/>
      <c r="N298" s="296"/>
      <c r="O298" s="296"/>
      <c r="P298" s="296"/>
      <c r="Q298" s="296"/>
      <c r="R298" s="296"/>
      <c r="S298" s="296"/>
      <c r="T298" s="29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98" t="s">
        <v>1029</v>
      </c>
      <c r="AU298" s="298" t="s">
        <v>82</v>
      </c>
      <c r="AV298" s="13" t="s">
        <v>82</v>
      </c>
      <c r="AW298" s="13" t="s">
        <v>30</v>
      </c>
      <c r="AX298" s="13" t="s">
        <v>73</v>
      </c>
      <c r="AY298" s="298" t="s">
        <v>153</v>
      </c>
    </row>
    <row r="299" s="13" customFormat="1">
      <c r="A299" s="13"/>
      <c r="B299" s="287"/>
      <c r="C299" s="288"/>
      <c r="D299" s="289" t="s">
        <v>1029</v>
      </c>
      <c r="E299" s="290" t="s">
        <v>1</v>
      </c>
      <c r="F299" s="291" t="s">
        <v>1670</v>
      </c>
      <c r="G299" s="288"/>
      <c r="H299" s="292">
        <v>0.080000000000000002</v>
      </c>
      <c r="I299" s="293"/>
      <c r="J299" s="288"/>
      <c r="K299" s="288"/>
      <c r="L299" s="294"/>
      <c r="M299" s="295"/>
      <c r="N299" s="296"/>
      <c r="O299" s="296"/>
      <c r="P299" s="296"/>
      <c r="Q299" s="296"/>
      <c r="R299" s="296"/>
      <c r="S299" s="296"/>
      <c r="T299" s="29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98" t="s">
        <v>1029</v>
      </c>
      <c r="AU299" s="298" t="s">
        <v>82</v>
      </c>
      <c r="AV299" s="13" t="s">
        <v>82</v>
      </c>
      <c r="AW299" s="13" t="s">
        <v>30</v>
      </c>
      <c r="AX299" s="13" t="s">
        <v>73</v>
      </c>
      <c r="AY299" s="298" t="s">
        <v>153</v>
      </c>
    </row>
    <row r="300" s="14" customFormat="1">
      <c r="A300" s="14"/>
      <c r="B300" s="299"/>
      <c r="C300" s="300"/>
      <c r="D300" s="289" t="s">
        <v>1029</v>
      </c>
      <c r="E300" s="301" t="s">
        <v>1</v>
      </c>
      <c r="F300" s="302" t="s">
        <v>1311</v>
      </c>
      <c r="G300" s="300"/>
      <c r="H300" s="303">
        <v>0.24299999999999999</v>
      </c>
      <c r="I300" s="304"/>
      <c r="J300" s="300"/>
      <c r="K300" s="300"/>
      <c r="L300" s="305"/>
      <c r="M300" s="306"/>
      <c r="N300" s="307"/>
      <c r="O300" s="307"/>
      <c r="P300" s="307"/>
      <c r="Q300" s="307"/>
      <c r="R300" s="307"/>
      <c r="S300" s="307"/>
      <c r="T300" s="30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309" t="s">
        <v>1029</v>
      </c>
      <c r="AU300" s="309" t="s">
        <v>82</v>
      </c>
      <c r="AV300" s="14" t="s">
        <v>93</v>
      </c>
      <c r="AW300" s="14" t="s">
        <v>30</v>
      </c>
      <c r="AX300" s="14" t="s">
        <v>78</v>
      </c>
      <c r="AY300" s="309" t="s">
        <v>153</v>
      </c>
    </row>
    <row r="301" s="2" customFormat="1" ht="24" customHeight="1">
      <c r="A301" s="37"/>
      <c r="B301" s="38"/>
      <c r="C301" s="249" t="s">
        <v>225</v>
      </c>
      <c r="D301" s="249" t="s">
        <v>154</v>
      </c>
      <c r="E301" s="250" t="s">
        <v>1671</v>
      </c>
      <c r="F301" s="251" t="s">
        <v>1672</v>
      </c>
      <c r="G301" s="252" t="s">
        <v>573</v>
      </c>
      <c r="H301" s="253">
        <v>16.170000000000002</v>
      </c>
      <c r="I301" s="254"/>
      <c r="J301" s="255">
        <f>ROUND(I301*H301,2)</f>
        <v>0</v>
      </c>
      <c r="K301" s="256"/>
      <c r="L301" s="43"/>
      <c r="M301" s="257" t="s">
        <v>1</v>
      </c>
      <c r="N301" s="258" t="s">
        <v>38</v>
      </c>
      <c r="O301" s="90"/>
      <c r="P301" s="259">
        <f>O301*H301</f>
        <v>0</v>
      </c>
      <c r="Q301" s="259">
        <v>0.12064</v>
      </c>
      <c r="R301" s="259">
        <f>Q301*H301</f>
        <v>1.9507488000000002</v>
      </c>
      <c r="S301" s="259">
        <v>0</v>
      </c>
      <c r="T301" s="260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61" t="s">
        <v>93</v>
      </c>
      <c r="AT301" s="261" t="s">
        <v>154</v>
      </c>
      <c r="AU301" s="261" t="s">
        <v>82</v>
      </c>
      <c r="AY301" s="16" t="s">
        <v>153</v>
      </c>
      <c r="BE301" s="262">
        <f>IF(N301="základní",J301,0)</f>
        <v>0</v>
      </c>
      <c r="BF301" s="262">
        <f>IF(N301="snížená",J301,0)</f>
        <v>0</v>
      </c>
      <c r="BG301" s="262">
        <f>IF(N301="zákl. přenesená",J301,0)</f>
        <v>0</v>
      </c>
      <c r="BH301" s="262">
        <f>IF(N301="sníž. přenesená",J301,0)</f>
        <v>0</v>
      </c>
      <c r="BI301" s="262">
        <f>IF(N301="nulová",J301,0)</f>
        <v>0</v>
      </c>
      <c r="BJ301" s="16" t="s">
        <v>78</v>
      </c>
      <c r="BK301" s="262">
        <f>ROUND(I301*H301,2)</f>
        <v>0</v>
      </c>
      <c r="BL301" s="16" t="s">
        <v>93</v>
      </c>
      <c r="BM301" s="261" t="s">
        <v>1673</v>
      </c>
    </row>
    <row r="302" s="13" customFormat="1">
      <c r="A302" s="13"/>
      <c r="B302" s="287"/>
      <c r="C302" s="288"/>
      <c r="D302" s="289" t="s">
        <v>1029</v>
      </c>
      <c r="E302" s="290" t="s">
        <v>1</v>
      </c>
      <c r="F302" s="291" t="s">
        <v>1674</v>
      </c>
      <c r="G302" s="288"/>
      <c r="H302" s="292">
        <v>16.170000000000002</v>
      </c>
      <c r="I302" s="293"/>
      <c r="J302" s="288"/>
      <c r="K302" s="288"/>
      <c r="L302" s="294"/>
      <c r="M302" s="295"/>
      <c r="N302" s="296"/>
      <c r="O302" s="296"/>
      <c r="P302" s="296"/>
      <c r="Q302" s="296"/>
      <c r="R302" s="296"/>
      <c r="S302" s="296"/>
      <c r="T302" s="29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98" t="s">
        <v>1029</v>
      </c>
      <c r="AU302" s="298" t="s">
        <v>82</v>
      </c>
      <c r="AV302" s="13" t="s">
        <v>82</v>
      </c>
      <c r="AW302" s="13" t="s">
        <v>30</v>
      </c>
      <c r="AX302" s="13" t="s">
        <v>78</v>
      </c>
      <c r="AY302" s="298" t="s">
        <v>153</v>
      </c>
    </row>
    <row r="303" s="2" customFormat="1" ht="16.5" customHeight="1">
      <c r="A303" s="37"/>
      <c r="B303" s="38"/>
      <c r="C303" s="276" t="s">
        <v>1118</v>
      </c>
      <c r="D303" s="276" t="s">
        <v>957</v>
      </c>
      <c r="E303" s="277" t="s">
        <v>1675</v>
      </c>
      <c r="F303" s="278" t="s">
        <v>1676</v>
      </c>
      <c r="G303" s="279" t="s">
        <v>955</v>
      </c>
      <c r="H303" s="280">
        <v>885</v>
      </c>
      <c r="I303" s="281"/>
      <c r="J303" s="282">
        <f>ROUND(I303*H303,2)</f>
        <v>0</v>
      </c>
      <c r="K303" s="283"/>
      <c r="L303" s="284"/>
      <c r="M303" s="285" t="s">
        <v>1</v>
      </c>
      <c r="N303" s="286" t="s">
        <v>38</v>
      </c>
      <c r="O303" s="90"/>
      <c r="P303" s="259">
        <f>O303*H303</f>
        <v>0</v>
      </c>
      <c r="Q303" s="259">
        <v>0.010999999999999999</v>
      </c>
      <c r="R303" s="259">
        <f>Q303*H303</f>
        <v>9.7349999999999994</v>
      </c>
      <c r="S303" s="259">
        <v>0</v>
      </c>
      <c r="T303" s="260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61" t="s">
        <v>167</v>
      </c>
      <c r="AT303" s="261" t="s">
        <v>957</v>
      </c>
      <c r="AU303" s="261" t="s">
        <v>82</v>
      </c>
      <c r="AY303" s="16" t="s">
        <v>153</v>
      </c>
      <c r="BE303" s="262">
        <f>IF(N303="základní",J303,0)</f>
        <v>0</v>
      </c>
      <c r="BF303" s="262">
        <f>IF(N303="snížená",J303,0)</f>
        <v>0</v>
      </c>
      <c r="BG303" s="262">
        <f>IF(N303="zákl. přenesená",J303,0)</f>
        <v>0</v>
      </c>
      <c r="BH303" s="262">
        <f>IF(N303="sníž. přenesená",J303,0)</f>
        <v>0</v>
      </c>
      <c r="BI303" s="262">
        <f>IF(N303="nulová",J303,0)</f>
        <v>0</v>
      </c>
      <c r="BJ303" s="16" t="s">
        <v>78</v>
      </c>
      <c r="BK303" s="262">
        <f>ROUND(I303*H303,2)</f>
        <v>0</v>
      </c>
      <c r="BL303" s="16" t="s">
        <v>93</v>
      </c>
      <c r="BM303" s="261" t="s">
        <v>1677</v>
      </c>
    </row>
    <row r="304" s="13" customFormat="1">
      <c r="A304" s="13"/>
      <c r="B304" s="287"/>
      <c r="C304" s="288"/>
      <c r="D304" s="289" t="s">
        <v>1029</v>
      </c>
      <c r="E304" s="288"/>
      <c r="F304" s="291" t="s">
        <v>1678</v>
      </c>
      <c r="G304" s="288"/>
      <c r="H304" s="292">
        <v>885</v>
      </c>
      <c r="I304" s="293"/>
      <c r="J304" s="288"/>
      <c r="K304" s="288"/>
      <c r="L304" s="294"/>
      <c r="M304" s="295"/>
      <c r="N304" s="296"/>
      <c r="O304" s="296"/>
      <c r="P304" s="296"/>
      <c r="Q304" s="296"/>
      <c r="R304" s="296"/>
      <c r="S304" s="296"/>
      <c r="T304" s="29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98" t="s">
        <v>1029</v>
      </c>
      <c r="AU304" s="298" t="s">
        <v>82</v>
      </c>
      <c r="AV304" s="13" t="s">
        <v>82</v>
      </c>
      <c r="AW304" s="13" t="s">
        <v>4</v>
      </c>
      <c r="AX304" s="13" t="s">
        <v>78</v>
      </c>
      <c r="AY304" s="298" t="s">
        <v>153</v>
      </c>
    </row>
    <row r="305" s="2" customFormat="1" ht="24" customHeight="1">
      <c r="A305" s="37"/>
      <c r="B305" s="38"/>
      <c r="C305" s="249" t="s">
        <v>228</v>
      </c>
      <c r="D305" s="249" t="s">
        <v>154</v>
      </c>
      <c r="E305" s="250" t="s">
        <v>1679</v>
      </c>
      <c r="F305" s="251" t="s">
        <v>1680</v>
      </c>
      <c r="G305" s="252" t="s">
        <v>192</v>
      </c>
      <c r="H305" s="253">
        <v>155.31200000000001</v>
      </c>
      <c r="I305" s="254"/>
      <c r="J305" s="255">
        <f>ROUND(I305*H305,2)</f>
        <v>0</v>
      </c>
      <c r="K305" s="256"/>
      <c r="L305" s="43"/>
      <c r="M305" s="257" t="s">
        <v>1</v>
      </c>
      <c r="N305" s="258" t="s">
        <v>38</v>
      </c>
      <c r="O305" s="90"/>
      <c r="P305" s="259">
        <f>O305*H305</f>
        <v>0</v>
      </c>
      <c r="Q305" s="259">
        <v>0.11439000000000001</v>
      </c>
      <c r="R305" s="259">
        <f>Q305*H305</f>
        <v>17.766139680000002</v>
      </c>
      <c r="S305" s="259">
        <v>0</v>
      </c>
      <c r="T305" s="26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61" t="s">
        <v>93</v>
      </c>
      <c r="AT305" s="261" t="s">
        <v>154</v>
      </c>
      <c r="AU305" s="261" t="s">
        <v>82</v>
      </c>
      <c r="AY305" s="16" t="s">
        <v>153</v>
      </c>
      <c r="BE305" s="262">
        <f>IF(N305="základní",J305,0)</f>
        <v>0</v>
      </c>
      <c r="BF305" s="262">
        <f>IF(N305="snížená",J305,0)</f>
        <v>0</v>
      </c>
      <c r="BG305" s="262">
        <f>IF(N305="zákl. přenesená",J305,0)</f>
        <v>0</v>
      </c>
      <c r="BH305" s="262">
        <f>IF(N305="sníž. přenesená",J305,0)</f>
        <v>0</v>
      </c>
      <c r="BI305" s="262">
        <f>IF(N305="nulová",J305,0)</f>
        <v>0</v>
      </c>
      <c r="BJ305" s="16" t="s">
        <v>78</v>
      </c>
      <c r="BK305" s="262">
        <f>ROUND(I305*H305,2)</f>
        <v>0</v>
      </c>
      <c r="BL305" s="16" t="s">
        <v>93</v>
      </c>
      <c r="BM305" s="261" t="s">
        <v>1681</v>
      </c>
    </row>
    <row r="306" s="13" customFormat="1">
      <c r="A306" s="13"/>
      <c r="B306" s="287"/>
      <c r="C306" s="288"/>
      <c r="D306" s="289" t="s">
        <v>1029</v>
      </c>
      <c r="E306" s="290" t="s">
        <v>1</v>
      </c>
      <c r="F306" s="291" t="s">
        <v>1682</v>
      </c>
      <c r="G306" s="288"/>
      <c r="H306" s="292">
        <v>166.524</v>
      </c>
      <c r="I306" s="293"/>
      <c r="J306" s="288"/>
      <c r="K306" s="288"/>
      <c r="L306" s="294"/>
      <c r="M306" s="295"/>
      <c r="N306" s="296"/>
      <c r="O306" s="296"/>
      <c r="P306" s="296"/>
      <c r="Q306" s="296"/>
      <c r="R306" s="296"/>
      <c r="S306" s="296"/>
      <c r="T306" s="29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98" t="s">
        <v>1029</v>
      </c>
      <c r="AU306" s="298" t="s">
        <v>82</v>
      </c>
      <c r="AV306" s="13" t="s">
        <v>82</v>
      </c>
      <c r="AW306" s="13" t="s">
        <v>30</v>
      </c>
      <c r="AX306" s="13" t="s">
        <v>73</v>
      </c>
      <c r="AY306" s="298" t="s">
        <v>153</v>
      </c>
    </row>
    <row r="307" s="13" customFormat="1">
      <c r="A307" s="13"/>
      <c r="B307" s="287"/>
      <c r="C307" s="288"/>
      <c r="D307" s="289" t="s">
        <v>1029</v>
      </c>
      <c r="E307" s="290" t="s">
        <v>1</v>
      </c>
      <c r="F307" s="291" t="s">
        <v>1683</v>
      </c>
      <c r="G307" s="288"/>
      <c r="H307" s="292">
        <v>3.4199999999999999</v>
      </c>
      <c r="I307" s="293"/>
      <c r="J307" s="288"/>
      <c r="K307" s="288"/>
      <c r="L307" s="294"/>
      <c r="M307" s="295"/>
      <c r="N307" s="296"/>
      <c r="O307" s="296"/>
      <c r="P307" s="296"/>
      <c r="Q307" s="296"/>
      <c r="R307" s="296"/>
      <c r="S307" s="296"/>
      <c r="T307" s="29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98" t="s">
        <v>1029</v>
      </c>
      <c r="AU307" s="298" t="s">
        <v>82</v>
      </c>
      <c r="AV307" s="13" t="s">
        <v>82</v>
      </c>
      <c r="AW307" s="13" t="s">
        <v>30</v>
      </c>
      <c r="AX307" s="13" t="s">
        <v>73</v>
      </c>
      <c r="AY307" s="298" t="s">
        <v>153</v>
      </c>
    </row>
    <row r="308" s="13" customFormat="1">
      <c r="A308" s="13"/>
      <c r="B308" s="287"/>
      <c r="C308" s="288"/>
      <c r="D308" s="289" t="s">
        <v>1029</v>
      </c>
      <c r="E308" s="290" t="s">
        <v>1</v>
      </c>
      <c r="F308" s="291" t="s">
        <v>1684</v>
      </c>
      <c r="G308" s="288"/>
      <c r="H308" s="292">
        <v>14.82</v>
      </c>
      <c r="I308" s="293"/>
      <c r="J308" s="288"/>
      <c r="K308" s="288"/>
      <c r="L308" s="294"/>
      <c r="M308" s="295"/>
      <c r="N308" s="296"/>
      <c r="O308" s="296"/>
      <c r="P308" s="296"/>
      <c r="Q308" s="296"/>
      <c r="R308" s="296"/>
      <c r="S308" s="296"/>
      <c r="T308" s="29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98" t="s">
        <v>1029</v>
      </c>
      <c r="AU308" s="298" t="s">
        <v>82</v>
      </c>
      <c r="AV308" s="13" t="s">
        <v>82</v>
      </c>
      <c r="AW308" s="13" t="s">
        <v>30</v>
      </c>
      <c r="AX308" s="13" t="s">
        <v>73</v>
      </c>
      <c r="AY308" s="298" t="s">
        <v>153</v>
      </c>
    </row>
    <row r="309" s="13" customFormat="1">
      <c r="A309" s="13"/>
      <c r="B309" s="287"/>
      <c r="C309" s="288"/>
      <c r="D309" s="289" t="s">
        <v>1029</v>
      </c>
      <c r="E309" s="290" t="s">
        <v>1</v>
      </c>
      <c r="F309" s="291" t="s">
        <v>1685</v>
      </c>
      <c r="G309" s="288"/>
      <c r="H309" s="292">
        <v>-1.8720000000000001</v>
      </c>
      <c r="I309" s="293"/>
      <c r="J309" s="288"/>
      <c r="K309" s="288"/>
      <c r="L309" s="294"/>
      <c r="M309" s="295"/>
      <c r="N309" s="296"/>
      <c r="O309" s="296"/>
      <c r="P309" s="296"/>
      <c r="Q309" s="296"/>
      <c r="R309" s="296"/>
      <c r="S309" s="296"/>
      <c r="T309" s="29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98" t="s">
        <v>1029</v>
      </c>
      <c r="AU309" s="298" t="s">
        <v>82</v>
      </c>
      <c r="AV309" s="13" t="s">
        <v>82</v>
      </c>
      <c r="AW309" s="13" t="s">
        <v>30</v>
      </c>
      <c r="AX309" s="13" t="s">
        <v>73</v>
      </c>
      <c r="AY309" s="298" t="s">
        <v>153</v>
      </c>
    </row>
    <row r="310" s="13" customFormat="1">
      <c r="A310" s="13"/>
      <c r="B310" s="287"/>
      <c r="C310" s="288"/>
      <c r="D310" s="289" t="s">
        <v>1029</v>
      </c>
      <c r="E310" s="290" t="s">
        <v>1</v>
      </c>
      <c r="F310" s="291" t="s">
        <v>1686</v>
      </c>
      <c r="G310" s="288"/>
      <c r="H310" s="292">
        <v>-25.216000000000001</v>
      </c>
      <c r="I310" s="293"/>
      <c r="J310" s="288"/>
      <c r="K310" s="288"/>
      <c r="L310" s="294"/>
      <c r="M310" s="295"/>
      <c r="N310" s="296"/>
      <c r="O310" s="296"/>
      <c r="P310" s="296"/>
      <c r="Q310" s="296"/>
      <c r="R310" s="296"/>
      <c r="S310" s="296"/>
      <c r="T310" s="29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98" t="s">
        <v>1029</v>
      </c>
      <c r="AU310" s="298" t="s">
        <v>82</v>
      </c>
      <c r="AV310" s="13" t="s">
        <v>82</v>
      </c>
      <c r="AW310" s="13" t="s">
        <v>30</v>
      </c>
      <c r="AX310" s="13" t="s">
        <v>73</v>
      </c>
      <c r="AY310" s="298" t="s">
        <v>153</v>
      </c>
    </row>
    <row r="311" s="13" customFormat="1">
      <c r="A311" s="13"/>
      <c r="B311" s="287"/>
      <c r="C311" s="288"/>
      <c r="D311" s="289" t="s">
        <v>1029</v>
      </c>
      <c r="E311" s="290" t="s">
        <v>1</v>
      </c>
      <c r="F311" s="291" t="s">
        <v>1687</v>
      </c>
      <c r="G311" s="288"/>
      <c r="H311" s="292">
        <v>-2.3639999999999999</v>
      </c>
      <c r="I311" s="293"/>
      <c r="J311" s="288"/>
      <c r="K311" s="288"/>
      <c r="L311" s="294"/>
      <c r="M311" s="295"/>
      <c r="N311" s="296"/>
      <c r="O311" s="296"/>
      <c r="P311" s="296"/>
      <c r="Q311" s="296"/>
      <c r="R311" s="296"/>
      <c r="S311" s="296"/>
      <c r="T311" s="29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98" t="s">
        <v>1029</v>
      </c>
      <c r="AU311" s="298" t="s">
        <v>82</v>
      </c>
      <c r="AV311" s="13" t="s">
        <v>82</v>
      </c>
      <c r="AW311" s="13" t="s">
        <v>30</v>
      </c>
      <c r="AX311" s="13" t="s">
        <v>73</v>
      </c>
      <c r="AY311" s="298" t="s">
        <v>153</v>
      </c>
    </row>
    <row r="312" s="14" customFormat="1">
      <c r="A312" s="14"/>
      <c r="B312" s="299"/>
      <c r="C312" s="300"/>
      <c r="D312" s="289" t="s">
        <v>1029</v>
      </c>
      <c r="E312" s="301" t="s">
        <v>1</v>
      </c>
      <c r="F312" s="302" t="s">
        <v>1311</v>
      </c>
      <c r="G312" s="300"/>
      <c r="H312" s="303">
        <v>155.31200000000001</v>
      </c>
      <c r="I312" s="304"/>
      <c r="J312" s="300"/>
      <c r="K312" s="300"/>
      <c r="L312" s="305"/>
      <c r="M312" s="306"/>
      <c r="N312" s="307"/>
      <c r="O312" s="307"/>
      <c r="P312" s="307"/>
      <c r="Q312" s="307"/>
      <c r="R312" s="307"/>
      <c r="S312" s="307"/>
      <c r="T312" s="30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309" t="s">
        <v>1029</v>
      </c>
      <c r="AU312" s="309" t="s">
        <v>82</v>
      </c>
      <c r="AV312" s="14" t="s">
        <v>93</v>
      </c>
      <c r="AW312" s="14" t="s">
        <v>30</v>
      </c>
      <c r="AX312" s="14" t="s">
        <v>78</v>
      </c>
      <c r="AY312" s="309" t="s">
        <v>153</v>
      </c>
    </row>
    <row r="313" s="11" customFormat="1" ht="22.8" customHeight="1">
      <c r="A313" s="11"/>
      <c r="B313" s="235"/>
      <c r="C313" s="236"/>
      <c r="D313" s="237" t="s">
        <v>72</v>
      </c>
      <c r="E313" s="274" t="s">
        <v>93</v>
      </c>
      <c r="F313" s="274" t="s">
        <v>1339</v>
      </c>
      <c r="G313" s="236"/>
      <c r="H313" s="236"/>
      <c r="I313" s="239"/>
      <c r="J313" s="275">
        <f>BK313</f>
        <v>0</v>
      </c>
      <c r="K313" s="236"/>
      <c r="L313" s="241"/>
      <c r="M313" s="242"/>
      <c r="N313" s="243"/>
      <c r="O313" s="243"/>
      <c r="P313" s="244">
        <f>SUM(P314:P368)</f>
        <v>0</v>
      </c>
      <c r="Q313" s="243"/>
      <c r="R313" s="244">
        <f>SUM(R314:R368)</f>
        <v>154.63901185999998</v>
      </c>
      <c r="S313" s="243"/>
      <c r="T313" s="245">
        <f>SUM(T314:T368)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246" t="s">
        <v>78</v>
      </c>
      <c r="AT313" s="247" t="s">
        <v>72</v>
      </c>
      <c r="AU313" s="247" t="s">
        <v>78</v>
      </c>
      <c r="AY313" s="246" t="s">
        <v>153</v>
      </c>
      <c r="BK313" s="248">
        <f>SUM(BK314:BK368)</f>
        <v>0</v>
      </c>
    </row>
    <row r="314" s="2" customFormat="1" ht="24" customHeight="1">
      <c r="A314" s="37"/>
      <c r="B314" s="38"/>
      <c r="C314" s="249" t="s">
        <v>1126</v>
      </c>
      <c r="D314" s="249" t="s">
        <v>154</v>
      </c>
      <c r="E314" s="250" t="s">
        <v>1688</v>
      </c>
      <c r="F314" s="251" t="s">
        <v>1689</v>
      </c>
      <c r="G314" s="252" t="s">
        <v>192</v>
      </c>
      <c r="H314" s="253">
        <v>17.091000000000001</v>
      </c>
      <c r="I314" s="254"/>
      <c r="J314" s="255">
        <f>ROUND(I314*H314,2)</f>
        <v>0</v>
      </c>
      <c r="K314" s="256"/>
      <c r="L314" s="43"/>
      <c r="M314" s="257" t="s">
        <v>1</v>
      </c>
      <c r="N314" s="258" t="s">
        <v>38</v>
      </c>
      <c r="O314" s="90"/>
      <c r="P314" s="259">
        <f>O314*H314</f>
        <v>0</v>
      </c>
      <c r="Q314" s="259">
        <v>0.41166999999999998</v>
      </c>
      <c r="R314" s="259">
        <f>Q314*H314</f>
        <v>7.0358519700000004</v>
      </c>
      <c r="S314" s="259">
        <v>0</v>
      </c>
      <c r="T314" s="260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61" t="s">
        <v>93</v>
      </c>
      <c r="AT314" s="261" t="s">
        <v>154</v>
      </c>
      <c r="AU314" s="261" t="s">
        <v>82</v>
      </c>
      <c r="AY314" s="16" t="s">
        <v>153</v>
      </c>
      <c r="BE314" s="262">
        <f>IF(N314="základní",J314,0)</f>
        <v>0</v>
      </c>
      <c r="BF314" s="262">
        <f>IF(N314="snížená",J314,0)</f>
        <v>0</v>
      </c>
      <c r="BG314" s="262">
        <f>IF(N314="zákl. přenesená",J314,0)</f>
        <v>0</v>
      </c>
      <c r="BH314" s="262">
        <f>IF(N314="sníž. přenesená",J314,0)</f>
        <v>0</v>
      </c>
      <c r="BI314" s="262">
        <f>IF(N314="nulová",J314,0)</f>
        <v>0</v>
      </c>
      <c r="BJ314" s="16" t="s">
        <v>78</v>
      </c>
      <c r="BK314" s="262">
        <f>ROUND(I314*H314,2)</f>
        <v>0</v>
      </c>
      <c r="BL314" s="16" t="s">
        <v>93</v>
      </c>
      <c r="BM314" s="261" t="s">
        <v>1690</v>
      </c>
    </row>
    <row r="315" s="13" customFormat="1">
      <c r="A315" s="13"/>
      <c r="B315" s="287"/>
      <c r="C315" s="288"/>
      <c r="D315" s="289" t="s">
        <v>1029</v>
      </c>
      <c r="E315" s="290" t="s">
        <v>1</v>
      </c>
      <c r="F315" s="291" t="s">
        <v>1691</v>
      </c>
      <c r="G315" s="288"/>
      <c r="H315" s="292">
        <v>17.091000000000001</v>
      </c>
      <c r="I315" s="293"/>
      <c r="J315" s="288"/>
      <c r="K315" s="288"/>
      <c r="L315" s="294"/>
      <c r="M315" s="295"/>
      <c r="N315" s="296"/>
      <c r="O315" s="296"/>
      <c r="P315" s="296"/>
      <c r="Q315" s="296"/>
      <c r="R315" s="296"/>
      <c r="S315" s="296"/>
      <c r="T315" s="29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98" t="s">
        <v>1029</v>
      </c>
      <c r="AU315" s="298" t="s">
        <v>82</v>
      </c>
      <c r="AV315" s="13" t="s">
        <v>82</v>
      </c>
      <c r="AW315" s="13" t="s">
        <v>30</v>
      </c>
      <c r="AX315" s="13" t="s">
        <v>78</v>
      </c>
      <c r="AY315" s="298" t="s">
        <v>153</v>
      </c>
    </row>
    <row r="316" s="2" customFormat="1" ht="24" customHeight="1">
      <c r="A316" s="37"/>
      <c r="B316" s="38"/>
      <c r="C316" s="249" t="s">
        <v>231</v>
      </c>
      <c r="D316" s="249" t="s">
        <v>154</v>
      </c>
      <c r="E316" s="250" t="s">
        <v>1692</v>
      </c>
      <c r="F316" s="251" t="s">
        <v>1693</v>
      </c>
      <c r="G316" s="252" t="s">
        <v>955</v>
      </c>
      <c r="H316" s="253">
        <v>36</v>
      </c>
      <c r="I316" s="254"/>
      <c r="J316" s="255">
        <f>ROUND(I316*H316,2)</f>
        <v>0</v>
      </c>
      <c r="K316" s="256"/>
      <c r="L316" s="43"/>
      <c r="M316" s="257" t="s">
        <v>1</v>
      </c>
      <c r="N316" s="258" t="s">
        <v>38</v>
      </c>
      <c r="O316" s="90"/>
      <c r="P316" s="259">
        <f>O316*H316</f>
        <v>0</v>
      </c>
      <c r="Q316" s="259">
        <v>0.14954000000000001</v>
      </c>
      <c r="R316" s="259">
        <f>Q316*H316</f>
        <v>5.3834400000000002</v>
      </c>
      <c r="S316" s="259">
        <v>0</v>
      </c>
      <c r="T316" s="26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61" t="s">
        <v>93</v>
      </c>
      <c r="AT316" s="261" t="s">
        <v>154</v>
      </c>
      <c r="AU316" s="261" t="s">
        <v>82</v>
      </c>
      <c r="AY316" s="16" t="s">
        <v>153</v>
      </c>
      <c r="BE316" s="262">
        <f>IF(N316="základní",J316,0)</f>
        <v>0</v>
      </c>
      <c r="BF316" s="262">
        <f>IF(N316="snížená",J316,0)</f>
        <v>0</v>
      </c>
      <c r="BG316" s="262">
        <f>IF(N316="zákl. přenesená",J316,0)</f>
        <v>0</v>
      </c>
      <c r="BH316" s="262">
        <f>IF(N316="sníž. přenesená",J316,0)</f>
        <v>0</v>
      </c>
      <c r="BI316" s="262">
        <f>IF(N316="nulová",J316,0)</f>
        <v>0</v>
      </c>
      <c r="BJ316" s="16" t="s">
        <v>78</v>
      </c>
      <c r="BK316" s="262">
        <f>ROUND(I316*H316,2)</f>
        <v>0</v>
      </c>
      <c r="BL316" s="16" t="s">
        <v>93</v>
      </c>
      <c r="BM316" s="261" t="s">
        <v>1694</v>
      </c>
    </row>
    <row r="317" s="2" customFormat="1" ht="16.5" customHeight="1">
      <c r="A317" s="37"/>
      <c r="B317" s="38"/>
      <c r="C317" s="276" t="s">
        <v>1133</v>
      </c>
      <c r="D317" s="276" t="s">
        <v>957</v>
      </c>
      <c r="E317" s="277" t="s">
        <v>1695</v>
      </c>
      <c r="F317" s="278" t="s">
        <v>1696</v>
      </c>
      <c r="G317" s="279" t="s">
        <v>573</v>
      </c>
      <c r="H317" s="280">
        <v>252</v>
      </c>
      <c r="I317" s="281"/>
      <c r="J317" s="282">
        <f>ROUND(I317*H317,2)</f>
        <v>0</v>
      </c>
      <c r="K317" s="283"/>
      <c r="L317" s="284"/>
      <c r="M317" s="285" t="s">
        <v>1</v>
      </c>
      <c r="N317" s="286" t="s">
        <v>38</v>
      </c>
      <c r="O317" s="90"/>
      <c r="P317" s="259">
        <f>O317*H317</f>
        <v>0</v>
      </c>
      <c r="Q317" s="259">
        <v>0.41299999999999998</v>
      </c>
      <c r="R317" s="259">
        <f>Q317*H317</f>
        <v>104.07599999999999</v>
      </c>
      <c r="S317" s="259">
        <v>0</v>
      </c>
      <c r="T317" s="260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61" t="s">
        <v>167</v>
      </c>
      <c r="AT317" s="261" t="s">
        <v>957</v>
      </c>
      <c r="AU317" s="261" t="s">
        <v>82</v>
      </c>
      <c r="AY317" s="16" t="s">
        <v>153</v>
      </c>
      <c r="BE317" s="262">
        <f>IF(N317="základní",J317,0)</f>
        <v>0</v>
      </c>
      <c r="BF317" s="262">
        <f>IF(N317="snížená",J317,0)</f>
        <v>0</v>
      </c>
      <c r="BG317" s="262">
        <f>IF(N317="zákl. přenesená",J317,0)</f>
        <v>0</v>
      </c>
      <c r="BH317" s="262">
        <f>IF(N317="sníž. přenesená",J317,0)</f>
        <v>0</v>
      </c>
      <c r="BI317" s="262">
        <f>IF(N317="nulová",J317,0)</f>
        <v>0</v>
      </c>
      <c r="BJ317" s="16" t="s">
        <v>78</v>
      </c>
      <c r="BK317" s="262">
        <f>ROUND(I317*H317,2)</f>
        <v>0</v>
      </c>
      <c r="BL317" s="16" t="s">
        <v>93</v>
      </c>
      <c r="BM317" s="261" t="s">
        <v>1697</v>
      </c>
    </row>
    <row r="318" s="2" customFormat="1" ht="24" customHeight="1">
      <c r="A318" s="37"/>
      <c r="B318" s="38"/>
      <c r="C318" s="249" t="s">
        <v>234</v>
      </c>
      <c r="D318" s="249" t="s">
        <v>154</v>
      </c>
      <c r="E318" s="250" t="s">
        <v>1698</v>
      </c>
      <c r="F318" s="251" t="s">
        <v>1699</v>
      </c>
      <c r="G318" s="252" t="s">
        <v>955</v>
      </c>
      <c r="H318" s="253">
        <v>4</v>
      </c>
      <c r="I318" s="254"/>
      <c r="J318" s="255">
        <f>ROUND(I318*H318,2)</f>
        <v>0</v>
      </c>
      <c r="K318" s="256"/>
      <c r="L318" s="43"/>
      <c r="M318" s="257" t="s">
        <v>1</v>
      </c>
      <c r="N318" s="258" t="s">
        <v>38</v>
      </c>
      <c r="O318" s="90"/>
      <c r="P318" s="259">
        <f>O318*H318</f>
        <v>0</v>
      </c>
      <c r="Q318" s="259">
        <v>0.053510000000000002</v>
      </c>
      <c r="R318" s="259">
        <f>Q318*H318</f>
        <v>0.21404000000000001</v>
      </c>
      <c r="S318" s="259">
        <v>0</v>
      </c>
      <c r="T318" s="26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61" t="s">
        <v>93</v>
      </c>
      <c r="AT318" s="261" t="s">
        <v>154</v>
      </c>
      <c r="AU318" s="261" t="s">
        <v>82</v>
      </c>
      <c r="AY318" s="16" t="s">
        <v>153</v>
      </c>
      <c r="BE318" s="262">
        <f>IF(N318="základní",J318,0)</f>
        <v>0</v>
      </c>
      <c r="BF318" s="262">
        <f>IF(N318="snížená",J318,0)</f>
        <v>0</v>
      </c>
      <c r="BG318" s="262">
        <f>IF(N318="zákl. přenesená",J318,0)</f>
        <v>0</v>
      </c>
      <c r="BH318" s="262">
        <f>IF(N318="sníž. přenesená",J318,0)</f>
        <v>0</v>
      </c>
      <c r="BI318" s="262">
        <f>IF(N318="nulová",J318,0)</f>
        <v>0</v>
      </c>
      <c r="BJ318" s="16" t="s">
        <v>78</v>
      </c>
      <c r="BK318" s="262">
        <f>ROUND(I318*H318,2)</f>
        <v>0</v>
      </c>
      <c r="BL318" s="16" t="s">
        <v>93</v>
      </c>
      <c r="BM318" s="261" t="s">
        <v>1700</v>
      </c>
    </row>
    <row r="319" s="2" customFormat="1" ht="16.5" customHeight="1">
      <c r="A319" s="37"/>
      <c r="B319" s="38"/>
      <c r="C319" s="249" t="s">
        <v>1144</v>
      </c>
      <c r="D319" s="249" t="s">
        <v>154</v>
      </c>
      <c r="E319" s="250" t="s">
        <v>1701</v>
      </c>
      <c r="F319" s="251" t="s">
        <v>1702</v>
      </c>
      <c r="G319" s="252" t="s">
        <v>1300</v>
      </c>
      <c r="H319" s="253">
        <v>3.7469999999999999</v>
      </c>
      <c r="I319" s="254"/>
      <c r="J319" s="255">
        <f>ROUND(I319*H319,2)</f>
        <v>0</v>
      </c>
      <c r="K319" s="256"/>
      <c r="L319" s="43"/>
      <c r="M319" s="257" t="s">
        <v>1</v>
      </c>
      <c r="N319" s="258" t="s">
        <v>38</v>
      </c>
      <c r="O319" s="90"/>
      <c r="P319" s="259">
        <f>O319*H319</f>
        <v>0</v>
      </c>
      <c r="Q319" s="259">
        <v>2.45336</v>
      </c>
      <c r="R319" s="259">
        <f>Q319*H319</f>
        <v>9.1927399199999993</v>
      </c>
      <c r="S319" s="259">
        <v>0</v>
      </c>
      <c r="T319" s="260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61" t="s">
        <v>93</v>
      </c>
      <c r="AT319" s="261" t="s">
        <v>154</v>
      </c>
      <c r="AU319" s="261" t="s">
        <v>82</v>
      </c>
      <c r="AY319" s="16" t="s">
        <v>153</v>
      </c>
      <c r="BE319" s="262">
        <f>IF(N319="základní",J319,0)</f>
        <v>0</v>
      </c>
      <c r="BF319" s="262">
        <f>IF(N319="snížená",J319,0)</f>
        <v>0</v>
      </c>
      <c r="BG319" s="262">
        <f>IF(N319="zákl. přenesená",J319,0)</f>
        <v>0</v>
      </c>
      <c r="BH319" s="262">
        <f>IF(N319="sníž. přenesená",J319,0)</f>
        <v>0</v>
      </c>
      <c r="BI319" s="262">
        <f>IF(N319="nulová",J319,0)</f>
        <v>0</v>
      </c>
      <c r="BJ319" s="16" t="s">
        <v>78</v>
      </c>
      <c r="BK319" s="262">
        <f>ROUND(I319*H319,2)</f>
        <v>0</v>
      </c>
      <c r="BL319" s="16" t="s">
        <v>93</v>
      </c>
      <c r="BM319" s="261" t="s">
        <v>1703</v>
      </c>
    </row>
    <row r="320" s="13" customFormat="1">
      <c r="A320" s="13"/>
      <c r="B320" s="287"/>
      <c r="C320" s="288"/>
      <c r="D320" s="289" t="s">
        <v>1029</v>
      </c>
      <c r="E320" s="290" t="s">
        <v>1</v>
      </c>
      <c r="F320" s="291" t="s">
        <v>1704</v>
      </c>
      <c r="G320" s="288"/>
      <c r="H320" s="292">
        <v>0.39400000000000002</v>
      </c>
      <c r="I320" s="293"/>
      <c r="J320" s="288"/>
      <c r="K320" s="288"/>
      <c r="L320" s="294"/>
      <c r="M320" s="295"/>
      <c r="N320" s="296"/>
      <c r="O320" s="296"/>
      <c r="P320" s="296"/>
      <c r="Q320" s="296"/>
      <c r="R320" s="296"/>
      <c r="S320" s="296"/>
      <c r="T320" s="29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98" t="s">
        <v>1029</v>
      </c>
      <c r="AU320" s="298" t="s">
        <v>82</v>
      </c>
      <c r="AV320" s="13" t="s">
        <v>82</v>
      </c>
      <c r="AW320" s="13" t="s">
        <v>30</v>
      </c>
      <c r="AX320" s="13" t="s">
        <v>73</v>
      </c>
      <c r="AY320" s="298" t="s">
        <v>153</v>
      </c>
    </row>
    <row r="321" s="13" customFormat="1">
      <c r="A321" s="13"/>
      <c r="B321" s="287"/>
      <c r="C321" s="288"/>
      <c r="D321" s="289" t="s">
        <v>1029</v>
      </c>
      <c r="E321" s="290" t="s">
        <v>1</v>
      </c>
      <c r="F321" s="291" t="s">
        <v>1705</v>
      </c>
      <c r="G321" s="288"/>
      <c r="H321" s="292">
        <v>0.188</v>
      </c>
      <c r="I321" s="293"/>
      <c r="J321" s="288"/>
      <c r="K321" s="288"/>
      <c r="L321" s="294"/>
      <c r="M321" s="295"/>
      <c r="N321" s="296"/>
      <c r="O321" s="296"/>
      <c r="P321" s="296"/>
      <c r="Q321" s="296"/>
      <c r="R321" s="296"/>
      <c r="S321" s="296"/>
      <c r="T321" s="29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98" t="s">
        <v>1029</v>
      </c>
      <c r="AU321" s="298" t="s">
        <v>82</v>
      </c>
      <c r="AV321" s="13" t="s">
        <v>82</v>
      </c>
      <c r="AW321" s="13" t="s">
        <v>30</v>
      </c>
      <c r="AX321" s="13" t="s">
        <v>73</v>
      </c>
      <c r="AY321" s="298" t="s">
        <v>153</v>
      </c>
    </row>
    <row r="322" s="13" customFormat="1">
      <c r="A322" s="13"/>
      <c r="B322" s="287"/>
      <c r="C322" s="288"/>
      <c r="D322" s="289" t="s">
        <v>1029</v>
      </c>
      <c r="E322" s="290" t="s">
        <v>1</v>
      </c>
      <c r="F322" s="291" t="s">
        <v>1706</v>
      </c>
      <c r="G322" s="288"/>
      <c r="H322" s="292">
        <v>3.165</v>
      </c>
      <c r="I322" s="293"/>
      <c r="J322" s="288"/>
      <c r="K322" s="288"/>
      <c r="L322" s="294"/>
      <c r="M322" s="295"/>
      <c r="N322" s="296"/>
      <c r="O322" s="296"/>
      <c r="P322" s="296"/>
      <c r="Q322" s="296"/>
      <c r="R322" s="296"/>
      <c r="S322" s="296"/>
      <c r="T322" s="29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98" t="s">
        <v>1029</v>
      </c>
      <c r="AU322" s="298" t="s">
        <v>82</v>
      </c>
      <c r="AV322" s="13" t="s">
        <v>82</v>
      </c>
      <c r="AW322" s="13" t="s">
        <v>30</v>
      </c>
      <c r="AX322" s="13" t="s">
        <v>73</v>
      </c>
      <c r="AY322" s="298" t="s">
        <v>153</v>
      </c>
    </row>
    <row r="323" s="14" customFormat="1">
      <c r="A323" s="14"/>
      <c r="B323" s="299"/>
      <c r="C323" s="300"/>
      <c r="D323" s="289" t="s">
        <v>1029</v>
      </c>
      <c r="E323" s="301" t="s">
        <v>1</v>
      </c>
      <c r="F323" s="302" t="s">
        <v>1311</v>
      </c>
      <c r="G323" s="300"/>
      <c r="H323" s="303">
        <v>3.7469999999999999</v>
      </c>
      <c r="I323" s="304"/>
      <c r="J323" s="300"/>
      <c r="K323" s="300"/>
      <c r="L323" s="305"/>
      <c r="M323" s="306"/>
      <c r="N323" s="307"/>
      <c r="O323" s="307"/>
      <c r="P323" s="307"/>
      <c r="Q323" s="307"/>
      <c r="R323" s="307"/>
      <c r="S323" s="307"/>
      <c r="T323" s="30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309" t="s">
        <v>1029</v>
      </c>
      <c r="AU323" s="309" t="s">
        <v>82</v>
      </c>
      <c r="AV323" s="14" t="s">
        <v>93</v>
      </c>
      <c r="AW323" s="14" t="s">
        <v>30</v>
      </c>
      <c r="AX323" s="14" t="s">
        <v>78</v>
      </c>
      <c r="AY323" s="309" t="s">
        <v>153</v>
      </c>
    </row>
    <row r="324" s="2" customFormat="1" ht="24" customHeight="1">
      <c r="A324" s="37"/>
      <c r="B324" s="38"/>
      <c r="C324" s="249" t="s">
        <v>237</v>
      </c>
      <c r="D324" s="249" t="s">
        <v>154</v>
      </c>
      <c r="E324" s="250" t="s">
        <v>1707</v>
      </c>
      <c r="F324" s="251" t="s">
        <v>1708</v>
      </c>
      <c r="G324" s="252" t="s">
        <v>192</v>
      </c>
      <c r="H324" s="253">
        <v>41.234999999999999</v>
      </c>
      <c r="I324" s="254"/>
      <c r="J324" s="255">
        <f>ROUND(I324*H324,2)</f>
        <v>0</v>
      </c>
      <c r="K324" s="256"/>
      <c r="L324" s="43"/>
      <c r="M324" s="257" t="s">
        <v>1</v>
      </c>
      <c r="N324" s="258" t="s">
        <v>38</v>
      </c>
      <c r="O324" s="90"/>
      <c r="P324" s="259">
        <f>O324*H324</f>
        <v>0</v>
      </c>
      <c r="Q324" s="259">
        <v>0.0066299999999999996</v>
      </c>
      <c r="R324" s="259">
        <f>Q324*H324</f>
        <v>0.27338804999999999</v>
      </c>
      <c r="S324" s="259">
        <v>0</v>
      </c>
      <c r="T324" s="260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61" t="s">
        <v>93</v>
      </c>
      <c r="AT324" s="261" t="s">
        <v>154</v>
      </c>
      <c r="AU324" s="261" t="s">
        <v>82</v>
      </c>
      <c r="AY324" s="16" t="s">
        <v>153</v>
      </c>
      <c r="BE324" s="262">
        <f>IF(N324="základní",J324,0)</f>
        <v>0</v>
      </c>
      <c r="BF324" s="262">
        <f>IF(N324="snížená",J324,0)</f>
        <v>0</v>
      </c>
      <c r="BG324" s="262">
        <f>IF(N324="zákl. přenesená",J324,0)</f>
        <v>0</v>
      </c>
      <c r="BH324" s="262">
        <f>IF(N324="sníž. přenesená",J324,0)</f>
        <v>0</v>
      </c>
      <c r="BI324" s="262">
        <f>IF(N324="nulová",J324,0)</f>
        <v>0</v>
      </c>
      <c r="BJ324" s="16" t="s">
        <v>78</v>
      </c>
      <c r="BK324" s="262">
        <f>ROUND(I324*H324,2)</f>
        <v>0</v>
      </c>
      <c r="BL324" s="16" t="s">
        <v>93</v>
      </c>
      <c r="BM324" s="261" t="s">
        <v>1709</v>
      </c>
    </row>
    <row r="325" s="13" customFormat="1">
      <c r="A325" s="13"/>
      <c r="B325" s="287"/>
      <c r="C325" s="288"/>
      <c r="D325" s="289" t="s">
        <v>1029</v>
      </c>
      <c r="E325" s="290" t="s">
        <v>1</v>
      </c>
      <c r="F325" s="291" t="s">
        <v>1710</v>
      </c>
      <c r="G325" s="288"/>
      <c r="H325" s="292">
        <v>12.66</v>
      </c>
      <c r="I325" s="293"/>
      <c r="J325" s="288"/>
      <c r="K325" s="288"/>
      <c r="L325" s="294"/>
      <c r="M325" s="295"/>
      <c r="N325" s="296"/>
      <c r="O325" s="296"/>
      <c r="P325" s="296"/>
      <c r="Q325" s="296"/>
      <c r="R325" s="296"/>
      <c r="S325" s="296"/>
      <c r="T325" s="29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98" t="s">
        <v>1029</v>
      </c>
      <c r="AU325" s="298" t="s">
        <v>82</v>
      </c>
      <c r="AV325" s="13" t="s">
        <v>82</v>
      </c>
      <c r="AW325" s="13" t="s">
        <v>30</v>
      </c>
      <c r="AX325" s="13" t="s">
        <v>73</v>
      </c>
      <c r="AY325" s="298" t="s">
        <v>153</v>
      </c>
    </row>
    <row r="326" s="13" customFormat="1">
      <c r="A326" s="13"/>
      <c r="B326" s="287"/>
      <c r="C326" s="288"/>
      <c r="D326" s="289" t="s">
        <v>1029</v>
      </c>
      <c r="E326" s="290" t="s">
        <v>1</v>
      </c>
      <c r="F326" s="291" t="s">
        <v>1711</v>
      </c>
      <c r="G326" s="288"/>
      <c r="H326" s="292">
        <v>21.100000000000001</v>
      </c>
      <c r="I326" s="293"/>
      <c r="J326" s="288"/>
      <c r="K326" s="288"/>
      <c r="L326" s="294"/>
      <c r="M326" s="295"/>
      <c r="N326" s="296"/>
      <c r="O326" s="296"/>
      <c r="P326" s="296"/>
      <c r="Q326" s="296"/>
      <c r="R326" s="296"/>
      <c r="S326" s="296"/>
      <c r="T326" s="29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98" t="s">
        <v>1029</v>
      </c>
      <c r="AU326" s="298" t="s">
        <v>82</v>
      </c>
      <c r="AV326" s="13" t="s">
        <v>82</v>
      </c>
      <c r="AW326" s="13" t="s">
        <v>30</v>
      </c>
      <c r="AX326" s="13" t="s">
        <v>73</v>
      </c>
      <c r="AY326" s="298" t="s">
        <v>153</v>
      </c>
    </row>
    <row r="327" s="13" customFormat="1">
      <c r="A327" s="13"/>
      <c r="B327" s="287"/>
      <c r="C327" s="288"/>
      <c r="D327" s="289" t="s">
        <v>1029</v>
      </c>
      <c r="E327" s="290" t="s">
        <v>1</v>
      </c>
      <c r="F327" s="291" t="s">
        <v>1712</v>
      </c>
      <c r="G327" s="288"/>
      <c r="H327" s="292">
        <v>2.625</v>
      </c>
      <c r="I327" s="293"/>
      <c r="J327" s="288"/>
      <c r="K327" s="288"/>
      <c r="L327" s="294"/>
      <c r="M327" s="295"/>
      <c r="N327" s="296"/>
      <c r="O327" s="296"/>
      <c r="P327" s="296"/>
      <c r="Q327" s="296"/>
      <c r="R327" s="296"/>
      <c r="S327" s="296"/>
      <c r="T327" s="29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98" t="s">
        <v>1029</v>
      </c>
      <c r="AU327" s="298" t="s">
        <v>82</v>
      </c>
      <c r="AV327" s="13" t="s">
        <v>82</v>
      </c>
      <c r="AW327" s="13" t="s">
        <v>30</v>
      </c>
      <c r="AX327" s="13" t="s">
        <v>73</v>
      </c>
      <c r="AY327" s="298" t="s">
        <v>153</v>
      </c>
    </row>
    <row r="328" s="13" customFormat="1">
      <c r="A328" s="13"/>
      <c r="B328" s="287"/>
      <c r="C328" s="288"/>
      <c r="D328" s="289" t="s">
        <v>1029</v>
      </c>
      <c r="E328" s="290" t="s">
        <v>1</v>
      </c>
      <c r="F328" s="291" t="s">
        <v>1713</v>
      </c>
      <c r="G328" s="288"/>
      <c r="H328" s="292">
        <v>2.1000000000000001</v>
      </c>
      <c r="I328" s="293"/>
      <c r="J328" s="288"/>
      <c r="K328" s="288"/>
      <c r="L328" s="294"/>
      <c r="M328" s="295"/>
      <c r="N328" s="296"/>
      <c r="O328" s="296"/>
      <c r="P328" s="296"/>
      <c r="Q328" s="296"/>
      <c r="R328" s="296"/>
      <c r="S328" s="296"/>
      <c r="T328" s="29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98" t="s">
        <v>1029</v>
      </c>
      <c r="AU328" s="298" t="s">
        <v>82</v>
      </c>
      <c r="AV328" s="13" t="s">
        <v>82</v>
      </c>
      <c r="AW328" s="13" t="s">
        <v>30</v>
      </c>
      <c r="AX328" s="13" t="s">
        <v>73</v>
      </c>
      <c r="AY328" s="298" t="s">
        <v>153</v>
      </c>
    </row>
    <row r="329" s="13" customFormat="1">
      <c r="A329" s="13"/>
      <c r="B329" s="287"/>
      <c r="C329" s="288"/>
      <c r="D329" s="289" t="s">
        <v>1029</v>
      </c>
      <c r="E329" s="290" t="s">
        <v>1</v>
      </c>
      <c r="F329" s="291" t="s">
        <v>1714</v>
      </c>
      <c r="G329" s="288"/>
      <c r="H329" s="292">
        <v>1.5</v>
      </c>
      <c r="I329" s="293"/>
      <c r="J329" s="288"/>
      <c r="K329" s="288"/>
      <c r="L329" s="294"/>
      <c r="M329" s="295"/>
      <c r="N329" s="296"/>
      <c r="O329" s="296"/>
      <c r="P329" s="296"/>
      <c r="Q329" s="296"/>
      <c r="R329" s="296"/>
      <c r="S329" s="296"/>
      <c r="T329" s="29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98" t="s">
        <v>1029</v>
      </c>
      <c r="AU329" s="298" t="s">
        <v>82</v>
      </c>
      <c r="AV329" s="13" t="s">
        <v>82</v>
      </c>
      <c r="AW329" s="13" t="s">
        <v>30</v>
      </c>
      <c r="AX329" s="13" t="s">
        <v>73</v>
      </c>
      <c r="AY329" s="298" t="s">
        <v>153</v>
      </c>
    </row>
    <row r="330" s="13" customFormat="1">
      <c r="A330" s="13"/>
      <c r="B330" s="287"/>
      <c r="C330" s="288"/>
      <c r="D330" s="289" t="s">
        <v>1029</v>
      </c>
      <c r="E330" s="290" t="s">
        <v>1</v>
      </c>
      <c r="F330" s="291" t="s">
        <v>1715</v>
      </c>
      <c r="G330" s="288"/>
      <c r="H330" s="292">
        <v>1.25</v>
      </c>
      <c r="I330" s="293"/>
      <c r="J330" s="288"/>
      <c r="K330" s="288"/>
      <c r="L330" s="294"/>
      <c r="M330" s="295"/>
      <c r="N330" s="296"/>
      <c r="O330" s="296"/>
      <c r="P330" s="296"/>
      <c r="Q330" s="296"/>
      <c r="R330" s="296"/>
      <c r="S330" s="296"/>
      <c r="T330" s="29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98" t="s">
        <v>1029</v>
      </c>
      <c r="AU330" s="298" t="s">
        <v>82</v>
      </c>
      <c r="AV330" s="13" t="s">
        <v>82</v>
      </c>
      <c r="AW330" s="13" t="s">
        <v>30</v>
      </c>
      <c r="AX330" s="13" t="s">
        <v>73</v>
      </c>
      <c r="AY330" s="298" t="s">
        <v>153</v>
      </c>
    </row>
    <row r="331" s="14" customFormat="1">
      <c r="A331" s="14"/>
      <c r="B331" s="299"/>
      <c r="C331" s="300"/>
      <c r="D331" s="289" t="s">
        <v>1029</v>
      </c>
      <c r="E331" s="301" t="s">
        <v>1</v>
      </c>
      <c r="F331" s="302" t="s">
        <v>1311</v>
      </c>
      <c r="G331" s="300"/>
      <c r="H331" s="303">
        <v>41.234999999999999</v>
      </c>
      <c r="I331" s="304"/>
      <c r="J331" s="300"/>
      <c r="K331" s="300"/>
      <c r="L331" s="305"/>
      <c r="M331" s="306"/>
      <c r="N331" s="307"/>
      <c r="O331" s="307"/>
      <c r="P331" s="307"/>
      <c r="Q331" s="307"/>
      <c r="R331" s="307"/>
      <c r="S331" s="307"/>
      <c r="T331" s="30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309" t="s">
        <v>1029</v>
      </c>
      <c r="AU331" s="309" t="s">
        <v>82</v>
      </c>
      <c r="AV331" s="14" t="s">
        <v>93</v>
      </c>
      <c r="AW331" s="14" t="s">
        <v>30</v>
      </c>
      <c r="AX331" s="14" t="s">
        <v>78</v>
      </c>
      <c r="AY331" s="309" t="s">
        <v>153</v>
      </c>
    </row>
    <row r="332" s="2" customFormat="1" ht="24" customHeight="1">
      <c r="A332" s="37"/>
      <c r="B332" s="38"/>
      <c r="C332" s="249" t="s">
        <v>1153</v>
      </c>
      <c r="D332" s="249" t="s">
        <v>154</v>
      </c>
      <c r="E332" s="250" t="s">
        <v>1716</v>
      </c>
      <c r="F332" s="251" t="s">
        <v>1717</v>
      </c>
      <c r="G332" s="252" t="s">
        <v>192</v>
      </c>
      <c r="H332" s="253">
        <v>41.234999999999999</v>
      </c>
      <c r="I332" s="254"/>
      <c r="J332" s="255">
        <f>ROUND(I332*H332,2)</f>
        <v>0</v>
      </c>
      <c r="K332" s="256"/>
      <c r="L332" s="43"/>
      <c r="M332" s="257" t="s">
        <v>1</v>
      </c>
      <c r="N332" s="258" t="s">
        <v>38</v>
      </c>
      <c r="O332" s="90"/>
      <c r="P332" s="259">
        <f>O332*H332</f>
        <v>0</v>
      </c>
      <c r="Q332" s="259">
        <v>0</v>
      </c>
      <c r="R332" s="259">
        <f>Q332*H332</f>
        <v>0</v>
      </c>
      <c r="S332" s="259">
        <v>0</v>
      </c>
      <c r="T332" s="26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61" t="s">
        <v>93</v>
      </c>
      <c r="AT332" s="261" t="s">
        <v>154</v>
      </c>
      <c r="AU332" s="261" t="s">
        <v>82</v>
      </c>
      <c r="AY332" s="16" t="s">
        <v>153</v>
      </c>
      <c r="BE332" s="262">
        <f>IF(N332="základní",J332,0)</f>
        <v>0</v>
      </c>
      <c r="BF332" s="262">
        <f>IF(N332="snížená",J332,0)</f>
        <v>0</v>
      </c>
      <c r="BG332" s="262">
        <f>IF(N332="zákl. přenesená",J332,0)</f>
        <v>0</v>
      </c>
      <c r="BH332" s="262">
        <f>IF(N332="sníž. přenesená",J332,0)</f>
        <v>0</v>
      </c>
      <c r="BI332" s="262">
        <f>IF(N332="nulová",J332,0)</f>
        <v>0</v>
      </c>
      <c r="BJ332" s="16" t="s">
        <v>78</v>
      </c>
      <c r="BK332" s="262">
        <f>ROUND(I332*H332,2)</f>
        <v>0</v>
      </c>
      <c r="BL332" s="16" t="s">
        <v>93</v>
      </c>
      <c r="BM332" s="261" t="s">
        <v>1718</v>
      </c>
    </row>
    <row r="333" s="13" customFormat="1">
      <c r="A333" s="13"/>
      <c r="B333" s="287"/>
      <c r="C333" s="288"/>
      <c r="D333" s="289" t="s">
        <v>1029</v>
      </c>
      <c r="E333" s="290" t="s">
        <v>1</v>
      </c>
      <c r="F333" s="291" t="s">
        <v>1710</v>
      </c>
      <c r="G333" s="288"/>
      <c r="H333" s="292">
        <v>12.66</v>
      </c>
      <c r="I333" s="293"/>
      <c r="J333" s="288"/>
      <c r="K333" s="288"/>
      <c r="L333" s="294"/>
      <c r="M333" s="295"/>
      <c r="N333" s="296"/>
      <c r="O333" s="296"/>
      <c r="P333" s="296"/>
      <c r="Q333" s="296"/>
      <c r="R333" s="296"/>
      <c r="S333" s="296"/>
      <c r="T333" s="29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98" t="s">
        <v>1029</v>
      </c>
      <c r="AU333" s="298" t="s">
        <v>82</v>
      </c>
      <c r="AV333" s="13" t="s">
        <v>82</v>
      </c>
      <c r="AW333" s="13" t="s">
        <v>30</v>
      </c>
      <c r="AX333" s="13" t="s">
        <v>73</v>
      </c>
      <c r="AY333" s="298" t="s">
        <v>153</v>
      </c>
    </row>
    <row r="334" s="13" customFormat="1">
      <c r="A334" s="13"/>
      <c r="B334" s="287"/>
      <c r="C334" s="288"/>
      <c r="D334" s="289" t="s">
        <v>1029</v>
      </c>
      <c r="E334" s="290" t="s">
        <v>1</v>
      </c>
      <c r="F334" s="291" t="s">
        <v>1711</v>
      </c>
      <c r="G334" s="288"/>
      <c r="H334" s="292">
        <v>21.100000000000001</v>
      </c>
      <c r="I334" s="293"/>
      <c r="J334" s="288"/>
      <c r="K334" s="288"/>
      <c r="L334" s="294"/>
      <c r="M334" s="295"/>
      <c r="N334" s="296"/>
      <c r="O334" s="296"/>
      <c r="P334" s="296"/>
      <c r="Q334" s="296"/>
      <c r="R334" s="296"/>
      <c r="S334" s="296"/>
      <c r="T334" s="29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98" t="s">
        <v>1029</v>
      </c>
      <c r="AU334" s="298" t="s">
        <v>82</v>
      </c>
      <c r="AV334" s="13" t="s">
        <v>82</v>
      </c>
      <c r="AW334" s="13" t="s">
        <v>30</v>
      </c>
      <c r="AX334" s="13" t="s">
        <v>73</v>
      </c>
      <c r="AY334" s="298" t="s">
        <v>153</v>
      </c>
    </row>
    <row r="335" s="13" customFormat="1">
      <c r="A335" s="13"/>
      <c r="B335" s="287"/>
      <c r="C335" s="288"/>
      <c r="D335" s="289" t="s">
        <v>1029</v>
      </c>
      <c r="E335" s="290" t="s">
        <v>1</v>
      </c>
      <c r="F335" s="291" t="s">
        <v>1712</v>
      </c>
      <c r="G335" s="288"/>
      <c r="H335" s="292">
        <v>2.625</v>
      </c>
      <c r="I335" s="293"/>
      <c r="J335" s="288"/>
      <c r="K335" s="288"/>
      <c r="L335" s="294"/>
      <c r="M335" s="295"/>
      <c r="N335" s="296"/>
      <c r="O335" s="296"/>
      <c r="P335" s="296"/>
      <c r="Q335" s="296"/>
      <c r="R335" s="296"/>
      <c r="S335" s="296"/>
      <c r="T335" s="29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98" t="s">
        <v>1029</v>
      </c>
      <c r="AU335" s="298" t="s">
        <v>82</v>
      </c>
      <c r="AV335" s="13" t="s">
        <v>82</v>
      </c>
      <c r="AW335" s="13" t="s">
        <v>30</v>
      </c>
      <c r="AX335" s="13" t="s">
        <v>73</v>
      </c>
      <c r="AY335" s="298" t="s">
        <v>153</v>
      </c>
    </row>
    <row r="336" s="13" customFormat="1">
      <c r="A336" s="13"/>
      <c r="B336" s="287"/>
      <c r="C336" s="288"/>
      <c r="D336" s="289" t="s">
        <v>1029</v>
      </c>
      <c r="E336" s="290" t="s">
        <v>1</v>
      </c>
      <c r="F336" s="291" t="s">
        <v>1713</v>
      </c>
      <c r="G336" s="288"/>
      <c r="H336" s="292">
        <v>2.1000000000000001</v>
      </c>
      <c r="I336" s="293"/>
      <c r="J336" s="288"/>
      <c r="K336" s="288"/>
      <c r="L336" s="294"/>
      <c r="M336" s="295"/>
      <c r="N336" s="296"/>
      <c r="O336" s="296"/>
      <c r="P336" s="296"/>
      <c r="Q336" s="296"/>
      <c r="R336" s="296"/>
      <c r="S336" s="296"/>
      <c r="T336" s="29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98" t="s">
        <v>1029</v>
      </c>
      <c r="AU336" s="298" t="s">
        <v>82</v>
      </c>
      <c r="AV336" s="13" t="s">
        <v>82</v>
      </c>
      <c r="AW336" s="13" t="s">
        <v>30</v>
      </c>
      <c r="AX336" s="13" t="s">
        <v>73</v>
      </c>
      <c r="AY336" s="298" t="s">
        <v>153</v>
      </c>
    </row>
    <row r="337" s="13" customFormat="1">
      <c r="A337" s="13"/>
      <c r="B337" s="287"/>
      <c r="C337" s="288"/>
      <c r="D337" s="289" t="s">
        <v>1029</v>
      </c>
      <c r="E337" s="290" t="s">
        <v>1</v>
      </c>
      <c r="F337" s="291" t="s">
        <v>1714</v>
      </c>
      <c r="G337" s="288"/>
      <c r="H337" s="292">
        <v>1.5</v>
      </c>
      <c r="I337" s="293"/>
      <c r="J337" s="288"/>
      <c r="K337" s="288"/>
      <c r="L337" s="294"/>
      <c r="M337" s="295"/>
      <c r="N337" s="296"/>
      <c r="O337" s="296"/>
      <c r="P337" s="296"/>
      <c r="Q337" s="296"/>
      <c r="R337" s="296"/>
      <c r="S337" s="296"/>
      <c r="T337" s="29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98" t="s">
        <v>1029</v>
      </c>
      <c r="AU337" s="298" t="s">
        <v>82</v>
      </c>
      <c r="AV337" s="13" t="s">
        <v>82</v>
      </c>
      <c r="AW337" s="13" t="s">
        <v>30</v>
      </c>
      <c r="AX337" s="13" t="s">
        <v>73</v>
      </c>
      <c r="AY337" s="298" t="s">
        <v>153</v>
      </c>
    </row>
    <row r="338" s="13" customFormat="1">
      <c r="A338" s="13"/>
      <c r="B338" s="287"/>
      <c r="C338" s="288"/>
      <c r="D338" s="289" t="s">
        <v>1029</v>
      </c>
      <c r="E338" s="290" t="s">
        <v>1</v>
      </c>
      <c r="F338" s="291" t="s">
        <v>1715</v>
      </c>
      <c r="G338" s="288"/>
      <c r="H338" s="292">
        <v>1.25</v>
      </c>
      <c r="I338" s="293"/>
      <c r="J338" s="288"/>
      <c r="K338" s="288"/>
      <c r="L338" s="294"/>
      <c r="M338" s="295"/>
      <c r="N338" s="296"/>
      <c r="O338" s="296"/>
      <c r="P338" s="296"/>
      <c r="Q338" s="296"/>
      <c r="R338" s="296"/>
      <c r="S338" s="296"/>
      <c r="T338" s="29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98" t="s">
        <v>1029</v>
      </c>
      <c r="AU338" s="298" t="s">
        <v>82</v>
      </c>
      <c r="AV338" s="13" t="s">
        <v>82</v>
      </c>
      <c r="AW338" s="13" t="s">
        <v>30</v>
      </c>
      <c r="AX338" s="13" t="s">
        <v>73</v>
      </c>
      <c r="AY338" s="298" t="s">
        <v>153</v>
      </c>
    </row>
    <row r="339" s="14" customFormat="1">
      <c r="A339" s="14"/>
      <c r="B339" s="299"/>
      <c r="C339" s="300"/>
      <c r="D339" s="289" t="s">
        <v>1029</v>
      </c>
      <c r="E339" s="301" t="s">
        <v>1</v>
      </c>
      <c r="F339" s="302" t="s">
        <v>1311</v>
      </c>
      <c r="G339" s="300"/>
      <c r="H339" s="303">
        <v>41.234999999999999</v>
      </c>
      <c r="I339" s="304"/>
      <c r="J339" s="300"/>
      <c r="K339" s="300"/>
      <c r="L339" s="305"/>
      <c r="M339" s="306"/>
      <c r="N339" s="307"/>
      <c r="O339" s="307"/>
      <c r="P339" s="307"/>
      <c r="Q339" s="307"/>
      <c r="R339" s="307"/>
      <c r="S339" s="307"/>
      <c r="T339" s="30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309" t="s">
        <v>1029</v>
      </c>
      <c r="AU339" s="309" t="s">
        <v>82</v>
      </c>
      <c r="AV339" s="14" t="s">
        <v>93</v>
      </c>
      <c r="AW339" s="14" t="s">
        <v>30</v>
      </c>
      <c r="AX339" s="14" t="s">
        <v>78</v>
      </c>
      <c r="AY339" s="309" t="s">
        <v>153</v>
      </c>
    </row>
    <row r="340" s="2" customFormat="1" ht="24" customHeight="1">
      <c r="A340" s="37"/>
      <c r="B340" s="38"/>
      <c r="C340" s="249" t="s">
        <v>240</v>
      </c>
      <c r="D340" s="249" t="s">
        <v>154</v>
      </c>
      <c r="E340" s="250" t="s">
        <v>1719</v>
      </c>
      <c r="F340" s="251" t="s">
        <v>1720</v>
      </c>
      <c r="G340" s="252" t="s">
        <v>1076</v>
      </c>
      <c r="H340" s="253">
        <v>0.56200000000000006</v>
      </c>
      <c r="I340" s="254"/>
      <c r="J340" s="255">
        <f>ROUND(I340*H340,2)</f>
        <v>0</v>
      </c>
      <c r="K340" s="256"/>
      <c r="L340" s="43"/>
      <c r="M340" s="257" t="s">
        <v>1</v>
      </c>
      <c r="N340" s="258" t="s">
        <v>38</v>
      </c>
      <c r="O340" s="90"/>
      <c r="P340" s="259">
        <f>O340*H340</f>
        <v>0</v>
      </c>
      <c r="Q340" s="259">
        <v>1.05464</v>
      </c>
      <c r="R340" s="259">
        <f>Q340*H340</f>
        <v>0.59270768000000007</v>
      </c>
      <c r="S340" s="259">
        <v>0</v>
      </c>
      <c r="T340" s="260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61" t="s">
        <v>93</v>
      </c>
      <c r="AT340" s="261" t="s">
        <v>154</v>
      </c>
      <c r="AU340" s="261" t="s">
        <v>82</v>
      </c>
      <c r="AY340" s="16" t="s">
        <v>153</v>
      </c>
      <c r="BE340" s="262">
        <f>IF(N340="základní",J340,0)</f>
        <v>0</v>
      </c>
      <c r="BF340" s="262">
        <f>IF(N340="snížená",J340,0)</f>
        <v>0</v>
      </c>
      <c r="BG340" s="262">
        <f>IF(N340="zákl. přenesená",J340,0)</f>
        <v>0</v>
      </c>
      <c r="BH340" s="262">
        <f>IF(N340="sníž. přenesená",J340,0)</f>
        <v>0</v>
      </c>
      <c r="BI340" s="262">
        <f>IF(N340="nulová",J340,0)</f>
        <v>0</v>
      </c>
      <c r="BJ340" s="16" t="s">
        <v>78</v>
      </c>
      <c r="BK340" s="262">
        <f>ROUND(I340*H340,2)</f>
        <v>0</v>
      </c>
      <c r="BL340" s="16" t="s">
        <v>93</v>
      </c>
      <c r="BM340" s="261" t="s">
        <v>1721</v>
      </c>
    </row>
    <row r="341" s="13" customFormat="1">
      <c r="A341" s="13"/>
      <c r="B341" s="287"/>
      <c r="C341" s="288"/>
      <c r="D341" s="289" t="s">
        <v>1029</v>
      </c>
      <c r="E341" s="290" t="s">
        <v>1</v>
      </c>
      <c r="F341" s="291" t="s">
        <v>1722</v>
      </c>
      <c r="G341" s="288"/>
      <c r="H341" s="292">
        <v>0.47499999999999998</v>
      </c>
      <c r="I341" s="293"/>
      <c r="J341" s="288"/>
      <c r="K341" s="288"/>
      <c r="L341" s="294"/>
      <c r="M341" s="295"/>
      <c r="N341" s="296"/>
      <c r="O341" s="296"/>
      <c r="P341" s="296"/>
      <c r="Q341" s="296"/>
      <c r="R341" s="296"/>
      <c r="S341" s="296"/>
      <c r="T341" s="29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98" t="s">
        <v>1029</v>
      </c>
      <c r="AU341" s="298" t="s">
        <v>82</v>
      </c>
      <c r="AV341" s="13" t="s">
        <v>82</v>
      </c>
      <c r="AW341" s="13" t="s">
        <v>30</v>
      </c>
      <c r="AX341" s="13" t="s">
        <v>73</v>
      </c>
      <c r="AY341" s="298" t="s">
        <v>153</v>
      </c>
    </row>
    <row r="342" s="13" customFormat="1">
      <c r="A342" s="13"/>
      <c r="B342" s="287"/>
      <c r="C342" s="288"/>
      <c r="D342" s="289" t="s">
        <v>1029</v>
      </c>
      <c r="E342" s="290" t="s">
        <v>1</v>
      </c>
      <c r="F342" s="291" t="s">
        <v>1723</v>
      </c>
      <c r="G342" s="288"/>
      <c r="H342" s="292">
        <v>0.058999999999999997</v>
      </c>
      <c r="I342" s="293"/>
      <c r="J342" s="288"/>
      <c r="K342" s="288"/>
      <c r="L342" s="294"/>
      <c r="M342" s="295"/>
      <c r="N342" s="296"/>
      <c r="O342" s="296"/>
      <c r="P342" s="296"/>
      <c r="Q342" s="296"/>
      <c r="R342" s="296"/>
      <c r="S342" s="296"/>
      <c r="T342" s="29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98" t="s">
        <v>1029</v>
      </c>
      <c r="AU342" s="298" t="s">
        <v>82</v>
      </c>
      <c r="AV342" s="13" t="s">
        <v>82</v>
      </c>
      <c r="AW342" s="13" t="s">
        <v>30</v>
      </c>
      <c r="AX342" s="13" t="s">
        <v>73</v>
      </c>
      <c r="AY342" s="298" t="s">
        <v>153</v>
      </c>
    </row>
    <row r="343" s="13" customFormat="1">
      <c r="A343" s="13"/>
      <c r="B343" s="287"/>
      <c r="C343" s="288"/>
      <c r="D343" s="289" t="s">
        <v>1029</v>
      </c>
      <c r="E343" s="290" t="s">
        <v>1</v>
      </c>
      <c r="F343" s="291" t="s">
        <v>1724</v>
      </c>
      <c r="G343" s="288"/>
      <c r="H343" s="292">
        <v>0.028000000000000001</v>
      </c>
      <c r="I343" s="293"/>
      <c r="J343" s="288"/>
      <c r="K343" s="288"/>
      <c r="L343" s="294"/>
      <c r="M343" s="295"/>
      <c r="N343" s="296"/>
      <c r="O343" s="296"/>
      <c r="P343" s="296"/>
      <c r="Q343" s="296"/>
      <c r="R343" s="296"/>
      <c r="S343" s="296"/>
      <c r="T343" s="29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98" t="s">
        <v>1029</v>
      </c>
      <c r="AU343" s="298" t="s">
        <v>82</v>
      </c>
      <c r="AV343" s="13" t="s">
        <v>82</v>
      </c>
      <c r="AW343" s="13" t="s">
        <v>30</v>
      </c>
      <c r="AX343" s="13" t="s">
        <v>73</v>
      </c>
      <c r="AY343" s="298" t="s">
        <v>153</v>
      </c>
    </row>
    <row r="344" s="14" customFormat="1">
      <c r="A344" s="14"/>
      <c r="B344" s="299"/>
      <c r="C344" s="300"/>
      <c r="D344" s="289" t="s">
        <v>1029</v>
      </c>
      <c r="E344" s="301" t="s">
        <v>1</v>
      </c>
      <c r="F344" s="302" t="s">
        <v>1311</v>
      </c>
      <c r="G344" s="300"/>
      <c r="H344" s="303">
        <v>0.56200000000000006</v>
      </c>
      <c r="I344" s="304"/>
      <c r="J344" s="300"/>
      <c r="K344" s="300"/>
      <c r="L344" s="305"/>
      <c r="M344" s="306"/>
      <c r="N344" s="307"/>
      <c r="O344" s="307"/>
      <c r="P344" s="307"/>
      <c r="Q344" s="307"/>
      <c r="R344" s="307"/>
      <c r="S344" s="307"/>
      <c r="T344" s="30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309" t="s">
        <v>1029</v>
      </c>
      <c r="AU344" s="309" t="s">
        <v>82</v>
      </c>
      <c r="AV344" s="14" t="s">
        <v>93</v>
      </c>
      <c r="AW344" s="14" t="s">
        <v>30</v>
      </c>
      <c r="AX344" s="14" t="s">
        <v>78</v>
      </c>
      <c r="AY344" s="309" t="s">
        <v>153</v>
      </c>
    </row>
    <row r="345" s="2" customFormat="1" ht="16.5" customHeight="1">
      <c r="A345" s="37"/>
      <c r="B345" s="38"/>
      <c r="C345" s="249" t="s">
        <v>1160</v>
      </c>
      <c r="D345" s="249" t="s">
        <v>154</v>
      </c>
      <c r="E345" s="250" t="s">
        <v>1725</v>
      </c>
      <c r="F345" s="251" t="s">
        <v>1726</v>
      </c>
      <c r="G345" s="252" t="s">
        <v>1300</v>
      </c>
      <c r="H345" s="253">
        <v>10.51</v>
      </c>
      <c r="I345" s="254"/>
      <c r="J345" s="255">
        <f>ROUND(I345*H345,2)</f>
        <v>0</v>
      </c>
      <c r="K345" s="256"/>
      <c r="L345" s="43"/>
      <c r="M345" s="257" t="s">
        <v>1</v>
      </c>
      <c r="N345" s="258" t="s">
        <v>38</v>
      </c>
      <c r="O345" s="90"/>
      <c r="P345" s="259">
        <f>O345*H345</f>
        <v>0</v>
      </c>
      <c r="Q345" s="259">
        <v>2.4533999999999998</v>
      </c>
      <c r="R345" s="259">
        <f>Q345*H345</f>
        <v>25.785233999999999</v>
      </c>
      <c r="S345" s="259">
        <v>0</v>
      </c>
      <c r="T345" s="260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61" t="s">
        <v>93</v>
      </c>
      <c r="AT345" s="261" t="s">
        <v>154</v>
      </c>
      <c r="AU345" s="261" t="s">
        <v>82</v>
      </c>
      <c r="AY345" s="16" t="s">
        <v>153</v>
      </c>
      <c r="BE345" s="262">
        <f>IF(N345="základní",J345,0)</f>
        <v>0</v>
      </c>
      <c r="BF345" s="262">
        <f>IF(N345="snížená",J345,0)</f>
        <v>0</v>
      </c>
      <c r="BG345" s="262">
        <f>IF(N345="zákl. přenesená",J345,0)</f>
        <v>0</v>
      </c>
      <c r="BH345" s="262">
        <f>IF(N345="sníž. přenesená",J345,0)</f>
        <v>0</v>
      </c>
      <c r="BI345" s="262">
        <f>IF(N345="nulová",J345,0)</f>
        <v>0</v>
      </c>
      <c r="BJ345" s="16" t="s">
        <v>78</v>
      </c>
      <c r="BK345" s="262">
        <f>ROUND(I345*H345,2)</f>
        <v>0</v>
      </c>
      <c r="BL345" s="16" t="s">
        <v>93</v>
      </c>
      <c r="BM345" s="261" t="s">
        <v>1727</v>
      </c>
    </row>
    <row r="346" s="13" customFormat="1">
      <c r="A346" s="13"/>
      <c r="B346" s="287"/>
      <c r="C346" s="288"/>
      <c r="D346" s="289" t="s">
        <v>1029</v>
      </c>
      <c r="E346" s="290" t="s">
        <v>1</v>
      </c>
      <c r="F346" s="291" t="s">
        <v>1728</v>
      </c>
      <c r="G346" s="288"/>
      <c r="H346" s="292">
        <v>4.7480000000000002</v>
      </c>
      <c r="I346" s="293"/>
      <c r="J346" s="288"/>
      <c r="K346" s="288"/>
      <c r="L346" s="294"/>
      <c r="M346" s="295"/>
      <c r="N346" s="296"/>
      <c r="O346" s="296"/>
      <c r="P346" s="296"/>
      <c r="Q346" s="296"/>
      <c r="R346" s="296"/>
      <c r="S346" s="296"/>
      <c r="T346" s="29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98" t="s">
        <v>1029</v>
      </c>
      <c r="AU346" s="298" t="s">
        <v>82</v>
      </c>
      <c r="AV346" s="13" t="s">
        <v>82</v>
      </c>
      <c r="AW346" s="13" t="s">
        <v>30</v>
      </c>
      <c r="AX346" s="13" t="s">
        <v>73</v>
      </c>
      <c r="AY346" s="298" t="s">
        <v>153</v>
      </c>
    </row>
    <row r="347" s="13" customFormat="1">
      <c r="A347" s="13"/>
      <c r="B347" s="287"/>
      <c r="C347" s="288"/>
      <c r="D347" s="289" t="s">
        <v>1029</v>
      </c>
      <c r="E347" s="290" t="s">
        <v>1</v>
      </c>
      <c r="F347" s="291" t="s">
        <v>1729</v>
      </c>
      <c r="G347" s="288"/>
      <c r="H347" s="292">
        <v>2.089</v>
      </c>
      <c r="I347" s="293"/>
      <c r="J347" s="288"/>
      <c r="K347" s="288"/>
      <c r="L347" s="294"/>
      <c r="M347" s="295"/>
      <c r="N347" s="296"/>
      <c r="O347" s="296"/>
      <c r="P347" s="296"/>
      <c r="Q347" s="296"/>
      <c r="R347" s="296"/>
      <c r="S347" s="296"/>
      <c r="T347" s="29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98" t="s">
        <v>1029</v>
      </c>
      <c r="AU347" s="298" t="s">
        <v>82</v>
      </c>
      <c r="AV347" s="13" t="s">
        <v>82</v>
      </c>
      <c r="AW347" s="13" t="s">
        <v>30</v>
      </c>
      <c r="AX347" s="13" t="s">
        <v>73</v>
      </c>
      <c r="AY347" s="298" t="s">
        <v>153</v>
      </c>
    </row>
    <row r="348" s="13" customFormat="1">
      <c r="A348" s="13"/>
      <c r="B348" s="287"/>
      <c r="C348" s="288"/>
      <c r="D348" s="289" t="s">
        <v>1029</v>
      </c>
      <c r="E348" s="290" t="s">
        <v>1</v>
      </c>
      <c r="F348" s="291" t="s">
        <v>1730</v>
      </c>
      <c r="G348" s="288"/>
      <c r="H348" s="292">
        <v>1.0449999999999999</v>
      </c>
      <c r="I348" s="293"/>
      <c r="J348" s="288"/>
      <c r="K348" s="288"/>
      <c r="L348" s="294"/>
      <c r="M348" s="295"/>
      <c r="N348" s="296"/>
      <c r="O348" s="296"/>
      <c r="P348" s="296"/>
      <c r="Q348" s="296"/>
      <c r="R348" s="296"/>
      <c r="S348" s="296"/>
      <c r="T348" s="29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98" t="s">
        <v>1029</v>
      </c>
      <c r="AU348" s="298" t="s">
        <v>82</v>
      </c>
      <c r="AV348" s="13" t="s">
        <v>82</v>
      </c>
      <c r="AW348" s="13" t="s">
        <v>30</v>
      </c>
      <c r="AX348" s="13" t="s">
        <v>73</v>
      </c>
      <c r="AY348" s="298" t="s">
        <v>153</v>
      </c>
    </row>
    <row r="349" s="13" customFormat="1">
      <c r="A349" s="13"/>
      <c r="B349" s="287"/>
      <c r="C349" s="288"/>
      <c r="D349" s="289" t="s">
        <v>1029</v>
      </c>
      <c r="E349" s="290" t="s">
        <v>1</v>
      </c>
      <c r="F349" s="291" t="s">
        <v>1731</v>
      </c>
      <c r="G349" s="288"/>
      <c r="H349" s="292">
        <v>2.6280000000000001</v>
      </c>
      <c r="I349" s="293"/>
      <c r="J349" s="288"/>
      <c r="K349" s="288"/>
      <c r="L349" s="294"/>
      <c r="M349" s="295"/>
      <c r="N349" s="296"/>
      <c r="O349" s="296"/>
      <c r="P349" s="296"/>
      <c r="Q349" s="296"/>
      <c r="R349" s="296"/>
      <c r="S349" s="296"/>
      <c r="T349" s="29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98" t="s">
        <v>1029</v>
      </c>
      <c r="AU349" s="298" t="s">
        <v>82</v>
      </c>
      <c r="AV349" s="13" t="s">
        <v>82</v>
      </c>
      <c r="AW349" s="13" t="s">
        <v>30</v>
      </c>
      <c r="AX349" s="13" t="s">
        <v>73</v>
      </c>
      <c r="AY349" s="298" t="s">
        <v>153</v>
      </c>
    </row>
    <row r="350" s="14" customFormat="1">
      <c r="A350" s="14"/>
      <c r="B350" s="299"/>
      <c r="C350" s="300"/>
      <c r="D350" s="289" t="s">
        <v>1029</v>
      </c>
      <c r="E350" s="301" t="s">
        <v>1</v>
      </c>
      <c r="F350" s="302" t="s">
        <v>1311</v>
      </c>
      <c r="G350" s="300"/>
      <c r="H350" s="303">
        <v>10.51</v>
      </c>
      <c r="I350" s="304"/>
      <c r="J350" s="300"/>
      <c r="K350" s="300"/>
      <c r="L350" s="305"/>
      <c r="M350" s="306"/>
      <c r="N350" s="307"/>
      <c r="O350" s="307"/>
      <c r="P350" s="307"/>
      <c r="Q350" s="307"/>
      <c r="R350" s="307"/>
      <c r="S350" s="307"/>
      <c r="T350" s="30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309" t="s">
        <v>1029</v>
      </c>
      <c r="AU350" s="309" t="s">
        <v>82</v>
      </c>
      <c r="AV350" s="14" t="s">
        <v>93</v>
      </c>
      <c r="AW350" s="14" t="s">
        <v>30</v>
      </c>
      <c r="AX350" s="14" t="s">
        <v>78</v>
      </c>
      <c r="AY350" s="309" t="s">
        <v>153</v>
      </c>
    </row>
    <row r="351" s="2" customFormat="1" ht="16.5" customHeight="1">
      <c r="A351" s="37"/>
      <c r="B351" s="38"/>
      <c r="C351" s="249" t="s">
        <v>243</v>
      </c>
      <c r="D351" s="249" t="s">
        <v>154</v>
      </c>
      <c r="E351" s="250" t="s">
        <v>1732</v>
      </c>
      <c r="F351" s="251" t="s">
        <v>1733</v>
      </c>
      <c r="G351" s="252" t="s">
        <v>192</v>
      </c>
      <c r="H351" s="253">
        <v>74.093000000000004</v>
      </c>
      <c r="I351" s="254"/>
      <c r="J351" s="255">
        <f>ROUND(I351*H351,2)</f>
        <v>0</v>
      </c>
      <c r="K351" s="256"/>
      <c r="L351" s="43"/>
      <c r="M351" s="257" t="s">
        <v>1</v>
      </c>
      <c r="N351" s="258" t="s">
        <v>38</v>
      </c>
      <c r="O351" s="90"/>
      <c r="P351" s="259">
        <f>O351*H351</f>
        <v>0</v>
      </c>
      <c r="Q351" s="259">
        <v>0.0057600000000000004</v>
      </c>
      <c r="R351" s="259">
        <f>Q351*H351</f>
        <v>0.42677568000000005</v>
      </c>
      <c r="S351" s="259">
        <v>0</v>
      </c>
      <c r="T351" s="260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61" t="s">
        <v>93</v>
      </c>
      <c r="AT351" s="261" t="s">
        <v>154</v>
      </c>
      <c r="AU351" s="261" t="s">
        <v>82</v>
      </c>
      <c r="AY351" s="16" t="s">
        <v>153</v>
      </c>
      <c r="BE351" s="262">
        <f>IF(N351="základní",J351,0)</f>
        <v>0</v>
      </c>
      <c r="BF351" s="262">
        <f>IF(N351="snížená",J351,0)</f>
        <v>0</v>
      </c>
      <c r="BG351" s="262">
        <f>IF(N351="zákl. přenesená",J351,0)</f>
        <v>0</v>
      </c>
      <c r="BH351" s="262">
        <f>IF(N351="sníž. přenesená",J351,0)</f>
        <v>0</v>
      </c>
      <c r="BI351" s="262">
        <f>IF(N351="nulová",J351,0)</f>
        <v>0</v>
      </c>
      <c r="BJ351" s="16" t="s">
        <v>78</v>
      </c>
      <c r="BK351" s="262">
        <f>ROUND(I351*H351,2)</f>
        <v>0</v>
      </c>
      <c r="BL351" s="16" t="s">
        <v>93</v>
      </c>
      <c r="BM351" s="261" t="s">
        <v>1734</v>
      </c>
    </row>
    <row r="352" s="13" customFormat="1">
      <c r="A352" s="13"/>
      <c r="B352" s="287"/>
      <c r="C352" s="288"/>
      <c r="D352" s="289" t="s">
        <v>1029</v>
      </c>
      <c r="E352" s="290" t="s">
        <v>1</v>
      </c>
      <c r="F352" s="291" t="s">
        <v>1735</v>
      </c>
      <c r="G352" s="288"/>
      <c r="H352" s="292">
        <v>31.649999999999999</v>
      </c>
      <c r="I352" s="293"/>
      <c r="J352" s="288"/>
      <c r="K352" s="288"/>
      <c r="L352" s="294"/>
      <c r="M352" s="295"/>
      <c r="N352" s="296"/>
      <c r="O352" s="296"/>
      <c r="P352" s="296"/>
      <c r="Q352" s="296"/>
      <c r="R352" s="296"/>
      <c r="S352" s="296"/>
      <c r="T352" s="29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98" t="s">
        <v>1029</v>
      </c>
      <c r="AU352" s="298" t="s">
        <v>82</v>
      </c>
      <c r="AV352" s="13" t="s">
        <v>82</v>
      </c>
      <c r="AW352" s="13" t="s">
        <v>30</v>
      </c>
      <c r="AX352" s="13" t="s">
        <v>73</v>
      </c>
      <c r="AY352" s="298" t="s">
        <v>153</v>
      </c>
    </row>
    <row r="353" s="13" customFormat="1">
      <c r="A353" s="13"/>
      <c r="B353" s="287"/>
      <c r="C353" s="288"/>
      <c r="D353" s="289" t="s">
        <v>1029</v>
      </c>
      <c r="E353" s="290" t="s">
        <v>1</v>
      </c>
      <c r="F353" s="291" t="s">
        <v>1736</v>
      </c>
      <c r="G353" s="288"/>
      <c r="H353" s="292">
        <v>13.925000000000001</v>
      </c>
      <c r="I353" s="293"/>
      <c r="J353" s="288"/>
      <c r="K353" s="288"/>
      <c r="L353" s="294"/>
      <c r="M353" s="295"/>
      <c r="N353" s="296"/>
      <c r="O353" s="296"/>
      <c r="P353" s="296"/>
      <c r="Q353" s="296"/>
      <c r="R353" s="296"/>
      <c r="S353" s="296"/>
      <c r="T353" s="29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98" t="s">
        <v>1029</v>
      </c>
      <c r="AU353" s="298" t="s">
        <v>82</v>
      </c>
      <c r="AV353" s="13" t="s">
        <v>82</v>
      </c>
      <c r="AW353" s="13" t="s">
        <v>30</v>
      </c>
      <c r="AX353" s="13" t="s">
        <v>73</v>
      </c>
      <c r="AY353" s="298" t="s">
        <v>153</v>
      </c>
    </row>
    <row r="354" s="13" customFormat="1">
      <c r="A354" s="13"/>
      <c r="B354" s="287"/>
      <c r="C354" s="288"/>
      <c r="D354" s="289" t="s">
        <v>1029</v>
      </c>
      <c r="E354" s="290" t="s">
        <v>1</v>
      </c>
      <c r="F354" s="291" t="s">
        <v>1737</v>
      </c>
      <c r="G354" s="288"/>
      <c r="H354" s="292">
        <v>11</v>
      </c>
      <c r="I354" s="293"/>
      <c r="J354" s="288"/>
      <c r="K354" s="288"/>
      <c r="L354" s="294"/>
      <c r="M354" s="295"/>
      <c r="N354" s="296"/>
      <c r="O354" s="296"/>
      <c r="P354" s="296"/>
      <c r="Q354" s="296"/>
      <c r="R354" s="296"/>
      <c r="S354" s="296"/>
      <c r="T354" s="29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98" t="s">
        <v>1029</v>
      </c>
      <c r="AU354" s="298" t="s">
        <v>82</v>
      </c>
      <c r="AV354" s="13" t="s">
        <v>82</v>
      </c>
      <c r="AW354" s="13" t="s">
        <v>30</v>
      </c>
      <c r="AX354" s="13" t="s">
        <v>73</v>
      </c>
      <c r="AY354" s="298" t="s">
        <v>153</v>
      </c>
    </row>
    <row r="355" s="13" customFormat="1">
      <c r="A355" s="13"/>
      <c r="B355" s="287"/>
      <c r="C355" s="288"/>
      <c r="D355" s="289" t="s">
        <v>1029</v>
      </c>
      <c r="E355" s="290" t="s">
        <v>1</v>
      </c>
      <c r="F355" s="291" t="s">
        <v>1738</v>
      </c>
      <c r="G355" s="288"/>
      <c r="H355" s="292">
        <v>17.518000000000001</v>
      </c>
      <c r="I355" s="293"/>
      <c r="J355" s="288"/>
      <c r="K355" s="288"/>
      <c r="L355" s="294"/>
      <c r="M355" s="295"/>
      <c r="N355" s="296"/>
      <c r="O355" s="296"/>
      <c r="P355" s="296"/>
      <c r="Q355" s="296"/>
      <c r="R355" s="296"/>
      <c r="S355" s="296"/>
      <c r="T355" s="29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98" t="s">
        <v>1029</v>
      </c>
      <c r="AU355" s="298" t="s">
        <v>82</v>
      </c>
      <c r="AV355" s="13" t="s">
        <v>82</v>
      </c>
      <c r="AW355" s="13" t="s">
        <v>30</v>
      </c>
      <c r="AX355" s="13" t="s">
        <v>73</v>
      </c>
      <c r="AY355" s="298" t="s">
        <v>153</v>
      </c>
    </row>
    <row r="356" s="14" customFormat="1">
      <c r="A356" s="14"/>
      <c r="B356" s="299"/>
      <c r="C356" s="300"/>
      <c r="D356" s="289" t="s">
        <v>1029</v>
      </c>
      <c r="E356" s="301" t="s">
        <v>1</v>
      </c>
      <c r="F356" s="302" t="s">
        <v>1311</v>
      </c>
      <c r="G356" s="300"/>
      <c r="H356" s="303">
        <v>74.093000000000004</v>
      </c>
      <c r="I356" s="304"/>
      <c r="J356" s="300"/>
      <c r="K356" s="300"/>
      <c r="L356" s="305"/>
      <c r="M356" s="306"/>
      <c r="N356" s="307"/>
      <c r="O356" s="307"/>
      <c r="P356" s="307"/>
      <c r="Q356" s="307"/>
      <c r="R356" s="307"/>
      <c r="S356" s="307"/>
      <c r="T356" s="30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309" t="s">
        <v>1029</v>
      </c>
      <c r="AU356" s="309" t="s">
        <v>82</v>
      </c>
      <c r="AV356" s="14" t="s">
        <v>93</v>
      </c>
      <c r="AW356" s="14" t="s">
        <v>30</v>
      </c>
      <c r="AX356" s="14" t="s">
        <v>78</v>
      </c>
      <c r="AY356" s="309" t="s">
        <v>153</v>
      </c>
    </row>
    <row r="357" s="2" customFormat="1" ht="16.5" customHeight="1">
      <c r="A357" s="37"/>
      <c r="B357" s="38"/>
      <c r="C357" s="249" t="s">
        <v>1167</v>
      </c>
      <c r="D357" s="249" t="s">
        <v>154</v>
      </c>
      <c r="E357" s="250" t="s">
        <v>1739</v>
      </c>
      <c r="F357" s="251" t="s">
        <v>1740</v>
      </c>
      <c r="G357" s="252" t="s">
        <v>192</v>
      </c>
      <c r="H357" s="253">
        <v>74.093000000000004</v>
      </c>
      <c r="I357" s="254"/>
      <c r="J357" s="255">
        <f>ROUND(I357*H357,2)</f>
        <v>0</v>
      </c>
      <c r="K357" s="256"/>
      <c r="L357" s="43"/>
      <c r="M357" s="257" t="s">
        <v>1</v>
      </c>
      <c r="N357" s="258" t="s">
        <v>38</v>
      </c>
      <c r="O357" s="90"/>
      <c r="P357" s="259">
        <f>O357*H357</f>
        <v>0</v>
      </c>
      <c r="Q357" s="259">
        <v>0</v>
      </c>
      <c r="R357" s="259">
        <f>Q357*H357</f>
        <v>0</v>
      </c>
      <c r="S357" s="259">
        <v>0</v>
      </c>
      <c r="T357" s="26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61" t="s">
        <v>93</v>
      </c>
      <c r="AT357" s="261" t="s">
        <v>154</v>
      </c>
      <c r="AU357" s="261" t="s">
        <v>82</v>
      </c>
      <c r="AY357" s="16" t="s">
        <v>153</v>
      </c>
      <c r="BE357" s="262">
        <f>IF(N357="základní",J357,0)</f>
        <v>0</v>
      </c>
      <c r="BF357" s="262">
        <f>IF(N357="snížená",J357,0)</f>
        <v>0</v>
      </c>
      <c r="BG357" s="262">
        <f>IF(N357="zákl. přenesená",J357,0)</f>
        <v>0</v>
      </c>
      <c r="BH357" s="262">
        <f>IF(N357="sníž. přenesená",J357,0)</f>
        <v>0</v>
      </c>
      <c r="BI357" s="262">
        <f>IF(N357="nulová",J357,0)</f>
        <v>0</v>
      </c>
      <c r="BJ357" s="16" t="s">
        <v>78</v>
      </c>
      <c r="BK357" s="262">
        <f>ROUND(I357*H357,2)</f>
        <v>0</v>
      </c>
      <c r="BL357" s="16" t="s">
        <v>93</v>
      </c>
      <c r="BM357" s="261" t="s">
        <v>1741</v>
      </c>
    </row>
    <row r="358" s="13" customFormat="1">
      <c r="A358" s="13"/>
      <c r="B358" s="287"/>
      <c r="C358" s="288"/>
      <c r="D358" s="289" t="s">
        <v>1029</v>
      </c>
      <c r="E358" s="290" t="s">
        <v>1</v>
      </c>
      <c r="F358" s="291" t="s">
        <v>1735</v>
      </c>
      <c r="G358" s="288"/>
      <c r="H358" s="292">
        <v>31.649999999999999</v>
      </c>
      <c r="I358" s="293"/>
      <c r="J358" s="288"/>
      <c r="K358" s="288"/>
      <c r="L358" s="294"/>
      <c r="M358" s="295"/>
      <c r="N358" s="296"/>
      <c r="O358" s="296"/>
      <c r="P358" s="296"/>
      <c r="Q358" s="296"/>
      <c r="R358" s="296"/>
      <c r="S358" s="296"/>
      <c r="T358" s="29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98" t="s">
        <v>1029</v>
      </c>
      <c r="AU358" s="298" t="s">
        <v>82</v>
      </c>
      <c r="AV358" s="13" t="s">
        <v>82</v>
      </c>
      <c r="AW358" s="13" t="s">
        <v>30</v>
      </c>
      <c r="AX358" s="13" t="s">
        <v>73</v>
      </c>
      <c r="AY358" s="298" t="s">
        <v>153</v>
      </c>
    </row>
    <row r="359" s="13" customFormat="1">
      <c r="A359" s="13"/>
      <c r="B359" s="287"/>
      <c r="C359" s="288"/>
      <c r="D359" s="289" t="s">
        <v>1029</v>
      </c>
      <c r="E359" s="290" t="s">
        <v>1</v>
      </c>
      <c r="F359" s="291" t="s">
        <v>1736</v>
      </c>
      <c r="G359" s="288"/>
      <c r="H359" s="292">
        <v>13.925000000000001</v>
      </c>
      <c r="I359" s="293"/>
      <c r="J359" s="288"/>
      <c r="K359" s="288"/>
      <c r="L359" s="294"/>
      <c r="M359" s="295"/>
      <c r="N359" s="296"/>
      <c r="O359" s="296"/>
      <c r="P359" s="296"/>
      <c r="Q359" s="296"/>
      <c r="R359" s="296"/>
      <c r="S359" s="296"/>
      <c r="T359" s="29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98" t="s">
        <v>1029</v>
      </c>
      <c r="AU359" s="298" t="s">
        <v>82</v>
      </c>
      <c r="AV359" s="13" t="s">
        <v>82</v>
      </c>
      <c r="AW359" s="13" t="s">
        <v>30</v>
      </c>
      <c r="AX359" s="13" t="s">
        <v>73</v>
      </c>
      <c r="AY359" s="298" t="s">
        <v>153</v>
      </c>
    </row>
    <row r="360" s="13" customFormat="1">
      <c r="A360" s="13"/>
      <c r="B360" s="287"/>
      <c r="C360" s="288"/>
      <c r="D360" s="289" t="s">
        <v>1029</v>
      </c>
      <c r="E360" s="290" t="s">
        <v>1</v>
      </c>
      <c r="F360" s="291" t="s">
        <v>1737</v>
      </c>
      <c r="G360" s="288"/>
      <c r="H360" s="292">
        <v>11</v>
      </c>
      <c r="I360" s="293"/>
      <c r="J360" s="288"/>
      <c r="K360" s="288"/>
      <c r="L360" s="294"/>
      <c r="M360" s="295"/>
      <c r="N360" s="296"/>
      <c r="O360" s="296"/>
      <c r="P360" s="296"/>
      <c r="Q360" s="296"/>
      <c r="R360" s="296"/>
      <c r="S360" s="296"/>
      <c r="T360" s="29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98" t="s">
        <v>1029</v>
      </c>
      <c r="AU360" s="298" t="s">
        <v>82</v>
      </c>
      <c r="AV360" s="13" t="s">
        <v>82</v>
      </c>
      <c r="AW360" s="13" t="s">
        <v>30</v>
      </c>
      <c r="AX360" s="13" t="s">
        <v>73</v>
      </c>
      <c r="AY360" s="298" t="s">
        <v>153</v>
      </c>
    </row>
    <row r="361" s="13" customFormat="1">
      <c r="A361" s="13"/>
      <c r="B361" s="287"/>
      <c r="C361" s="288"/>
      <c r="D361" s="289" t="s">
        <v>1029</v>
      </c>
      <c r="E361" s="290" t="s">
        <v>1</v>
      </c>
      <c r="F361" s="291" t="s">
        <v>1738</v>
      </c>
      <c r="G361" s="288"/>
      <c r="H361" s="292">
        <v>17.518000000000001</v>
      </c>
      <c r="I361" s="293"/>
      <c r="J361" s="288"/>
      <c r="K361" s="288"/>
      <c r="L361" s="294"/>
      <c r="M361" s="295"/>
      <c r="N361" s="296"/>
      <c r="O361" s="296"/>
      <c r="P361" s="296"/>
      <c r="Q361" s="296"/>
      <c r="R361" s="296"/>
      <c r="S361" s="296"/>
      <c r="T361" s="29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98" t="s">
        <v>1029</v>
      </c>
      <c r="AU361" s="298" t="s">
        <v>82</v>
      </c>
      <c r="AV361" s="13" t="s">
        <v>82</v>
      </c>
      <c r="AW361" s="13" t="s">
        <v>30</v>
      </c>
      <c r="AX361" s="13" t="s">
        <v>73</v>
      </c>
      <c r="AY361" s="298" t="s">
        <v>153</v>
      </c>
    </row>
    <row r="362" s="14" customFormat="1">
      <c r="A362" s="14"/>
      <c r="B362" s="299"/>
      <c r="C362" s="300"/>
      <c r="D362" s="289" t="s">
        <v>1029</v>
      </c>
      <c r="E362" s="301" t="s">
        <v>1</v>
      </c>
      <c r="F362" s="302" t="s">
        <v>1311</v>
      </c>
      <c r="G362" s="300"/>
      <c r="H362" s="303">
        <v>74.093000000000004</v>
      </c>
      <c r="I362" s="304"/>
      <c r="J362" s="300"/>
      <c r="K362" s="300"/>
      <c r="L362" s="305"/>
      <c r="M362" s="306"/>
      <c r="N362" s="307"/>
      <c r="O362" s="307"/>
      <c r="P362" s="307"/>
      <c r="Q362" s="307"/>
      <c r="R362" s="307"/>
      <c r="S362" s="307"/>
      <c r="T362" s="30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309" t="s">
        <v>1029</v>
      </c>
      <c r="AU362" s="309" t="s">
        <v>82</v>
      </c>
      <c r="AV362" s="14" t="s">
        <v>93</v>
      </c>
      <c r="AW362" s="14" t="s">
        <v>30</v>
      </c>
      <c r="AX362" s="14" t="s">
        <v>78</v>
      </c>
      <c r="AY362" s="309" t="s">
        <v>153</v>
      </c>
    </row>
    <row r="363" s="2" customFormat="1" ht="24" customHeight="1">
      <c r="A363" s="37"/>
      <c r="B363" s="38"/>
      <c r="C363" s="249" t="s">
        <v>246</v>
      </c>
      <c r="D363" s="249" t="s">
        <v>154</v>
      </c>
      <c r="E363" s="250" t="s">
        <v>1742</v>
      </c>
      <c r="F363" s="251" t="s">
        <v>1743</v>
      </c>
      <c r="G363" s="252" t="s">
        <v>1076</v>
      </c>
      <c r="H363" s="253">
        <v>1.5760000000000001</v>
      </c>
      <c r="I363" s="254"/>
      <c r="J363" s="255">
        <f>ROUND(I363*H363,2)</f>
        <v>0</v>
      </c>
      <c r="K363" s="256"/>
      <c r="L363" s="43"/>
      <c r="M363" s="257" t="s">
        <v>1</v>
      </c>
      <c r="N363" s="258" t="s">
        <v>38</v>
      </c>
      <c r="O363" s="90"/>
      <c r="P363" s="259">
        <f>O363*H363</f>
        <v>0</v>
      </c>
      <c r="Q363" s="259">
        <v>1.0525599999999999</v>
      </c>
      <c r="R363" s="259">
        <f>Q363*H363</f>
        <v>1.6588345600000001</v>
      </c>
      <c r="S363" s="259">
        <v>0</v>
      </c>
      <c r="T363" s="260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61" t="s">
        <v>93</v>
      </c>
      <c r="AT363" s="261" t="s">
        <v>154</v>
      </c>
      <c r="AU363" s="261" t="s">
        <v>82</v>
      </c>
      <c r="AY363" s="16" t="s">
        <v>153</v>
      </c>
      <c r="BE363" s="262">
        <f>IF(N363="základní",J363,0)</f>
        <v>0</v>
      </c>
      <c r="BF363" s="262">
        <f>IF(N363="snížená",J363,0)</f>
        <v>0</v>
      </c>
      <c r="BG363" s="262">
        <f>IF(N363="zákl. přenesená",J363,0)</f>
        <v>0</v>
      </c>
      <c r="BH363" s="262">
        <f>IF(N363="sníž. přenesená",J363,0)</f>
        <v>0</v>
      </c>
      <c r="BI363" s="262">
        <f>IF(N363="nulová",J363,0)</f>
        <v>0</v>
      </c>
      <c r="BJ363" s="16" t="s">
        <v>78</v>
      </c>
      <c r="BK363" s="262">
        <f>ROUND(I363*H363,2)</f>
        <v>0</v>
      </c>
      <c r="BL363" s="16" t="s">
        <v>93</v>
      </c>
      <c r="BM363" s="261" t="s">
        <v>1744</v>
      </c>
    </row>
    <row r="364" s="13" customFormat="1">
      <c r="A364" s="13"/>
      <c r="B364" s="287"/>
      <c r="C364" s="288"/>
      <c r="D364" s="289" t="s">
        <v>1029</v>
      </c>
      <c r="E364" s="290" t="s">
        <v>1</v>
      </c>
      <c r="F364" s="291" t="s">
        <v>1745</v>
      </c>
      <c r="G364" s="288"/>
      <c r="H364" s="292">
        <v>0.71199999999999997</v>
      </c>
      <c r="I364" s="293"/>
      <c r="J364" s="288"/>
      <c r="K364" s="288"/>
      <c r="L364" s="294"/>
      <c r="M364" s="295"/>
      <c r="N364" s="296"/>
      <c r="O364" s="296"/>
      <c r="P364" s="296"/>
      <c r="Q364" s="296"/>
      <c r="R364" s="296"/>
      <c r="S364" s="296"/>
      <c r="T364" s="29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98" t="s">
        <v>1029</v>
      </c>
      <c r="AU364" s="298" t="s">
        <v>82</v>
      </c>
      <c r="AV364" s="13" t="s">
        <v>82</v>
      </c>
      <c r="AW364" s="13" t="s">
        <v>30</v>
      </c>
      <c r="AX364" s="13" t="s">
        <v>73</v>
      </c>
      <c r="AY364" s="298" t="s">
        <v>153</v>
      </c>
    </row>
    <row r="365" s="13" customFormat="1">
      <c r="A365" s="13"/>
      <c r="B365" s="287"/>
      <c r="C365" s="288"/>
      <c r="D365" s="289" t="s">
        <v>1029</v>
      </c>
      <c r="E365" s="290" t="s">
        <v>1</v>
      </c>
      <c r="F365" s="291" t="s">
        <v>1746</v>
      </c>
      <c r="G365" s="288"/>
      <c r="H365" s="292">
        <v>0.313</v>
      </c>
      <c r="I365" s="293"/>
      <c r="J365" s="288"/>
      <c r="K365" s="288"/>
      <c r="L365" s="294"/>
      <c r="M365" s="295"/>
      <c r="N365" s="296"/>
      <c r="O365" s="296"/>
      <c r="P365" s="296"/>
      <c r="Q365" s="296"/>
      <c r="R365" s="296"/>
      <c r="S365" s="296"/>
      <c r="T365" s="29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98" t="s">
        <v>1029</v>
      </c>
      <c r="AU365" s="298" t="s">
        <v>82</v>
      </c>
      <c r="AV365" s="13" t="s">
        <v>82</v>
      </c>
      <c r="AW365" s="13" t="s">
        <v>30</v>
      </c>
      <c r="AX365" s="13" t="s">
        <v>73</v>
      </c>
      <c r="AY365" s="298" t="s">
        <v>153</v>
      </c>
    </row>
    <row r="366" s="13" customFormat="1">
      <c r="A366" s="13"/>
      <c r="B366" s="287"/>
      <c r="C366" s="288"/>
      <c r="D366" s="289" t="s">
        <v>1029</v>
      </c>
      <c r="E366" s="290" t="s">
        <v>1</v>
      </c>
      <c r="F366" s="291" t="s">
        <v>1747</v>
      </c>
      <c r="G366" s="288"/>
      <c r="H366" s="292">
        <v>0.157</v>
      </c>
      <c r="I366" s="293"/>
      <c r="J366" s="288"/>
      <c r="K366" s="288"/>
      <c r="L366" s="294"/>
      <c r="M366" s="295"/>
      <c r="N366" s="296"/>
      <c r="O366" s="296"/>
      <c r="P366" s="296"/>
      <c r="Q366" s="296"/>
      <c r="R366" s="296"/>
      <c r="S366" s="296"/>
      <c r="T366" s="29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98" t="s">
        <v>1029</v>
      </c>
      <c r="AU366" s="298" t="s">
        <v>82</v>
      </c>
      <c r="AV366" s="13" t="s">
        <v>82</v>
      </c>
      <c r="AW366" s="13" t="s">
        <v>30</v>
      </c>
      <c r="AX366" s="13" t="s">
        <v>73</v>
      </c>
      <c r="AY366" s="298" t="s">
        <v>153</v>
      </c>
    </row>
    <row r="367" s="13" customFormat="1">
      <c r="A367" s="13"/>
      <c r="B367" s="287"/>
      <c r="C367" s="288"/>
      <c r="D367" s="289" t="s">
        <v>1029</v>
      </c>
      <c r="E367" s="290" t="s">
        <v>1</v>
      </c>
      <c r="F367" s="291" t="s">
        <v>1748</v>
      </c>
      <c r="G367" s="288"/>
      <c r="H367" s="292">
        <v>0.39400000000000002</v>
      </c>
      <c r="I367" s="293"/>
      <c r="J367" s="288"/>
      <c r="K367" s="288"/>
      <c r="L367" s="294"/>
      <c r="M367" s="295"/>
      <c r="N367" s="296"/>
      <c r="O367" s="296"/>
      <c r="P367" s="296"/>
      <c r="Q367" s="296"/>
      <c r="R367" s="296"/>
      <c r="S367" s="296"/>
      <c r="T367" s="29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98" t="s">
        <v>1029</v>
      </c>
      <c r="AU367" s="298" t="s">
        <v>82</v>
      </c>
      <c r="AV367" s="13" t="s">
        <v>82</v>
      </c>
      <c r="AW367" s="13" t="s">
        <v>30</v>
      </c>
      <c r="AX367" s="13" t="s">
        <v>73</v>
      </c>
      <c r="AY367" s="298" t="s">
        <v>153</v>
      </c>
    </row>
    <row r="368" s="14" customFormat="1">
      <c r="A368" s="14"/>
      <c r="B368" s="299"/>
      <c r="C368" s="300"/>
      <c r="D368" s="289" t="s">
        <v>1029</v>
      </c>
      <c r="E368" s="301" t="s">
        <v>1</v>
      </c>
      <c r="F368" s="302" t="s">
        <v>1311</v>
      </c>
      <c r="G368" s="300"/>
      <c r="H368" s="303">
        <v>1.5760000000000001</v>
      </c>
      <c r="I368" s="304"/>
      <c r="J368" s="300"/>
      <c r="K368" s="300"/>
      <c r="L368" s="305"/>
      <c r="M368" s="306"/>
      <c r="N368" s="307"/>
      <c r="O368" s="307"/>
      <c r="P368" s="307"/>
      <c r="Q368" s="307"/>
      <c r="R368" s="307"/>
      <c r="S368" s="307"/>
      <c r="T368" s="30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309" t="s">
        <v>1029</v>
      </c>
      <c r="AU368" s="309" t="s">
        <v>82</v>
      </c>
      <c r="AV368" s="14" t="s">
        <v>93</v>
      </c>
      <c r="AW368" s="14" t="s">
        <v>30</v>
      </c>
      <c r="AX368" s="14" t="s">
        <v>78</v>
      </c>
      <c r="AY368" s="309" t="s">
        <v>153</v>
      </c>
    </row>
    <row r="369" s="11" customFormat="1" ht="22.8" customHeight="1">
      <c r="A369" s="11"/>
      <c r="B369" s="235"/>
      <c r="C369" s="236"/>
      <c r="D369" s="237" t="s">
        <v>72</v>
      </c>
      <c r="E369" s="274" t="s">
        <v>736</v>
      </c>
      <c r="F369" s="274" t="s">
        <v>1438</v>
      </c>
      <c r="G369" s="236"/>
      <c r="H369" s="236"/>
      <c r="I369" s="239"/>
      <c r="J369" s="275">
        <f>BK369</f>
        <v>0</v>
      </c>
      <c r="K369" s="236"/>
      <c r="L369" s="241"/>
      <c r="M369" s="242"/>
      <c r="N369" s="243"/>
      <c r="O369" s="243"/>
      <c r="P369" s="244">
        <f>SUM(P370:P372)</f>
        <v>0</v>
      </c>
      <c r="Q369" s="243"/>
      <c r="R369" s="244">
        <f>SUM(R370:R372)</f>
        <v>24.205533750000001</v>
      </c>
      <c r="S369" s="243"/>
      <c r="T369" s="245">
        <f>SUM(T370:T372)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46" t="s">
        <v>78</v>
      </c>
      <c r="AT369" s="247" t="s">
        <v>72</v>
      </c>
      <c r="AU369" s="247" t="s">
        <v>78</v>
      </c>
      <c r="AY369" s="246" t="s">
        <v>153</v>
      </c>
      <c r="BK369" s="248">
        <f>SUM(BK370:BK372)</f>
        <v>0</v>
      </c>
    </row>
    <row r="370" s="2" customFormat="1" ht="24" customHeight="1">
      <c r="A370" s="37"/>
      <c r="B370" s="38"/>
      <c r="C370" s="249" t="s">
        <v>1174</v>
      </c>
      <c r="D370" s="249" t="s">
        <v>154</v>
      </c>
      <c r="E370" s="250" t="s">
        <v>1749</v>
      </c>
      <c r="F370" s="251" t="s">
        <v>1750</v>
      </c>
      <c r="G370" s="252" t="s">
        <v>192</v>
      </c>
      <c r="H370" s="253">
        <v>122.715</v>
      </c>
      <c r="I370" s="254"/>
      <c r="J370" s="255">
        <f>ROUND(I370*H370,2)</f>
        <v>0</v>
      </c>
      <c r="K370" s="256"/>
      <c r="L370" s="43"/>
      <c r="M370" s="257" t="s">
        <v>1</v>
      </c>
      <c r="N370" s="258" t="s">
        <v>38</v>
      </c>
      <c r="O370" s="90"/>
      <c r="P370" s="259">
        <f>O370*H370</f>
        <v>0</v>
      </c>
      <c r="Q370" s="259">
        <v>0.084250000000000005</v>
      </c>
      <c r="R370" s="259">
        <f>Q370*H370</f>
        <v>10.338738750000001</v>
      </c>
      <c r="S370" s="259">
        <v>0</v>
      </c>
      <c r="T370" s="260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61" t="s">
        <v>93</v>
      </c>
      <c r="AT370" s="261" t="s">
        <v>154</v>
      </c>
      <c r="AU370" s="261" t="s">
        <v>82</v>
      </c>
      <c r="AY370" s="16" t="s">
        <v>153</v>
      </c>
      <c r="BE370" s="262">
        <f>IF(N370="základní",J370,0)</f>
        <v>0</v>
      </c>
      <c r="BF370" s="262">
        <f>IF(N370="snížená",J370,0)</f>
        <v>0</v>
      </c>
      <c r="BG370" s="262">
        <f>IF(N370="zákl. přenesená",J370,0)</f>
        <v>0</v>
      </c>
      <c r="BH370" s="262">
        <f>IF(N370="sníž. přenesená",J370,0)</f>
        <v>0</v>
      </c>
      <c r="BI370" s="262">
        <f>IF(N370="nulová",J370,0)</f>
        <v>0</v>
      </c>
      <c r="BJ370" s="16" t="s">
        <v>78</v>
      </c>
      <c r="BK370" s="262">
        <f>ROUND(I370*H370,2)</f>
        <v>0</v>
      </c>
      <c r="BL370" s="16" t="s">
        <v>93</v>
      </c>
      <c r="BM370" s="261" t="s">
        <v>1751</v>
      </c>
    </row>
    <row r="371" s="13" customFormat="1">
      <c r="A371" s="13"/>
      <c r="B371" s="287"/>
      <c r="C371" s="288"/>
      <c r="D371" s="289" t="s">
        <v>1029</v>
      </c>
      <c r="E371" s="290" t="s">
        <v>1</v>
      </c>
      <c r="F371" s="291" t="s">
        <v>1752</v>
      </c>
      <c r="G371" s="288"/>
      <c r="H371" s="292">
        <v>122.715</v>
      </c>
      <c r="I371" s="293"/>
      <c r="J371" s="288"/>
      <c r="K371" s="288"/>
      <c r="L371" s="294"/>
      <c r="M371" s="295"/>
      <c r="N371" s="296"/>
      <c r="O371" s="296"/>
      <c r="P371" s="296"/>
      <c r="Q371" s="296"/>
      <c r="R371" s="296"/>
      <c r="S371" s="296"/>
      <c r="T371" s="29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98" t="s">
        <v>1029</v>
      </c>
      <c r="AU371" s="298" t="s">
        <v>82</v>
      </c>
      <c r="AV371" s="13" t="s">
        <v>82</v>
      </c>
      <c r="AW371" s="13" t="s">
        <v>30</v>
      </c>
      <c r="AX371" s="13" t="s">
        <v>78</v>
      </c>
      <c r="AY371" s="298" t="s">
        <v>153</v>
      </c>
    </row>
    <row r="372" s="2" customFormat="1" ht="16.5" customHeight="1">
      <c r="A372" s="37"/>
      <c r="B372" s="38"/>
      <c r="C372" s="276" t="s">
        <v>249</v>
      </c>
      <c r="D372" s="276" t="s">
        <v>957</v>
      </c>
      <c r="E372" s="277" t="s">
        <v>1753</v>
      </c>
      <c r="F372" s="278" t="s">
        <v>1754</v>
      </c>
      <c r="G372" s="279" t="s">
        <v>192</v>
      </c>
      <c r="H372" s="280">
        <v>122.715</v>
      </c>
      <c r="I372" s="281"/>
      <c r="J372" s="282">
        <f>ROUND(I372*H372,2)</f>
        <v>0</v>
      </c>
      <c r="K372" s="283"/>
      <c r="L372" s="284"/>
      <c r="M372" s="285" t="s">
        <v>1</v>
      </c>
      <c r="N372" s="286" t="s">
        <v>38</v>
      </c>
      <c r="O372" s="90"/>
      <c r="P372" s="259">
        <f>O372*H372</f>
        <v>0</v>
      </c>
      <c r="Q372" s="259">
        <v>0.113</v>
      </c>
      <c r="R372" s="259">
        <f>Q372*H372</f>
        <v>13.866795000000002</v>
      </c>
      <c r="S372" s="259">
        <v>0</v>
      </c>
      <c r="T372" s="26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61" t="s">
        <v>167</v>
      </c>
      <c r="AT372" s="261" t="s">
        <v>957</v>
      </c>
      <c r="AU372" s="261" t="s">
        <v>82</v>
      </c>
      <c r="AY372" s="16" t="s">
        <v>153</v>
      </c>
      <c r="BE372" s="262">
        <f>IF(N372="základní",J372,0)</f>
        <v>0</v>
      </c>
      <c r="BF372" s="262">
        <f>IF(N372="snížená",J372,0)</f>
        <v>0</v>
      </c>
      <c r="BG372" s="262">
        <f>IF(N372="zákl. přenesená",J372,0)</f>
        <v>0</v>
      </c>
      <c r="BH372" s="262">
        <f>IF(N372="sníž. přenesená",J372,0)</f>
        <v>0</v>
      </c>
      <c r="BI372" s="262">
        <f>IF(N372="nulová",J372,0)</f>
        <v>0</v>
      </c>
      <c r="BJ372" s="16" t="s">
        <v>78</v>
      </c>
      <c r="BK372" s="262">
        <f>ROUND(I372*H372,2)</f>
        <v>0</v>
      </c>
      <c r="BL372" s="16" t="s">
        <v>93</v>
      </c>
      <c r="BM372" s="261" t="s">
        <v>1755</v>
      </c>
    </row>
    <row r="373" s="11" customFormat="1" ht="22.8" customHeight="1">
      <c r="A373" s="11"/>
      <c r="B373" s="235"/>
      <c r="C373" s="236"/>
      <c r="D373" s="237" t="s">
        <v>72</v>
      </c>
      <c r="E373" s="274" t="s">
        <v>163</v>
      </c>
      <c r="F373" s="274" t="s">
        <v>1756</v>
      </c>
      <c r="G373" s="236"/>
      <c r="H373" s="236"/>
      <c r="I373" s="239"/>
      <c r="J373" s="275">
        <f>BK373</f>
        <v>0</v>
      </c>
      <c r="K373" s="236"/>
      <c r="L373" s="241"/>
      <c r="M373" s="242"/>
      <c r="N373" s="243"/>
      <c r="O373" s="243"/>
      <c r="P373" s="244">
        <f>SUM(P374:P453)</f>
        <v>0</v>
      </c>
      <c r="Q373" s="243"/>
      <c r="R373" s="244">
        <f>SUM(R374:R453)</f>
        <v>58.665360379999996</v>
      </c>
      <c r="S373" s="243"/>
      <c r="T373" s="245">
        <f>SUM(T374:T453)</f>
        <v>0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R373" s="246" t="s">
        <v>78</v>
      </c>
      <c r="AT373" s="247" t="s">
        <v>72</v>
      </c>
      <c r="AU373" s="247" t="s">
        <v>78</v>
      </c>
      <c r="AY373" s="246" t="s">
        <v>153</v>
      </c>
      <c r="BK373" s="248">
        <f>SUM(BK374:BK453)</f>
        <v>0</v>
      </c>
    </row>
    <row r="374" s="2" customFormat="1" ht="24" customHeight="1">
      <c r="A374" s="37"/>
      <c r="B374" s="38"/>
      <c r="C374" s="249" t="s">
        <v>1181</v>
      </c>
      <c r="D374" s="249" t="s">
        <v>154</v>
      </c>
      <c r="E374" s="250" t="s">
        <v>1757</v>
      </c>
      <c r="F374" s="251" t="s">
        <v>1758</v>
      </c>
      <c r="G374" s="252" t="s">
        <v>192</v>
      </c>
      <c r="H374" s="253">
        <v>945</v>
      </c>
      <c r="I374" s="254"/>
      <c r="J374" s="255">
        <f>ROUND(I374*H374,2)</f>
        <v>0</v>
      </c>
      <c r="K374" s="256"/>
      <c r="L374" s="43"/>
      <c r="M374" s="257" t="s">
        <v>1</v>
      </c>
      <c r="N374" s="258" t="s">
        <v>38</v>
      </c>
      <c r="O374" s="90"/>
      <c r="P374" s="259">
        <f>O374*H374</f>
        <v>0</v>
      </c>
      <c r="Q374" s="259">
        <v>0.00025999999999999998</v>
      </c>
      <c r="R374" s="259">
        <f>Q374*H374</f>
        <v>0.24569999999999997</v>
      </c>
      <c r="S374" s="259">
        <v>0</v>
      </c>
      <c r="T374" s="260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61" t="s">
        <v>93</v>
      </c>
      <c r="AT374" s="261" t="s">
        <v>154</v>
      </c>
      <c r="AU374" s="261" t="s">
        <v>82</v>
      </c>
      <c r="AY374" s="16" t="s">
        <v>153</v>
      </c>
      <c r="BE374" s="262">
        <f>IF(N374="základní",J374,0)</f>
        <v>0</v>
      </c>
      <c r="BF374" s="262">
        <f>IF(N374="snížená",J374,0)</f>
        <v>0</v>
      </c>
      <c r="BG374" s="262">
        <f>IF(N374="zákl. přenesená",J374,0)</f>
        <v>0</v>
      </c>
      <c r="BH374" s="262">
        <f>IF(N374="sníž. přenesená",J374,0)</f>
        <v>0</v>
      </c>
      <c r="BI374" s="262">
        <f>IF(N374="nulová",J374,0)</f>
        <v>0</v>
      </c>
      <c r="BJ374" s="16" t="s">
        <v>78</v>
      </c>
      <c r="BK374" s="262">
        <f>ROUND(I374*H374,2)</f>
        <v>0</v>
      </c>
      <c r="BL374" s="16" t="s">
        <v>93</v>
      </c>
      <c r="BM374" s="261" t="s">
        <v>1759</v>
      </c>
    </row>
    <row r="375" s="13" customFormat="1">
      <c r="A375" s="13"/>
      <c r="B375" s="287"/>
      <c r="C375" s="288"/>
      <c r="D375" s="289" t="s">
        <v>1029</v>
      </c>
      <c r="E375" s="290" t="s">
        <v>1</v>
      </c>
      <c r="F375" s="291" t="s">
        <v>1760</v>
      </c>
      <c r="G375" s="288"/>
      <c r="H375" s="292">
        <v>945</v>
      </c>
      <c r="I375" s="293"/>
      <c r="J375" s="288"/>
      <c r="K375" s="288"/>
      <c r="L375" s="294"/>
      <c r="M375" s="295"/>
      <c r="N375" s="296"/>
      <c r="O375" s="296"/>
      <c r="P375" s="296"/>
      <c r="Q375" s="296"/>
      <c r="R375" s="296"/>
      <c r="S375" s="296"/>
      <c r="T375" s="29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98" t="s">
        <v>1029</v>
      </c>
      <c r="AU375" s="298" t="s">
        <v>82</v>
      </c>
      <c r="AV375" s="13" t="s">
        <v>82</v>
      </c>
      <c r="AW375" s="13" t="s">
        <v>30</v>
      </c>
      <c r="AX375" s="13" t="s">
        <v>78</v>
      </c>
      <c r="AY375" s="298" t="s">
        <v>153</v>
      </c>
    </row>
    <row r="376" s="2" customFormat="1" ht="24" customHeight="1">
      <c r="A376" s="37"/>
      <c r="B376" s="38"/>
      <c r="C376" s="249" t="s">
        <v>252</v>
      </c>
      <c r="D376" s="249" t="s">
        <v>154</v>
      </c>
      <c r="E376" s="250" t="s">
        <v>1761</v>
      </c>
      <c r="F376" s="251" t="s">
        <v>1762</v>
      </c>
      <c r="G376" s="252" t="s">
        <v>192</v>
      </c>
      <c r="H376" s="253">
        <v>875.10000000000002</v>
      </c>
      <c r="I376" s="254"/>
      <c r="J376" s="255">
        <f>ROUND(I376*H376,2)</f>
        <v>0</v>
      </c>
      <c r="K376" s="256"/>
      <c r="L376" s="43"/>
      <c r="M376" s="257" t="s">
        <v>1</v>
      </c>
      <c r="N376" s="258" t="s">
        <v>38</v>
      </c>
      <c r="O376" s="90"/>
      <c r="P376" s="259">
        <f>O376*H376</f>
        <v>0</v>
      </c>
      <c r="Q376" s="259">
        <v>0.017330000000000002</v>
      </c>
      <c r="R376" s="259">
        <f>Q376*H376</f>
        <v>15.165483000000002</v>
      </c>
      <c r="S376" s="259">
        <v>0</v>
      </c>
      <c r="T376" s="260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61" t="s">
        <v>93</v>
      </c>
      <c r="AT376" s="261" t="s">
        <v>154</v>
      </c>
      <c r="AU376" s="261" t="s">
        <v>82</v>
      </c>
      <c r="AY376" s="16" t="s">
        <v>153</v>
      </c>
      <c r="BE376" s="262">
        <f>IF(N376="základní",J376,0)</f>
        <v>0</v>
      </c>
      <c r="BF376" s="262">
        <f>IF(N376="snížená",J376,0)</f>
        <v>0</v>
      </c>
      <c r="BG376" s="262">
        <f>IF(N376="zákl. přenesená",J376,0)</f>
        <v>0</v>
      </c>
      <c r="BH376" s="262">
        <f>IF(N376="sníž. přenesená",J376,0)</f>
        <v>0</v>
      </c>
      <c r="BI376" s="262">
        <f>IF(N376="nulová",J376,0)</f>
        <v>0</v>
      </c>
      <c r="BJ376" s="16" t="s">
        <v>78</v>
      </c>
      <c r="BK376" s="262">
        <f>ROUND(I376*H376,2)</f>
        <v>0</v>
      </c>
      <c r="BL376" s="16" t="s">
        <v>93</v>
      </c>
      <c r="BM376" s="261" t="s">
        <v>1763</v>
      </c>
    </row>
    <row r="377" s="13" customFormat="1">
      <c r="A377" s="13"/>
      <c r="B377" s="287"/>
      <c r="C377" s="288"/>
      <c r="D377" s="289" t="s">
        <v>1029</v>
      </c>
      <c r="E377" s="290" t="s">
        <v>1</v>
      </c>
      <c r="F377" s="291" t="s">
        <v>1764</v>
      </c>
      <c r="G377" s="288"/>
      <c r="H377" s="292">
        <v>875.10000000000002</v>
      </c>
      <c r="I377" s="293"/>
      <c r="J377" s="288"/>
      <c r="K377" s="288"/>
      <c r="L377" s="294"/>
      <c r="M377" s="295"/>
      <c r="N377" s="296"/>
      <c r="O377" s="296"/>
      <c r="P377" s="296"/>
      <c r="Q377" s="296"/>
      <c r="R377" s="296"/>
      <c r="S377" s="296"/>
      <c r="T377" s="29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98" t="s">
        <v>1029</v>
      </c>
      <c r="AU377" s="298" t="s">
        <v>82</v>
      </c>
      <c r="AV377" s="13" t="s">
        <v>82</v>
      </c>
      <c r="AW377" s="13" t="s">
        <v>30</v>
      </c>
      <c r="AX377" s="13" t="s">
        <v>78</v>
      </c>
      <c r="AY377" s="298" t="s">
        <v>153</v>
      </c>
    </row>
    <row r="378" s="2" customFormat="1" ht="24" customHeight="1">
      <c r="A378" s="37"/>
      <c r="B378" s="38"/>
      <c r="C378" s="249" t="s">
        <v>1188</v>
      </c>
      <c r="D378" s="249" t="s">
        <v>154</v>
      </c>
      <c r="E378" s="250" t="s">
        <v>1765</v>
      </c>
      <c r="F378" s="251" t="s">
        <v>1766</v>
      </c>
      <c r="G378" s="252" t="s">
        <v>192</v>
      </c>
      <c r="H378" s="253">
        <v>102.59999999999999</v>
      </c>
      <c r="I378" s="254"/>
      <c r="J378" s="255">
        <f>ROUND(I378*H378,2)</f>
        <v>0</v>
      </c>
      <c r="K378" s="256"/>
      <c r="L378" s="43"/>
      <c r="M378" s="257" t="s">
        <v>1</v>
      </c>
      <c r="N378" s="258" t="s">
        <v>38</v>
      </c>
      <c r="O378" s="90"/>
      <c r="P378" s="259">
        <f>O378*H378</f>
        <v>0</v>
      </c>
      <c r="Q378" s="259">
        <v>0.026249999999999999</v>
      </c>
      <c r="R378" s="259">
        <f>Q378*H378</f>
        <v>2.6932499999999999</v>
      </c>
      <c r="S378" s="259">
        <v>0</v>
      </c>
      <c r="T378" s="260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61" t="s">
        <v>93</v>
      </c>
      <c r="AT378" s="261" t="s">
        <v>154</v>
      </c>
      <c r="AU378" s="261" t="s">
        <v>82</v>
      </c>
      <c r="AY378" s="16" t="s">
        <v>153</v>
      </c>
      <c r="BE378" s="262">
        <f>IF(N378="základní",J378,0)</f>
        <v>0</v>
      </c>
      <c r="BF378" s="262">
        <f>IF(N378="snížená",J378,0)</f>
        <v>0</v>
      </c>
      <c r="BG378" s="262">
        <f>IF(N378="zákl. přenesená",J378,0)</f>
        <v>0</v>
      </c>
      <c r="BH378" s="262">
        <f>IF(N378="sníž. přenesená",J378,0)</f>
        <v>0</v>
      </c>
      <c r="BI378" s="262">
        <f>IF(N378="nulová",J378,0)</f>
        <v>0</v>
      </c>
      <c r="BJ378" s="16" t="s">
        <v>78</v>
      </c>
      <c r="BK378" s="262">
        <f>ROUND(I378*H378,2)</f>
        <v>0</v>
      </c>
      <c r="BL378" s="16" t="s">
        <v>93</v>
      </c>
      <c r="BM378" s="261" t="s">
        <v>1767</v>
      </c>
    </row>
    <row r="379" s="13" customFormat="1">
      <c r="A379" s="13"/>
      <c r="B379" s="287"/>
      <c r="C379" s="288"/>
      <c r="D379" s="289" t="s">
        <v>1029</v>
      </c>
      <c r="E379" s="290" t="s">
        <v>1</v>
      </c>
      <c r="F379" s="291" t="s">
        <v>1768</v>
      </c>
      <c r="G379" s="288"/>
      <c r="H379" s="292">
        <v>102.59999999999999</v>
      </c>
      <c r="I379" s="293"/>
      <c r="J379" s="288"/>
      <c r="K379" s="288"/>
      <c r="L379" s="294"/>
      <c r="M379" s="295"/>
      <c r="N379" s="296"/>
      <c r="O379" s="296"/>
      <c r="P379" s="296"/>
      <c r="Q379" s="296"/>
      <c r="R379" s="296"/>
      <c r="S379" s="296"/>
      <c r="T379" s="29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98" t="s">
        <v>1029</v>
      </c>
      <c r="AU379" s="298" t="s">
        <v>82</v>
      </c>
      <c r="AV379" s="13" t="s">
        <v>82</v>
      </c>
      <c r="AW379" s="13" t="s">
        <v>30</v>
      </c>
      <c r="AX379" s="13" t="s">
        <v>78</v>
      </c>
      <c r="AY379" s="298" t="s">
        <v>153</v>
      </c>
    </row>
    <row r="380" s="2" customFormat="1" ht="36" customHeight="1">
      <c r="A380" s="37"/>
      <c r="B380" s="38"/>
      <c r="C380" s="249" t="s">
        <v>255</v>
      </c>
      <c r="D380" s="249" t="s">
        <v>154</v>
      </c>
      <c r="E380" s="250" t="s">
        <v>1769</v>
      </c>
      <c r="F380" s="251" t="s">
        <v>1770</v>
      </c>
      <c r="G380" s="252" t="s">
        <v>192</v>
      </c>
      <c r="H380" s="253">
        <v>272.12900000000002</v>
      </c>
      <c r="I380" s="254"/>
      <c r="J380" s="255">
        <f>ROUND(I380*H380,2)</f>
        <v>0</v>
      </c>
      <c r="K380" s="256"/>
      <c r="L380" s="43"/>
      <c r="M380" s="257" t="s">
        <v>1</v>
      </c>
      <c r="N380" s="258" t="s">
        <v>38</v>
      </c>
      <c r="O380" s="90"/>
      <c r="P380" s="259">
        <f>O380*H380</f>
        <v>0</v>
      </c>
      <c r="Q380" s="259">
        <v>0.0094999999999999998</v>
      </c>
      <c r="R380" s="259">
        <f>Q380*H380</f>
        <v>2.5852255</v>
      </c>
      <c r="S380" s="259">
        <v>0</v>
      </c>
      <c r="T380" s="26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61" t="s">
        <v>93</v>
      </c>
      <c r="AT380" s="261" t="s">
        <v>154</v>
      </c>
      <c r="AU380" s="261" t="s">
        <v>82</v>
      </c>
      <c r="AY380" s="16" t="s">
        <v>153</v>
      </c>
      <c r="BE380" s="262">
        <f>IF(N380="základní",J380,0)</f>
        <v>0</v>
      </c>
      <c r="BF380" s="262">
        <f>IF(N380="snížená",J380,0)</f>
        <v>0</v>
      </c>
      <c r="BG380" s="262">
        <f>IF(N380="zákl. přenesená",J380,0)</f>
        <v>0</v>
      </c>
      <c r="BH380" s="262">
        <f>IF(N380="sníž. přenesená",J380,0)</f>
        <v>0</v>
      </c>
      <c r="BI380" s="262">
        <f>IF(N380="nulová",J380,0)</f>
        <v>0</v>
      </c>
      <c r="BJ380" s="16" t="s">
        <v>78</v>
      </c>
      <c r="BK380" s="262">
        <f>ROUND(I380*H380,2)</f>
        <v>0</v>
      </c>
      <c r="BL380" s="16" t="s">
        <v>93</v>
      </c>
      <c r="BM380" s="261" t="s">
        <v>1771</v>
      </c>
    </row>
    <row r="381" s="13" customFormat="1">
      <c r="A381" s="13"/>
      <c r="B381" s="287"/>
      <c r="C381" s="288"/>
      <c r="D381" s="289" t="s">
        <v>1029</v>
      </c>
      <c r="E381" s="290" t="s">
        <v>1</v>
      </c>
      <c r="F381" s="291" t="s">
        <v>1615</v>
      </c>
      <c r="G381" s="288"/>
      <c r="H381" s="292">
        <v>266.19</v>
      </c>
      <c r="I381" s="293"/>
      <c r="J381" s="288"/>
      <c r="K381" s="288"/>
      <c r="L381" s="294"/>
      <c r="M381" s="295"/>
      <c r="N381" s="296"/>
      <c r="O381" s="296"/>
      <c r="P381" s="296"/>
      <c r="Q381" s="296"/>
      <c r="R381" s="296"/>
      <c r="S381" s="296"/>
      <c r="T381" s="29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98" t="s">
        <v>1029</v>
      </c>
      <c r="AU381" s="298" t="s">
        <v>82</v>
      </c>
      <c r="AV381" s="13" t="s">
        <v>82</v>
      </c>
      <c r="AW381" s="13" t="s">
        <v>30</v>
      </c>
      <c r="AX381" s="13" t="s">
        <v>73</v>
      </c>
      <c r="AY381" s="298" t="s">
        <v>153</v>
      </c>
    </row>
    <row r="382" s="13" customFormat="1">
      <c r="A382" s="13"/>
      <c r="B382" s="287"/>
      <c r="C382" s="288"/>
      <c r="D382" s="289" t="s">
        <v>1029</v>
      </c>
      <c r="E382" s="290" t="s">
        <v>1</v>
      </c>
      <c r="F382" s="291" t="s">
        <v>1616</v>
      </c>
      <c r="G382" s="288"/>
      <c r="H382" s="292">
        <v>27.364000000000001</v>
      </c>
      <c r="I382" s="293"/>
      <c r="J382" s="288"/>
      <c r="K382" s="288"/>
      <c r="L382" s="294"/>
      <c r="M382" s="295"/>
      <c r="N382" s="296"/>
      <c r="O382" s="296"/>
      <c r="P382" s="296"/>
      <c r="Q382" s="296"/>
      <c r="R382" s="296"/>
      <c r="S382" s="296"/>
      <c r="T382" s="29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98" t="s">
        <v>1029</v>
      </c>
      <c r="AU382" s="298" t="s">
        <v>82</v>
      </c>
      <c r="AV382" s="13" t="s">
        <v>82</v>
      </c>
      <c r="AW382" s="13" t="s">
        <v>30</v>
      </c>
      <c r="AX382" s="13" t="s">
        <v>73</v>
      </c>
      <c r="AY382" s="298" t="s">
        <v>153</v>
      </c>
    </row>
    <row r="383" s="13" customFormat="1">
      <c r="A383" s="13"/>
      <c r="B383" s="287"/>
      <c r="C383" s="288"/>
      <c r="D383" s="289" t="s">
        <v>1029</v>
      </c>
      <c r="E383" s="290" t="s">
        <v>1</v>
      </c>
      <c r="F383" s="291" t="s">
        <v>1618</v>
      </c>
      <c r="G383" s="288"/>
      <c r="H383" s="292">
        <v>-11.25</v>
      </c>
      <c r="I383" s="293"/>
      <c r="J383" s="288"/>
      <c r="K383" s="288"/>
      <c r="L383" s="294"/>
      <c r="M383" s="295"/>
      <c r="N383" s="296"/>
      <c r="O383" s="296"/>
      <c r="P383" s="296"/>
      <c r="Q383" s="296"/>
      <c r="R383" s="296"/>
      <c r="S383" s="296"/>
      <c r="T383" s="29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98" t="s">
        <v>1029</v>
      </c>
      <c r="AU383" s="298" t="s">
        <v>82</v>
      </c>
      <c r="AV383" s="13" t="s">
        <v>82</v>
      </c>
      <c r="AW383" s="13" t="s">
        <v>30</v>
      </c>
      <c r="AX383" s="13" t="s">
        <v>73</v>
      </c>
      <c r="AY383" s="298" t="s">
        <v>153</v>
      </c>
    </row>
    <row r="384" s="13" customFormat="1">
      <c r="A384" s="13"/>
      <c r="B384" s="287"/>
      <c r="C384" s="288"/>
      <c r="D384" s="289" t="s">
        <v>1029</v>
      </c>
      <c r="E384" s="290" t="s">
        <v>1</v>
      </c>
      <c r="F384" s="291" t="s">
        <v>1619</v>
      </c>
      <c r="G384" s="288"/>
      <c r="H384" s="292">
        <v>-6.7999999999999998</v>
      </c>
      <c r="I384" s="293"/>
      <c r="J384" s="288"/>
      <c r="K384" s="288"/>
      <c r="L384" s="294"/>
      <c r="M384" s="295"/>
      <c r="N384" s="296"/>
      <c r="O384" s="296"/>
      <c r="P384" s="296"/>
      <c r="Q384" s="296"/>
      <c r="R384" s="296"/>
      <c r="S384" s="296"/>
      <c r="T384" s="29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98" t="s">
        <v>1029</v>
      </c>
      <c r="AU384" s="298" t="s">
        <v>82</v>
      </c>
      <c r="AV384" s="13" t="s">
        <v>82</v>
      </c>
      <c r="AW384" s="13" t="s">
        <v>30</v>
      </c>
      <c r="AX384" s="13" t="s">
        <v>73</v>
      </c>
      <c r="AY384" s="298" t="s">
        <v>153</v>
      </c>
    </row>
    <row r="385" s="13" customFormat="1">
      <c r="A385" s="13"/>
      <c r="B385" s="287"/>
      <c r="C385" s="288"/>
      <c r="D385" s="289" t="s">
        <v>1029</v>
      </c>
      <c r="E385" s="290" t="s">
        <v>1</v>
      </c>
      <c r="F385" s="291" t="s">
        <v>1620</v>
      </c>
      <c r="G385" s="288"/>
      <c r="H385" s="292">
        <v>-3.375</v>
      </c>
      <c r="I385" s="293"/>
      <c r="J385" s="288"/>
      <c r="K385" s="288"/>
      <c r="L385" s="294"/>
      <c r="M385" s="295"/>
      <c r="N385" s="296"/>
      <c r="O385" s="296"/>
      <c r="P385" s="296"/>
      <c r="Q385" s="296"/>
      <c r="R385" s="296"/>
      <c r="S385" s="296"/>
      <c r="T385" s="29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98" t="s">
        <v>1029</v>
      </c>
      <c r="AU385" s="298" t="s">
        <v>82</v>
      </c>
      <c r="AV385" s="13" t="s">
        <v>82</v>
      </c>
      <c r="AW385" s="13" t="s">
        <v>30</v>
      </c>
      <c r="AX385" s="13" t="s">
        <v>73</v>
      </c>
      <c r="AY385" s="298" t="s">
        <v>153</v>
      </c>
    </row>
    <row r="386" s="14" customFormat="1">
      <c r="A386" s="14"/>
      <c r="B386" s="299"/>
      <c r="C386" s="300"/>
      <c r="D386" s="289" t="s">
        <v>1029</v>
      </c>
      <c r="E386" s="301" t="s">
        <v>1</v>
      </c>
      <c r="F386" s="302" t="s">
        <v>1311</v>
      </c>
      <c r="G386" s="300"/>
      <c r="H386" s="303">
        <v>272.12900000000002</v>
      </c>
      <c r="I386" s="304"/>
      <c r="J386" s="300"/>
      <c r="K386" s="300"/>
      <c r="L386" s="305"/>
      <c r="M386" s="306"/>
      <c r="N386" s="307"/>
      <c r="O386" s="307"/>
      <c r="P386" s="307"/>
      <c r="Q386" s="307"/>
      <c r="R386" s="307"/>
      <c r="S386" s="307"/>
      <c r="T386" s="30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309" t="s">
        <v>1029</v>
      </c>
      <c r="AU386" s="309" t="s">
        <v>82</v>
      </c>
      <c r="AV386" s="14" t="s">
        <v>93</v>
      </c>
      <c r="AW386" s="14" t="s">
        <v>30</v>
      </c>
      <c r="AX386" s="14" t="s">
        <v>78</v>
      </c>
      <c r="AY386" s="309" t="s">
        <v>153</v>
      </c>
    </row>
    <row r="387" s="2" customFormat="1" ht="48" customHeight="1">
      <c r="A387" s="37"/>
      <c r="B387" s="38"/>
      <c r="C387" s="276" t="s">
        <v>1195</v>
      </c>
      <c r="D387" s="276" t="s">
        <v>957</v>
      </c>
      <c r="E387" s="277" t="s">
        <v>1772</v>
      </c>
      <c r="F387" s="278" t="s">
        <v>1773</v>
      </c>
      <c r="G387" s="279" t="s">
        <v>192</v>
      </c>
      <c r="H387" s="280">
        <v>272.12900000000002</v>
      </c>
      <c r="I387" s="281"/>
      <c r="J387" s="282">
        <f>ROUND(I387*H387,2)</f>
        <v>0</v>
      </c>
      <c r="K387" s="283"/>
      <c r="L387" s="284"/>
      <c r="M387" s="285" t="s">
        <v>1</v>
      </c>
      <c r="N387" s="286" t="s">
        <v>38</v>
      </c>
      <c r="O387" s="90"/>
      <c r="P387" s="259">
        <f>O387*H387</f>
        <v>0</v>
      </c>
      <c r="Q387" s="259">
        <v>0.021000000000000001</v>
      </c>
      <c r="R387" s="259">
        <f>Q387*H387</f>
        <v>5.7147090000000009</v>
      </c>
      <c r="S387" s="259">
        <v>0</v>
      </c>
      <c r="T387" s="260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61" t="s">
        <v>167</v>
      </c>
      <c r="AT387" s="261" t="s">
        <v>957</v>
      </c>
      <c r="AU387" s="261" t="s">
        <v>82</v>
      </c>
      <c r="AY387" s="16" t="s">
        <v>153</v>
      </c>
      <c r="BE387" s="262">
        <f>IF(N387="základní",J387,0)</f>
        <v>0</v>
      </c>
      <c r="BF387" s="262">
        <f>IF(N387="snížená",J387,0)</f>
        <v>0</v>
      </c>
      <c r="BG387" s="262">
        <f>IF(N387="zákl. přenesená",J387,0)</f>
        <v>0</v>
      </c>
      <c r="BH387" s="262">
        <f>IF(N387="sníž. přenesená",J387,0)</f>
        <v>0</v>
      </c>
      <c r="BI387" s="262">
        <f>IF(N387="nulová",J387,0)</f>
        <v>0</v>
      </c>
      <c r="BJ387" s="16" t="s">
        <v>78</v>
      </c>
      <c r="BK387" s="262">
        <f>ROUND(I387*H387,2)</f>
        <v>0</v>
      </c>
      <c r="BL387" s="16" t="s">
        <v>93</v>
      </c>
      <c r="BM387" s="261" t="s">
        <v>1774</v>
      </c>
    </row>
    <row r="388" s="13" customFormat="1">
      <c r="A388" s="13"/>
      <c r="B388" s="287"/>
      <c r="C388" s="288"/>
      <c r="D388" s="289" t="s">
        <v>1029</v>
      </c>
      <c r="E388" s="290" t="s">
        <v>1</v>
      </c>
      <c r="F388" s="291" t="s">
        <v>1615</v>
      </c>
      <c r="G388" s="288"/>
      <c r="H388" s="292">
        <v>266.19</v>
      </c>
      <c r="I388" s="293"/>
      <c r="J388" s="288"/>
      <c r="K388" s="288"/>
      <c r="L388" s="294"/>
      <c r="M388" s="295"/>
      <c r="N388" s="296"/>
      <c r="O388" s="296"/>
      <c r="P388" s="296"/>
      <c r="Q388" s="296"/>
      <c r="R388" s="296"/>
      <c r="S388" s="296"/>
      <c r="T388" s="29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98" t="s">
        <v>1029</v>
      </c>
      <c r="AU388" s="298" t="s">
        <v>82</v>
      </c>
      <c r="AV388" s="13" t="s">
        <v>82</v>
      </c>
      <c r="AW388" s="13" t="s">
        <v>30</v>
      </c>
      <c r="AX388" s="13" t="s">
        <v>73</v>
      </c>
      <c r="AY388" s="298" t="s">
        <v>153</v>
      </c>
    </row>
    <row r="389" s="13" customFormat="1">
      <c r="A389" s="13"/>
      <c r="B389" s="287"/>
      <c r="C389" s="288"/>
      <c r="D389" s="289" t="s">
        <v>1029</v>
      </c>
      <c r="E389" s="290" t="s">
        <v>1</v>
      </c>
      <c r="F389" s="291" t="s">
        <v>1616</v>
      </c>
      <c r="G389" s="288"/>
      <c r="H389" s="292">
        <v>27.364000000000001</v>
      </c>
      <c r="I389" s="293"/>
      <c r="J389" s="288"/>
      <c r="K389" s="288"/>
      <c r="L389" s="294"/>
      <c r="M389" s="295"/>
      <c r="N389" s="296"/>
      <c r="O389" s="296"/>
      <c r="P389" s="296"/>
      <c r="Q389" s="296"/>
      <c r="R389" s="296"/>
      <c r="S389" s="296"/>
      <c r="T389" s="29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98" t="s">
        <v>1029</v>
      </c>
      <c r="AU389" s="298" t="s">
        <v>82</v>
      </c>
      <c r="AV389" s="13" t="s">
        <v>82</v>
      </c>
      <c r="AW389" s="13" t="s">
        <v>30</v>
      </c>
      <c r="AX389" s="13" t="s">
        <v>73</v>
      </c>
      <c r="AY389" s="298" t="s">
        <v>153</v>
      </c>
    </row>
    <row r="390" s="13" customFormat="1">
      <c r="A390" s="13"/>
      <c r="B390" s="287"/>
      <c r="C390" s="288"/>
      <c r="D390" s="289" t="s">
        <v>1029</v>
      </c>
      <c r="E390" s="290" t="s">
        <v>1</v>
      </c>
      <c r="F390" s="291" t="s">
        <v>1618</v>
      </c>
      <c r="G390" s="288"/>
      <c r="H390" s="292">
        <v>-11.25</v>
      </c>
      <c r="I390" s="293"/>
      <c r="J390" s="288"/>
      <c r="K390" s="288"/>
      <c r="L390" s="294"/>
      <c r="M390" s="295"/>
      <c r="N390" s="296"/>
      <c r="O390" s="296"/>
      <c r="P390" s="296"/>
      <c r="Q390" s="296"/>
      <c r="R390" s="296"/>
      <c r="S390" s="296"/>
      <c r="T390" s="29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98" t="s">
        <v>1029</v>
      </c>
      <c r="AU390" s="298" t="s">
        <v>82</v>
      </c>
      <c r="AV390" s="13" t="s">
        <v>82</v>
      </c>
      <c r="AW390" s="13" t="s">
        <v>30</v>
      </c>
      <c r="AX390" s="13" t="s">
        <v>73</v>
      </c>
      <c r="AY390" s="298" t="s">
        <v>153</v>
      </c>
    </row>
    <row r="391" s="13" customFormat="1">
      <c r="A391" s="13"/>
      <c r="B391" s="287"/>
      <c r="C391" s="288"/>
      <c r="D391" s="289" t="s">
        <v>1029</v>
      </c>
      <c r="E391" s="290" t="s">
        <v>1</v>
      </c>
      <c r="F391" s="291" t="s">
        <v>1619</v>
      </c>
      <c r="G391" s="288"/>
      <c r="H391" s="292">
        <v>-6.7999999999999998</v>
      </c>
      <c r="I391" s="293"/>
      <c r="J391" s="288"/>
      <c r="K391" s="288"/>
      <c r="L391" s="294"/>
      <c r="M391" s="295"/>
      <c r="N391" s="296"/>
      <c r="O391" s="296"/>
      <c r="P391" s="296"/>
      <c r="Q391" s="296"/>
      <c r="R391" s="296"/>
      <c r="S391" s="296"/>
      <c r="T391" s="29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98" t="s">
        <v>1029</v>
      </c>
      <c r="AU391" s="298" t="s">
        <v>82</v>
      </c>
      <c r="AV391" s="13" t="s">
        <v>82</v>
      </c>
      <c r="AW391" s="13" t="s">
        <v>30</v>
      </c>
      <c r="AX391" s="13" t="s">
        <v>73</v>
      </c>
      <c r="AY391" s="298" t="s">
        <v>153</v>
      </c>
    </row>
    <row r="392" s="13" customFormat="1">
      <c r="A392" s="13"/>
      <c r="B392" s="287"/>
      <c r="C392" s="288"/>
      <c r="D392" s="289" t="s">
        <v>1029</v>
      </c>
      <c r="E392" s="290" t="s">
        <v>1</v>
      </c>
      <c r="F392" s="291" t="s">
        <v>1620</v>
      </c>
      <c r="G392" s="288"/>
      <c r="H392" s="292">
        <v>-3.375</v>
      </c>
      <c r="I392" s="293"/>
      <c r="J392" s="288"/>
      <c r="K392" s="288"/>
      <c r="L392" s="294"/>
      <c r="M392" s="295"/>
      <c r="N392" s="296"/>
      <c r="O392" s="296"/>
      <c r="P392" s="296"/>
      <c r="Q392" s="296"/>
      <c r="R392" s="296"/>
      <c r="S392" s="296"/>
      <c r="T392" s="29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98" t="s">
        <v>1029</v>
      </c>
      <c r="AU392" s="298" t="s">
        <v>82</v>
      </c>
      <c r="AV392" s="13" t="s">
        <v>82</v>
      </c>
      <c r="AW392" s="13" t="s">
        <v>30</v>
      </c>
      <c r="AX392" s="13" t="s">
        <v>73</v>
      </c>
      <c r="AY392" s="298" t="s">
        <v>153</v>
      </c>
    </row>
    <row r="393" s="14" customFormat="1">
      <c r="A393" s="14"/>
      <c r="B393" s="299"/>
      <c r="C393" s="300"/>
      <c r="D393" s="289" t="s">
        <v>1029</v>
      </c>
      <c r="E393" s="301" t="s">
        <v>1</v>
      </c>
      <c r="F393" s="302" t="s">
        <v>1311</v>
      </c>
      <c r="G393" s="300"/>
      <c r="H393" s="303">
        <v>272.12900000000002</v>
      </c>
      <c r="I393" s="304"/>
      <c r="J393" s="300"/>
      <c r="K393" s="300"/>
      <c r="L393" s="305"/>
      <c r="M393" s="306"/>
      <c r="N393" s="307"/>
      <c r="O393" s="307"/>
      <c r="P393" s="307"/>
      <c r="Q393" s="307"/>
      <c r="R393" s="307"/>
      <c r="S393" s="307"/>
      <c r="T393" s="30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309" t="s">
        <v>1029</v>
      </c>
      <c r="AU393" s="309" t="s">
        <v>82</v>
      </c>
      <c r="AV393" s="14" t="s">
        <v>93</v>
      </c>
      <c r="AW393" s="14" t="s">
        <v>30</v>
      </c>
      <c r="AX393" s="14" t="s">
        <v>78</v>
      </c>
      <c r="AY393" s="309" t="s">
        <v>153</v>
      </c>
    </row>
    <row r="394" s="2" customFormat="1" ht="24" customHeight="1">
      <c r="A394" s="37"/>
      <c r="B394" s="38"/>
      <c r="C394" s="249" t="s">
        <v>258</v>
      </c>
      <c r="D394" s="249" t="s">
        <v>154</v>
      </c>
      <c r="E394" s="250" t="s">
        <v>1775</v>
      </c>
      <c r="F394" s="251" t="s">
        <v>1776</v>
      </c>
      <c r="G394" s="252" t="s">
        <v>573</v>
      </c>
      <c r="H394" s="253">
        <v>71.650000000000006</v>
      </c>
      <c r="I394" s="254"/>
      <c r="J394" s="255">
        <f>ROUND(I394*H394,2)</f>
        <v>0</v>
      </c>
      <c r="K394" s="256"/>
      <c r="L394" s="43"/>
      <c r="M394" s="257" t="s">
        <v>1</v>
      </c>
      <c r="N394" s="258" t="s">
        <v>38</v>
      </c>
      <c r="O394" s="90"/>
      <c r="P394" s="259">
        <f>O394*H394</f>
        <v>0</v>
      </c>
      <c r="Q394" s="259">
        <v>3.0000000000000001E-05</v>
      </c>
      <c r="R394" s="259">
        <f>Q394*H394</f>
        <v>0.0021495000000000004</v>
      </c>
      <c r="S394" s="259">
        <v>0</v>
      </c>
      <c r="T394" s="260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61" t="s">
        <v>93</v>
      </c>
      <c r="AT394" s="261" t="s">
        <v>154</v>
      </c>
      <c r="AU394" s="261" t="s">
        <v>82</v>
      </c>
      <c r="AY394" s="16" t="s">
        <v>153</v>
      </c>
      <c r="BE394" s="262">
        <f>IF(N394="základní",J394,0)</f>
        <v>0</v>
      </c>
      <c r="BF394" s="262">
        <f>IF(N394="snížená",J394,0)</f>
        <v>0</v>
      </c>
      <c r="BG394" s="262">
        <f>IF(N394="zákl. přenesená",J394,0)</f>
        <v>0</v>
      </c>
      <c r="BH394" s="262">
        <f>IF(N394="sníž. přenesená",J394,0)</f>
        <v>0</v>
      </c>
      <c r="BI394" s="262">
        <f>IF(N394="nulová",J394,0)</f>
        <v>0</v>
      </c>
      <c r="BJ394" s="16" t="s">
        <v>78</v>
      </c>
      <c r="BK394" s="262">
        <f>ROUND(I394*H394,2)</f>
        <v>0</v>
      </c>
      <c r="BL394" s="16" t="s">
        <v>93</v>
      </c>
      <c r="BM394" s="261" t="s">
        <v>1777</v>
      </c>
    </row>
    <row r="395" s="13" customFormat="1">
      <c r="A395" s="13"/>
      <c r="B395" s="287"/>
      <c r="C395" s="288"/>
      <c r="D395" s="289" t="s">
        <v>1029</v>
      </c>
      <c r="E395" s="290" t="s">
        <v>1</v>
      </c>
      <c r="F395" s="291" t="s">
        <v>1778</v>
      </c>
      <c r="G395" s="288"/>
      <c r="H395" s="292">
        <v>71.650000000000006</v>
      </c>
      <c r="I395" s="293"/>
      <c r="J395" s="288"/>
      <c r="K395" s="288"/>
      <c r="L395" s="294"/>
      <c r="M395" s="295"/>
      <c r="N395" s="296"/>
      <c r="O395" s="296"/>
      <c r="P395" s="296"/>
      <c r="Q395" s="296"/>
      <c r="R395" s="296"/>
      <c r="S395" s="296"/>
      <c r="T395" s="29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98" t="s">
        <v>1029</v>
      </c>
      <c r="AU395" s="298" t="s">
        <v>82</v>
      </c>
      <c r="AV395" s="13" t="s">
        <v>82</v>
      </c>
      <c r="AW395" s="13" t="s">
        <v>30</v>
      </c>
      <c r="AX395" s="13" t="s">
        <v>78</v>
      </c>
      <c r="AY395" s="298" t="s">
        <v>153</v>
      </c>
    </row>
    <row r="396" s="2" customFormat="1" ht="24" customHeight="1">
      <c r="A396" s="37"/>
      <c r="B396" s="38"/>
      <c r="C396" s="276" t="s">
        <v>1202</v>
      </c>
      <c r="D396" s="276" t="s">
        <v>957</v>
      </c>
      <c r="E396" s="277" t="s">
        <v>1779</v>
      </c>
      <c r="F396" s="278" t="s">
        <v>1780</v>
      </c>
      <c r="G396" s="279" t="s">
        <v>573</v>
      </c>
      <c r="H396" s="280">
        <v>71.650000000000006</v>
      </c>
      <c r="I396" s="281"/>
      <c r="J396" s="282">
        <f>ROUND(I396*H396,2)</f>
        <v>0</v>
      </c>
      <c r="K396" s="283"/>
      <c r="L396" s="284"/>
      <c r="M396" s="285" t="s">
        <v>1</v>
      </c>
      <c r="N396" s="286" t="s">
        <v>38</v>
      </c>
      <c r="O396" s="90"/>
      <c r="P396" s="259">
        <f>O396*H396</f>
        <v>0</v>
      </c>
      <c r="Q396" s="259">
        <v>0.00072000000000000005</v>
      </c>
      <c r="R396" s="259">
        <f>Q396*H396</f>
        <v>0.051588000000000009</v>
      </c>
      <c r="S396" s="259">
        <v>0</v>
      </c>
      <c r="T396" s="260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61" t="s">
        <v>167</v>
      </c>
      <c r="AT396" s="261" t="s">
        <v>957</v>
      </c>
      <c r="AU396" s="261" t="s">
        <v>82</v>
      </c>
      <c r="AY396" s="16" t="s">
        <v>153</v>
      </c>
      <c r="BE396" s="262">
        <f>IF(N396="základní",J396,0)</f>
        <v>0</v>
      </c>
      <c r="BF396" s="262">
        <f>IF(N396="snížená",J396,0)</f>
        <v>0</v>
      </c>
      <c r="BG396" s="262">
        <f>IF(N396="zákl. přenesená",J396,0)</f>
        <v>0</v>
      </c>
      <c r="BH396" s="262">
        <f>IF(N396="sníž. přenesená",J396,0)</f>
        <v>0</v>
      </c>
      <c r="BI396" s="262">
        <f>IF(N396="nulová",J396,0)</f>
        <v>0</v>
      </c>
      <c r="BJ396" s="16" t="s">
        <v>78</v>
      </c>
      <c r="BK396" s="262">
        <f>ROUND(I396*H396,2)</f>
        <v>0</v>
      </c>
      <c r="BL396" s="16" t="s">
        <v>93</v>
      </c>
      <c r="BM396" s="261" t="s">
        <v>1781</v>
      </c>
    </row>
    <row r="397" s="13" customFormat="1">
      <c r="A397" s="13"/>
      <c r="B397" s="287"/>
      <c r="C397" s="288"/>
      <c r="D397" s="289" t="s">
        <v>1029</v>
      </c>
      <c r="E397" s="290" t="s">
        <v>1</v>
      </c>
      <c r="F397" s="291" t="s">
        <v>1778</v>
      </c>
      <c r="G397" s="288"/>
      <c r="H397" s="292">
        <v>71.650000000000006</v>
      </c>
      <c r="I397" s="293"/>
      <c r="J397" s="288"/>
      <c r="K397" s="288"/>
      <c r="L397" s="294"/>
      <c r="M397" s="295"/>
      <c r="N397" s="296"/>
      <c r="O397" s="296"/>
      <c r="P397" s="296"/>
      <c r="Q397" s="296"/>
      <c r="R397" s="296"/>
      <c r="S397" s="296"/>
      <c r="T397" s="29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98" t="s">
        <v>1029</v>
      </c>
      <c r="AU397" s="298" t="s">
        <v>82</v>
      </c>
      <c r="AV397" s="13" t="s">
        <v>82</v>
      </c>
      <c r="AW397" s="13" t="s">
        <v>30</v>
      </c>
      <c r="AX397" s="13" t="s">
        <v>78</v>
      </c>
      <c r="AY397" s="298" t="s">
        <v>153</v>
      </c>
    </row>
    <row r="398" s="2" customFormat="1" ht="16.5" customHeight="1">
      <c r="A398" s="37"/>
      <c r="B398" s="38"/>
      <c r="C398" s="249" t="s">
        <v>261</v>
      </c>
      <c r="D398" s="249" t="s">
        <v>154</v>
      </c>
      <c r="E398" s="250" t="s">
        <v>1782</v>
      </c>
      <c r="F398" s="251" t="s">
        <v>1783</v>
      </c>
      <c r="G398" s="252" t="s">
        <v>573</v>
      </c>
      <c r="H398" s="253">
        <v>77</v>
      </c>
      <c r="I398" s="254"/>
      <c r="J398" s="255">
        <f>ROUND(I398*H398,2)</f>
        <v>0</v>
      </c>
      <c r="K398" s="256"/>
      <c r="L398" s="43"/>
      <c r="M398" s="257" t="s">
        <v>1</v>
      </c>
      <c r="N398" s="258" t="s">
        <v>38</v>
      </c>
      <c r="O398" s="90"/>
      <c r="P398" s="259">
        <f>O398*H398</f>
        <v>0</v>
      </c>
      <c r="Q398" s="259">
        <v>0</v>
      </c>
      <c r="R398" s="259">
        <f>Q398*H398</f>
        <v>0</v>
      </c>
      <c r="S398" s="259">
        <v>0</v>
      </c>
      <c r="T398" s="260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61" t="s">
        <v>93</v>
      </c>
      <c r="AT398" s="261" t="s">
        <v>154</v>
      </c>
      <c r="AU398" s="261" t="s">
        <v>82</v>
      </c>
      <c r="AY398" s="16" t="s">
        <v>153</v>
      </c>
      <c r="BE398" s="262">
        <f>IF(N398="základní",J398,0)</f>
        <v>0</v>
      </c>
      <c r="BF398" s="262">
        <f>IF(N398="snížená",J398,0)</f>
        <v>0</v>
      </c>
      <c r="BG398" s="262">
        <f>IF(N398="zákl. přenesená",J398,0)</f>
        <v>0</v>
      </c>
      <c r="BH398" s="262">
        <f>IF(N398="sníž. přenesená",J398,0)</f>
        <v>0</v>
      </c>
      <c r="BI398" s="262">
        <f>IF(N398="nulová",J398,0)</f>
        <v>0</v>
      </c>
      <c r="BJ398" s="16" t="s">
        <v>78</v>
      </c>
      <c r="BK398" s="262">
        <f>ROUND(I398*H398,2)</f>
        <v>0</v>
      </c>
      <c r="BL398" s="16" t="s">
        <v>93</v>
      </c>
      <c r="BM398" s="261" t="s">
        <v>1784</v>
      </c>
    </row>
    <row r="399" s="13" customFormat="1">
      <c r="A399" s="13"/>
      <c r="B399" s="287"/>
      <c r="C399" s="288"/>
      <c r="D399" s="289" t="s">
        <v>1029</v>
      </c>
      <c r="E399" s="290" t="s">
        <v>1</v>
      </c>
      <c r="F399" s="291" t="s">
        <v>1785</v>
      </c>
      <c r="G399" s="288"/>
      <c r="H399" s="292">
        <v>20</v>
      </c>
      <c r="I399" s="293"/>
      <c r="J399" s="288"/>
      <c r="K399" s="288"/>
      <c r="L399" s="294"/>
      <c r="M399" s="295"/>
      <c r="N399" s="296"/>
      <c r="O399" s="296"/>
      <c r="P399" s="296"/>
      <c r="Q399" s="296"/>
      <c r="R399" s="296"/>
      <c r="S399" s="296"/>
      <c r="T399" s="29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98" t="s">
        <v>1029</v>
      </c>
      <c r="AU399" s="298" t="s">
        <v>82</v>
      </c>
      <c r="AV399" s="13" t="s">
        <v>82</v>
      </c>
      <c r="AW399" s="13" t="s">
        <v>30</v>
      </c>
      <c r="AX399" s="13" t="s">
        <v>73</v>
      </c>
      <c r="AY399" s="298" t="s">
        <v>153</v>
      </c>
    </row>
    <row r="400" s="13" customFormat="1">
      <c r="A400" s="13"/>
      <c r="B400" s="287"/>
      <c r="C400" s="288"/>
      <c r="D400" s="289" t="s">
        <v>1029</v>
      </c>
      <c r="E400" s="290" t="s">
        <v>1</v>
      </c>
      <c r="F400" s="291" t="s">
        <v>1786</v>
      </c>
      <c r="G400" s="288"/>
      <c r="H400" s="292">
        <v>30</v>
      </c>
      <c r="I400" s="293"/>
      <c r="J400" s="288"/>
      <c r="K400" s="288"/>
      <c r="L400" s="294"/>
      <c r="M400" s="295"/>
      <c r="N400" s="296"/>
      <c r="O400" s="296"/>
      <c r="P400" s="296"/>
      <c r="Q400" s="296"/>
      <c r="R400" s="296"/>
      <c r="S400" s="296"/>
      <c r="T400" s="29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98" t="s">
        <v>1029</v>
      </c>
      <c r="AU400" s="298" t="s">
        <v>82</v>
      </c>
      <c r="AV400" s="13" t="s">
        <v>82</v>
      </c>
      <c r="AW400" s="13" t="s">
        <v>30</v>
      </c>
      <c r="AX400" s="13" t="s">
        <v>73</v>
      </c>
      <c r="AY400" s="298" t="s">
        <v>153</v>
      </c>
    </row>
    <row r="401" s="13" customFormat="1">
      <c r="A401" s="13"/>
      <c r="B401" s="287"/>
      <c r="C401" s="288"/>
      <c r="D401" s="289" t="s">
        <v>1029</v>
      </c>
      <c r="E401" s="290" t="s">
        <v>1</v>
      </c>
      <c r="F401" s="291" t="s">
        <v>1787</v>
      </c>
      <c r="G401" s="288"/>
      <c r="H401" s="292">
        <v>18</v>
      </c>
      <c r="I401" s="293"/>
      <c r="J401" s="288"/>
      <c r="K401" s="288"/>
      <c r="L401" s="294"/>
      <c r="M401" s="295"/>
      <c r="N401" s="296"/>
      <c r="O401" s="296"/>
      <c r="P401" s="296"/>
      <c r="Q401" s="296"/>
      <c r="R401" s="296"/>
      <c r="S401" s="296"/>
      <c r="T401" s="29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98" t="s">
        <v>1029</v>
      </c>
      <c r="AU401" s="298" t="s">
        <v>82</v>
      </c>
      <c r="AV401" s="13" t="s">
        <v>82</v>
      </c>
      <c r="AW401" s="13" t="s">
        <v>30</v>
      </c>
      <c r="AX401" s="13" t="s">
        <v>73</v>
      </c>
      <c r="AY401" s="298" t="s">
        <v>153</v>
      </c>
    </row>
    <row r="402" s="13" customFormat="1">
      <c r="A402" s="13"/>
      <c r="B402" s="287"/>
      <c r="C402" s="288"/>
      <c r="D402" s="289" t="s">
        <v>1029</v>
      </c>
      <c r="E402" s="290" t="s">
        <v>1</v>
      </c>
      <c r="F402" s="291" t="s">
        <v>1788</v>
      </c>
      <c r="G402" s="288"/>
      <c r="H402" s="292">
        <v>9</v>
      </c>
      <c r="I402" s="293"/>
      <c r="J402" s="288"/>
      <c r="K402" s="288"/>
      <c r="L402" s="294"/>
      <c r="M402" s="295"/>
      <c r="N402" s="296"/>
      <c r="O402" s="296"/>
      <c r="P402" s="296"/>
      <c r="Q402" s="296"/>
      <c r="R402" s="296"/>
      <c r="S402" s="296"/>
      <c r="T402" s="29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98" t="s">
        <v>1029</v>
      </c>
      <c r="AU402" s="298" t="s">
        <v>82</v>
      </c>
      <c r="AV402" s="13" t="s">
        <v>82</v>
      </c>
      <c r="AW402" s="13" t="s">
        <v>30</v>
      </c>
      <c r="AX402" s="13" t="s">
        <v>73</v>
      </c>
      <c r="AY402" s="298" t="s">
        <v>153</v>
      </c>
    </row>
    <row r="403" s="14" customFormat="1">
      <c r="A403" s="14"/>
      <c r="B403" s="299"/>
      <c r="C403" s="300"/>
      <c r="D403" s="289" t="s">
        <v>1029</v>
      </c>
      <c r="E403" s="301" t="s">
        <v>1</v>
      </c>
      <c r="F403" s="302" t="s">
        <v>1311</v>
      </c>
      <c r="G403" s="300"/>
      <c r="H403" s="303">
        <v>77</v>
      </c>
      <c r="I403" s="304"/>
      <c r="J403" s="300"/>
      <c r="K403" s="300"/>
      <c r="L403" s="305"/>
      <c r="M403" s="306"/>
      <c r="N403" s="307"/>
      <c r="O403" s="307"/>
      <c r="P403" s="307"/>
      <c r="Q403" s="307"/>
      <c r="R403" s="307"/>
      <c r="S403" s="307"/>
      <c r="T403" s="30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309" t="s">
        <v>1029</v>
      </c>
      <c r="AU403" s="309" t="s">
        <v>82</v>
      </c>
      <c r="AV403" s="14" t="s">
        <v>93</v>
      </c>
      <c r="AW403" s="14" t="s">
        <v>30</v>
      </c>
      <c r="AX403" s="14" t="s">
        <v>78</v>
      </c>
      <c r="AY403" s="309" t="s">
        <v>153</v>
      </c>
    </row>
    <row r="404" s="2" customFormat="1" ht="16.5" customHeight="1">
      <c r="A404" s="37"/>
      <c r="B404" s="38"/>
      <c r="C404" s="276" t="s">
        <v>1209</v>
      </c>
      <c r="D404" s="276" t="s">
        <v>957</v>
      </c>
      <c r="E404" s="277" t="s">
        <v>1789</v>
      </c>
      <c r="F404" s="278" t="s">
        <v>1790</v>
      </c>
      <c r="G404" s="279" t="s">
        <v>573</v>
      </c>
      <c r="H404" s="280">
        <v>77</v>
      </c>
      <c r="I404" s="281"/>
      <c r="J404" s="282">
        <f>ROUND(I404*H404,2)</f>
        <v>0</v>
      </c>
      <c r="K404" s="283"/>
      <c r="L404" s="284"/>
      <c r="M404" s="285" t="s">
        <v>1</v>
      </c>
      <c r="N404" s="286" t="s">
        <v>38</v>
      </c>
      <c r="O404" s="90"/>
      <c r="P404" s="259">
        <f>O404*H404</f>
        <v>0</v>
      </c>
      <c r="Q404" s="259">
        <v>3.0000000000000001E-05</v>
      </c>
      <c r="R404" s="259">
        <f>Q404*H404</f>
        <v>0.00231</v>
      </c>
      <c r="S404" s="259">
        <v>0</v>
      </c>
      <c r="T404" s="260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61" t="s">
        <v>167</v>
      </c>
      <c r="AT404" s="261" t="s">
        <v>957</v>
      </c>
      <c r="AU404" s="261" t="s">
        <v>82</v>
      </c>
      <c r="AY404" s="16" t="s">
        <v>153</v>
      </c>
      <c r="BE404" s="262">
        <f>IF(N404="základní",J404,0)</f>
        <v>0</v>
      </c>
      <c r="BF404" s="262">
        <f>IF(N404="snížená",J404,0)</f>
        <v>0</v>
      </c>
      <c r="BG404" s="262">
        <f>IF(N404="zákl. přenesená",J404,0)</f>
        <v>0</v>
      </c>
      <c r="BH404" s="262">
        <f>IF(N404="sníž. přenesená",J404,0)</f>
        <v>0</v>
      </c>
      <c r="BI404" s="262">
        <f>IF(N404="nulová",J404,0)</f>
        <v>0</v>
      </c>
      <c r="BJ404" s="16" t="s">
        <v>78</v>
      </c>
      <c r="BK404" s="262">
        <f>ROUND(I404*H404,2)</f>
        <v>0</v>
      </c>
      <c r="BL404" s="16" t="s">
        <v>93</v>
      </c>
      <c r="BM404" s="261" t="s">
        <v>1791</v>
      </c>
    </row>
    <row r="405" s="13" customFormat="1">
      <c r="A405" s="13"/>
      <c r="B405" s="287"/>
      <c r="C405" s="288"/>
      <c r="D405" s="289" t="s">
        <v>1029</v>
      </c>
      <c r="E405" s="290" t="s">
        <v>1</v>
      </c>
      <c r="F405" s="291" t="s">
        <v>1785</v>
      </c>
      <c r="G405" s="288"/>
      <c r="H405" s="292">
        <v>20</v>
      </c>
      <c r="I405" s="293"/>
      <c r="J405" s="288"/>
      <c r="K405" s="288"/>
      <c r="L405" s="294"/>
      <c r="M405" s="295"/>
      <c r="N405" s="296"/>
      <c r="O405" s="296"/>
      <c r="P405" s="296"/>
      <c r="Q405" s="296"/>
      <c r="R405" s="296"/>
      <c r="S405" s="296"/>
      <c r="T405" s="29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98" t="s">
        <v>1029</v>
      </c>
      <c r="AU405" s="298" t="s">
        <v>82</v>
      </c>
      <c r="AV405" s="13" t="s">
        <v>82</v>
      </c>
      <c r="AW405" s="13" t="s">
        <v>30</v>
      </c>
      <c r="AX405" s="13" t="s">
        <v>73</v>
      </c>
      <c r="AY405" s="298" t="s">
        <v>153</v>
      </c>
    </row>
    <row r="406" s="13" customFormat="1">
      <c r="A406" s="13"/>
      <c r="B406" s="287"/>
      <c r="C406" s="288"/>
      <c r="D406" s="289" t="s">
        <v>1029</v>
      </c>
      <c r="E406" s="290" t="s">
        <v>1</v>
      </c>
      <c r="F406" s="291" t="s">
        <v>1786</v>
      </c>
      <c r="G406" s="288"/>
      <c r="H406" s="292">
        <v>30</v>
      </c>
      <c r="I406" s="293"/>
      <c r="J406" s="288"/>
      <c r="K406" s="288"/>
      <c r="L406" s="294"/>
      <c r="M406" s="295"/>
      <c r="N406" s="296"/>
      <c r="O406" s="296"/>
      <c r="P406" s="296"/>
      <c r="Q406" s="296"/>
      <c r="R406" s="296"/>
      <c r="S406" s="296"/>
      <c r="T406" s="29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98" t="s">
        <v>1029</v>
      </c>
      <c r="AU406" s="298" t="s">
        <v>82</v>
      </c>
      <c r="AV406" s="13" t="s">
        <v>82</v>
      </c>
      <c r="AW406" s="13" t="s">
        <v>30</v>
      </c>
      <c r="AX406" s="13" t="s">
        <v>73</v>
      </c>
      <c r="AY406" s="298" t="s">
        <v>153</v>
      </c>
    </row>
    <row r="407" s="13" customFormat="1">
      <c r="A407" s="13"/>
      <c r="B407" s="287"/>
      <c r="C407" s="288"/>
      <c r="D407" s="289" t="s">
        <v>1029</v>
      </c>
      <c r="E407" s="290" t="s">
        <v>1</v>
      </c>
      <c r="F407" s="291" t="s">
        <v>1787</v>
      </c>
      <c r="G407" s="288"/>
      <c r="H407" s="292">
        <v>18</v>
      </c>
      <c r="I407" s="293"/>
      <c r="J407" s="288"/>
      <c r="K407" s="288"/>
      <c r="L407" s="294"/>
      <c r="M407" s="295"/>
      <c r="N407" s="296"/>
      <c r="O407" s="296"/>
      <c r="P407" s="296"/>
      <c r="Q407" s="296"/>
      <c r="R407" s="296"/>
      <c r="S407" s="296"/>
      <c r="T407" s="29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98" t="s">
        <v>1029</v>
      </c>
      <c r="AU407" s="298" t="s">
        <v>82</v>
      </c>
      <c r="AV407" s="13" t="s">
        <v>82</v>
      </c>
      <c r="AW407" s="13" t="s">
        <v>30</v>
      </c>
      <c r="AX407" s="13" t="s">
        <v>73</v>
      </c>
      <c r="AY407" s="298" t="s">
        <v>153</v>
      </c>
    </row>
    <row r="408" s="13" customFormat="1">
      <c r="A408" s="13"/>
      <c r="B408" s="287"/>
      <c r="C408" s="288"/>
      <c r="D408" s="289" t="s">
        <v>1029</v>
      </c>
      <c r="E408" s="290" t="s">
        <v>1</v>
      </c>
      <c r="F408" s="291" t="s">
        <v>1788</v>
      </c>
      <c r="G408" s="288"/>
      <c r="H408" s="292">
        <v>9</v>
      </c>
      <c r="I408" s="293"/>
      <c r="J408" s="288"/>
      <c r="K408" s="288"/>
      <c r="L408" s="294"/>
      <c r="M408" s="295"/>
      <c r="N408" s="296"/>
      <c r="O408" s="296"/>
      <c r="P408" s="296"/>
      <c r="Q408" s="296"/>
      <c r="R408" s="296"/>
      <c r="S408" s="296"/>
      <c r="T408" s="29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98" t="s">
        <v>1029</v>
      </c>
      <c r="AU408" s="298" t="s">
        <v>82</v>
      </c>
      <c r="AV408" s="13" t="s">
        <v>82</v>
      </c>
      <c r="AW408" s="13" t="s">
        <v>30</v>
      </c>
      <c r="AX408" s="13" t="s">
        <v>73</v>
      </c>
      <c r="AY408" s="298" t="s">
        <v>153</v>
      </c>
    </row>
    <row r="409" s="14" customFormat="1">
      <c r="A409" s="14"/>
      <c r="B409" s="299"/>
      <c r="C409" s="300"/>
      <c r="D409" s="289" t="s">
        <v>1029</v>
      </c>
      <c r="E409" s="301" t="s">
        <v>1</v>
      </c>
      <c r="F409" s="302" t="s">
        <v>1311</v>
      </c>
      <c r="G409" s="300"/>
      <c r="H409" s="303">
        <v>77</v>
      </c>
      <c r="I409" s="304"/>
      <c r="J409" s="300"/>
      <c r="K409" s="300"/>
      <c r="L409" s="305"/>
      <c r="M409" s="306"/>
      <c r="N409" s="307"/>
      <c r="O409" s="307"/>
      <c r="P409" s="307"/>
      <c r="Q409" s="307"/>
      <c r="R409" s="307"/>
      <c r="S409" s="307"/>
      <c r="T409" s="30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309" t="s">
        <v>1029</v>
      </c>
      <c r="AU409" s="309" t="s">
        <v>82</v>
      </c>
      <c r="AV409" s="14" t="s">
        <v>93</v>
      </c>
      <c r="AW409" s="14" t="s">
        <v>30</v>
      </c>
      <c r="AX409" s="14" t="s">
        <v>78</v>
      </c>
      <c r="AY409" s="309" t="s">
        <v>153</v>
      </c>
    </row>
    <row r="410" s="2" customFormat="1" ht="24" customHeight="1">
      <c r="A410" s="37"/>
      <c r="B410" s="38"/>
      <c r="C410" s="249" t="s">
        <v>264</v>
      </c>
      <c r="D410" s="249" t="s">
        <v>154</v>
      </c>
      <c r="E410" s="250" t="s">
        <v>1792</v>
      </c>
      <c r="F410" s="251" t="s">
        <v>1793</v>
      </c>
      <c r="G410" s="252" t="s">
        <v>192</v>
      </c>
      <c r="H410" s="253">
        <v>272.12900000000002</v>
      </c>
      <c r="I410" s="254"/>
      <c r="J410" s="255">
        <f>ROUND(I410*H410,2)</f>
        <v>0</v>
      </c>
      <c r="K410" s="256"/>
      <c r="L410" s="43"/>
      <c r="M410" s="257" t="s">
        <v>1</v>
      </c>
      <c r="N410" s="258" t="s">
        <v>38</v>
      </c>
      <c r="O410" s="90"/>
      <c r="P410" s="259">
        <f>O410*H410</f>
        <v>0</v>
      </c>
      <c r="Q410" s="259">
        <v>0.00025999999999999998</v>
      </c>
      <c r="R410" s="259">
        <f>Q410*H410</f>
        <v>0.070753540000000004</v>
      </c>
      <c r="S410" s="259">
        <v>0</v>
      </c>
      <c r="T410" s="260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61" t="s">
        <v>93</v>
      </c>
      <c r="AT410" s="261" t="s">
        <v>154</v>
      </c>
      <c r="AU410" s="261" t="s">
        <v>82</v>
      </c>
      <c r="AY410" s="16" t="s">
        <v>153</v>
      </c>
      <c r="BE410" s="262">
        <f>IF(N410="základní",J410,0)</f>
        <v>0</v>
      </c>
      <c r="BF410" s="262">
        <f>IF(N410="snížená",J410,0)</f>
        <v>0</v>
      </c>
      <c r="BG410" s="262">
        <f>IF(N410="zákl. přenesená",J410,0)</f>
        <v>0</v>
      </c>
      <c r="BH410" s="262">
        <f>IF(N410="sníž. přenesená",J410,0)</f>
        <v>0</v>
      </c>
      <c r="BI410" s="262">
        <f>IF(N410="nulová",J410,0)</f>
        <v>0</v>
      </c>
      <c r="BJ410" s="16" t="s">
        <v>78</v>
      </c>
      <c r="BK410" s="262">
        <f>ROUND(I410*H410,2)</f>
        <v>0</v>
      </c>
      <c r="BL410" s="16" t="s">
        <v>93</v>
      </c>
      <c r="BM410" s="261" t="s">
        <v>1794</v>
      </c>
    </row>
    <row r="411" s="13" customFormat="1">
      <c r="A411" s="13"/>
      <c r="B411" s="287"/>
      <c r="C411" s="288"/>
      <c r="D411" s="289" t="s">
        <v>1029</v>
      </c>
      <c r="E411" s="290" t="s">
        <v>1</v>
      </c>
      <c r="F411" s="291" t="s">
        <v>1615</v>
      </c>
      <c r="G411" s="288"/>
      <c r="H411" s="292">
        <v>266.19</v>
      </c>
      <c r="I411" s="293"/>
      <c r="J411" s="288"/>
      <c r="K411" s="288"/>
      <c r="L411" s="294"/>
      <c r="M411" s="295"/>
      <c r="N411" s="296"/>
      <c r="O411" s="296"/>
      <c r="P411" s="296"/>
      <c r="Q411" s="296"/>
      <c r="R411" s="296"/>
      <c r="S411" s="296"/>
      <c r="T411" s="29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98" t="s">
        <v>1029</v>
      </c>
      <c r="AU411" s="298" t="s">
        <v>82</v>
      </c>
      <c r="AV411" s="13" t="s">
        <v>82</v>
      </c>
      <c r="AW411" s="13" t="s">
        <v>30</v>
      </c>
      <c r="AX411" s="13" t="s">
        <v>73</v>
      </c>
      <c r="AY411" s="298" t="s">
        <v>153</v>
      </c>
    </row>
    <row r="412" s="13" customFormat="1">
      <c r="A412" s="13"/>
      <c r="B412" s="287"/>
      <c r="C412" s="288"/>
      <c r="D412" s="289" t="s">
        <v>1029</v>
      </c>
      <c r="E412" s="290" t="s">
        <v>1</v>
      </c>
      <c r="F412" s="291" t="s">
        <v>1616</v>
      </c>
      <c r="G412" s="288"/>
      <c r="H412" s="292">
        <v>27.364000000000001</v>
      </c>
      <c r="I412" s="293"/>
      <c r="J412" s="288"/>
      <c r="K412" s="288"/>
      <c r="L412" s="294"/>
      <c r="M412" s="295"/>
      <c r="N412" s="296"/>
      <c r="O412" s="296"/>
      <c r="P412" s="296"/>
      <c r="Q412" s="296"/>
      <c r="R412" s="296"/>
      <c r="S412" s="296"/>
      <c r="T412" s="29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98" t="s">
        <v>1029</v>
      </c>
      <c r="AU412" s="298" t="s">
        <v>82</v>
      </c>
      <c r="AV412" s="13" t="s">
        <v>82</v>
      </c>
      <c r="AW412" s="13" t="s">
        <v>30</v>
      </c>
      <c r="AX412" s="13" t="s">
        <v>73</v>
      </c>
      <c r="AY412" s="298" t="s">
        <v>153</v>
      </c>
    </row>
    <row r="413" s="13" customFormat="1">
      <c r="A413" s="13"/>
      <c r="B413" s="287"/>
      <c r="C413" s="288"/>
      <c r="D413" s="289" t="s">
        <v>1029</v>
      </c>
      <c r="E413" s="290" t="s">
        <v>1</v>
      </c>
      <c r="F413" s="291" t="s">
        <v>1618</v>
      </c>
      <c r="G413" s="288"/>
      <c r="H413" s="292">
        <v>-11.25</v>
      </c>
      <c r="I413" s="293"/>
      <c r="J413" s="288"/>
      <c r="K413" s="288"/>
      <c r="L413" s="294"/>
      <c r="M413" s="295"/>
      <c r="N413" s="296"/>
      <c r="O413" s="296"/>
      <c r="P413" s="296"/>
      <c r="Q413" s="296"/>
      <c r="R413" s="296"/>
      <c r="S413" s="296"/>
      <c r="T413" s="29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98" t="s">
        <v>1029</v>
      </c>
      <c r="AU413" s="298" t="s">
        <v>82</v>
      </c>
      <c r="AV413" s="13" t="s">
        <v>82</v>
      </c>
      <c r="AW413" s="13" t="s">
        <v>30</v>
      </c>
      <c r="AX413" s="13" t="s">
        <v>73</v>
      </c>
      <c r="AY413" s="298" t="s">
        <v>153</v>
      </c>
    </row>
    <row r="414" s="13" customFormat="1">
      <c r="A414" s="13"/>
      <c r="B414" s="287"/>
      <c r="C414" s="288"/>
      <c r="D414" s="289" t="s">
        <v>1029</v>
      </c>
      <c r="E414" s="290" t="s">
        <v>1</v>
      </c>
      <c r="F414" s="291" t="s">
        <v>1619</v>
      </c>
      <c r="G414" s="288"/>
      <c r="H414" s="292">
        <v>-6.7999999999999998</v>
      </c>
      <c r="I414" s="293"/>
      <c r="J414" s="288"/>
      <c r="K414" s="288"/>
      <c r="L414" s="294"/>
      <c r="M414" s="295"/>
      <c r="N414" s="296"/>
      <c r="O414" s="296"/>
      <c r="P414" s="296"/>
      <c r="Q414" s="296"/>
      <c r="R414" s="296"/>
      <c r="S414" s="296"/>
      <c r="T414" s="29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98" t="s">
        <v>1029</v>
      </c>
      <c r="AU414" s="298" t="s">
        <v>82</v>
      </c>
      <c r="AV414" s="13" t="s">
        <v>82</v>
      </c>
      <c r="AW414" s="13" t="s">
        <v>30</v>
      </c>
      <c r="AX414" s="13" t="s">
        <v>73</v>
      </c>
      <c r="AY414" s="298" t="s">
        <v>153</v>
      </c>
    </row>
    <row r="415" s="13" customFormat="1">
      <c r="A415" s="13"/>
      <c r="B415" s="287"/>
      <c r="C415" s="288"/>
      <c r="D415" s="289" t="s">
        <v>1029</v>
      </c>
      <c r="E415" s="290" t="s">
        <v>1</v>
      </c>
      <c r="F415" s="291" t="s">
        <v>1620</v>
      </c>
      <c r="G415" s="288"/>
      <c r="H415" s="292">
        <v>-3.375</v>
      </c>
      <c r="I415" s="293"/>
      <c r="J415" s="288"/>
      <c r="K415" s="288"/>
      <c r="L415" s="294"/>
      <c r="M415" s="295"/>
      <c r="N415" s="296"/>
      <c r="O415" s="296"/>
      <c r="P415" s="296"/>
      <c r="Q415" s="296"/>
      <c r="R415" s="296"/>
      <c r="S415" s="296"/>
      <c r="T415" s="29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98" t="s">
        <v>1029</v>
      </c>
      <c r="AU415" s="298" t="s">
        <v>82</v>
      </c>
      <c r="AV415" s="13" t="s">
        <v>82</v>
      </c>
      <c r="AW415" s="13" t="s">
        <v>30</v>
      </c>
      <c r="AX415" s="13" t="s">
        <v>73</v>
      </c>
      <c r="AY415" s="298" t="s">
        <v>153</v>
      </c>
    </row>
    <row r="416" s="14" customFormat="1">
      <c r="A416" s="14"/>
      <c r="B416" s="299"/>
      <c r="C416" s="300"/>
      <c r="D416" s="289" t="s">
        <v>1029</v>
      </c>
      <c r="E416" s="301" t="s">
        <v>1</v>
      </c>
      <c r="F416" s="302" t="s">
        <v>1311</v>
      </c>
      <c r="G416" s="300"/>
      <c r="H416" s="303">
        <v>272.12900000000002</v>
      </c>
      <c r="I416" s="304"/>
      <c r="J416" s="300"/>
      <c r="K416" s="300"/>
      <c r="L416" s="305"/>
      <c r="M416" s="306"/>
      <c r="N416" s="307"/>
      <c r="O416" s="307"/>
      <c r="P416" s="307"/>
      <c r="Q416" s="307"/>
      <c r="R416" s="307"/>
      <c r="S416" s="307"/>
      <c r="T416" s="30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309" t="s">
        <v>1029</v>
      </c>
      <c r="AU416" s="309" t="s">
        <v>82</v>
      </c>
      <c r="AV416" s="14" t="s">
        <v>93</v>
      </c>
      <c r="AW416" s="14" t="s">
        <v>30</v>
      </c>
      <c r="AX416" s="14" t="s">
        <v>78</v>
      </c>
      <c r="AY416" s="309" t="s">
        <v>153</v>
      </c>
    </row>
    <row r="417" s="2" customFormat="1" ht="24" customHeight="1">
      <c r="A417" s="37"/>
      <c r="B417" s="38"/>
      <c r="C417" s="249" t="s">
        <v>1216</v>
      </c>
      <c r="D417" s="249" t="s">
        <v>154</v>
      </c>
      <c r="E417" s="250" t="s">
        <v>1795</v>
      </c>
      <c r="F417" s="251" t="s">
        <v>1796</v>
      </c>
      <c r="G417" s="252" t="s">
        <v>192</v>
      </c>
      <c r="H417" s="253">
        <v>272.12900000000002</v>
      </c>
      <c r="I417" s="254"/>
      <c r="J417" s="255">
        <f>ROUND(I417*H417,2)</f>
        <v>0</v>
      </c>
      <c r="K417" s="256"/>
      <c r="L417" s="43"/>
      <c r="M417" s="257" t="s">
        <v>1</v>
      </c>
      <c r="N417" s="258" t="s">
        <v>38</v>
      </c>
      <c r="O417" s="90"/>
      <c r="P417" s="259">
        <f>O417*H417</f>
        <v>0</v>
      </c>
      <c r="Q417" s="259">
        <v>0.0043800000000000002</v>
      </c>
      <c r="R417" s="259">
        <f>Q417*H417</f>
        <v>1.1919250200000002</v>
      </c>
      <c r="S417" s="259">
        <v>0</v>
      </c>
      <c r="T417" s="260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61" t="s">
        <v>93</v>
      </c>
      <c r="AT417" s="261" t="s">
        <v>154</v>
      </c>
      <c r="AU417" s="261" t="s">
        <v>82</v>
      </c>
      <c r="AY417" s="16" t="s">
        <v>153</v>
      </c>
      <c r="BE417" s="262">
        <f>IF(N417="základní",J417,0)</f>
        <v>0</v>
      </c>
      <c r="BF417" s="262">
        <f>IF(N417="snížená",J417,0)</f>
        <v>0</v>
      </c>
      <c r="BG417" s="262">
        <f>IF(N417="zákl. přenesená",J417,0)</f>
        <v>0</v>
      </c>
      <c r="BH417" s="262">
        <f>IF(N417="sníž. přenesená",J417,0)</f>
        <v>0</v>
      </c>
      <c r="BI417" s="262">
        <f>IF(N417="nulová",J417,0)</f>
        <v>0</v>
      </c>
      <c r="BJ417" s="16" t="s">
        <v>78</v>
      </c>
      <c r="BK417" s="262">
        <f>ROUND(I417*H417,2)</f>
        <v>0</v>
      </c>
      <c r="BL417" s="16" t="s">
        <v>93</v>
      </c>
      <c r="BM417" s="261" t="s">
        <v>1797</v>
      </c>
    </row>
    <row r="418" s="13" customFormat="1">
      <c r="A418" s="13"/>
      <c r="B418" s="287"/>
      <c r="C418" s="288"/>
      <c r="D418" s="289" t="s">
        <v>1029</v>
      </c>
      <c r="E418" s="290" t="s">
        <v>1</v>
      </c>
      <c r="F418" s="291" t="s">
        <v>1615</v>
      </c>
      <c r="G418" s="288"/>
      <c r="H418" s="292">
        <v>266.19</v>
      </c>
      <c r="I418" s="293"/>
      <c r="J418" s="288"/>
      <c r="K418" s="288"/>
      <c r="L418" s="294"/>
      <c r="M418" s="295"/>
      <c r="N418" s="296"/>
      <c r="O418" s="296"/>
      <c r="P418" s="296"/>
      <c r="Q418" s="296"/>
      <c r="R418" s="296"/>
      <c r="S418" s="296"/>
      <c r="T418" s="29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98" t="s">
        <v>1029</v>
      </c>
      <c r="AU418" s="298" t="s">
        <v>82</v>
      </c>
      <c r="AV418" s="13" t="s">
        <v>82</v>
      </c>
      <c r="AW418" s="13" t="s">
        <v>30</v>
      </c>
      <c r="AX418" s="13" t="s">
        <v>73</v>
      </c>
      <c r="AY418" s="298" t="s">
        <v>153</v>
      </c>
    </row>
    <row r="419" s="13" customFormat="1">
      <c r="A419" s="13"/>
      <c r="B419" s="287"/>
      <c r="C419" s="288"/>
      <c r="D419" s="289" t="s">
        <v>1029</v>
      </c>
      <c r="E419" s="290" t="s">
        <v>1</v>
      </c>
      <c r="F419" s="291" t="s">
        <v>1616</v>
      </c>
      <c r="G419" s="288"/>
      <c r="H419" s="292">
        <v>27.364000000000001</v>
      </c>
      <c r="I419" s="293"/>
      <c r="J419" s="288"/>
      <c r="K419" s="288"/>
      <c r="L419" s="294"/>
      <c r="M419" s="295"/>
      <c r="N419" s="296"/>
      <c r="O419" s="296"/>
      <c r="P419" s="296"/>
      <c r="Q419" s="296"/>
      <c r="R419" s="296"/>
      <c r="S419" s="296"/>
      <c r="T419" s="29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98" t="s">
        <v>1029</v>
      </c>
      <c r="AU419" s="298" t="s">
        <v>82</v>
      </c>
      <c r="AV419" s="13" t="s">
        <v>82</v>
      </c>
      <c r="AW419" s="13" t="s">
        <v>30</v>
      </c>
      <c r="AX419" s="13" t="s">
        <v>73</v>
      </c>
      <c r="AY419" s="298" t="s">
        <v>153</v>
      </c>
    </row>
    <row r="420" s="13" customFormat="1">
      <c r="A420" s="13"/>
      <c r="B420" s="287"/>
      <c r="C420" s="288"/>
      <c r="D420" s="289" t="s">
        <v>1029</v>
      </c>
      <c r="E420" s="290" t="s">
        <v>1</v>
      </c>
      <c r="F420" s="291" t="s">
        <v>1618</v>
      </c>
      <c r="G420" s="288"/>
      <c r="H420" s="292">
        <v>-11.25</v>
      </c>
      <c r="I420" s="293"/>
      <c r="J420" s="288"/>
      <c r="K420" s="288"/>
      <c r="L420" s="294"/>
      <c r="M420" s="295"/>
      <c r="N420" s="296"/>
      <c r="O420" s="296"/>
      <c r="P420" s="296"/>
      <c r="Q420" s="296"/>
      <c r="R420" s="296"/>
      <c r="S420" s="296"/>
      <c r="T420" s="29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98" t="s">
        <v>1029</v>
      </c>
      <c r="AU420" s="298" t="s">
        <v>82</v>
      </c>
      <c r="AV420" s="13" t="s">
        <v>82</v>
      </c>
      <c r="AW420" s="13" t="s">
        <v>30</v>
      </c>
      <c r="AX420" s="13" t="s">
        <v>73</v>
      </c>
      <c r="AY420" s="298" t="s">
        <v>153</v>
      </c>
    </row>
    <row r="421" s="13" customFormat="1">
      <c r="A421" s="13"/>
      <c r="B421" s="287"/>
      <c r="C421" s="288"/>
      <c r="D421" s="289" t="s">
        <v>1029</v>
      </c>
      <c r="E421" s="290" t="s">
        <v>1</v>
      </c>
      <c r="F421" s="291" t="s">
        <v>1619</v>
      </c>
      <c r="G421" s="288"/>
      <c r="H421" s="292">
        <v>-6.7999999999999998</v>
      </c>
      <c r="I421" s="293"/>
      <c r="J421" s="288"/>
      <c r="K421" s="288"/>
      <c r="L421" s="294"/>
      <c r="M421" s="295"/>
      <c r="N421" s="296"/>
      <c r="O421" s="296"/>
      <c r="P421" s="296"/>
      <c r="Q421" s="296"/>
      <c r="R421" s="296"/>
      <c r="S421" s="296"/>
      <c r="T421" s="29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98" t="s">
        <v>1029</v>
      </c>
      <c r="AU421" s="298" t="s">
        <v>82</v>
      </c>
      <c r="AV421" s="13" t="s">
        <v>82</v>
      </c>
      <c r="AW421" s="13" t="s">
        <v>30</v>
      </c>
      <c r="AX421" s="13" t="s">
        <v>73</v>
      </c>
      <c r="AY421" s="298" t="s">
        <v>153</v>
      </c>
    </row>
    <row r="422" s="13" customFormat="1">
      <c r="A422" s="13"/>
      <c r="B422" s="287"/>
      <c r="C422" s="288"/>
      <c r="D422" s="289" t="s">
        <v>1029</v>
      </c>
      <c r="E422" s="290" t="s">
        <v>1</v>
      </c>
      <c r="F422" s="291" t="s">
        <v>1620</v>
      </c>
      <c r="G422" s="288"/>
      <c r="H422" s="292">
        <v>-3.375</v>
      </c>
      <c r="I422" s="293"/>
      <c r="J422" s="288"/>
      <c r="K422" s="288"/>
      <c r="L422" s="294"/>
      <c r="M422" s="295"/>
      <c r="N422" s="296"/>
      <c r="O422" s="296"/>
      <c r="P422" s="296"/>
      <c r="Q422" s="296"/>
      <c r="R422" s="296"/>
      <c r="S422" s="296"/>
      <c r="T422" s="29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98" t="s">
        <v>1029</v>
      </c>
      <c r="AU422" s="298" t="s">
        <v>82</v>
      </c>
      <c r="AV422" s="13" t="s">
        <v>82</v>
      </c>
      <c r="AW422" s="13" t="s">
        <v>30</v>
      </c>
      <c r="AX422" s="13" t="s">
        <v>73</v>
      </c>
      <c r="AY422" s="298" t="s">
        <v>153</v>
      </c>
    </row>
    <row r="423" s="14" customFormat="1">
      <c r="A423" s="14"/>
      <c r="B423" s="299"/>
      <c r="C423" s="300"/>
      <c r="D423" s="289" t="s">
        <v>1029</v>
      </c>
      <c r="E423" s="301" t="s">
        <v>1</v>
      </c>
      <c r="F423" s="302" t="s">
        <v>1311</v>
      </c>
      <c r="G423" s="300"/>
      <c r="H423" s="303">
        <v>272.12900000000002</v>
      </c>
      <c r="I423" s="304"/>
      <c r="J423" s="300"/>
      <c r="K423" s="300"/>
      <c r="L423" s="305"/>
      <c r="M423" s="306"/>
      <c r="N423" s="307"/>
      <c r="O423" s="307"/>
      <c r="P423" s="307"/>
      <c r="Q423" s="307"/>
      <c r="R423" s="307"/>
      <c r="S423" s="307"/>
      <c r="T423" s="30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309" t="s">
        <v>1029</v>
      </c>
      <c r="AU423" s="309" t="s">
        <v>82</v>
      </c>
      <c r="AV423" s="14" t="s">
        <v>93</v>
      </c>
      <c r="AW423" s="14" t="s">
        <v>30</v>
      </c>
      <c r="AX423" s="14" t="s">
        <v>78</v>
      </c>
      <c r="AY423" s="309" t="s">
        <v>153</v>
      </c>
    </row>
    <row r="424" s="2" customFormat="1" ht="24" customHeight="1">
      <c r="A424" s="37"/>
      <c r="B424" s="38"/>
      <c r="C424" s="249" t="s">
        <v>266</v>
      </c>
      <c r="D424" s="249" t="s">
        <v>154</v>
      </c>
      <c r="E424" s="250" t="s">
        <v>1798</v>
      </c>
      <c r="F424" s="251" t="s">
        <v>1799</v>
      </c>
      <c r="G424" s="252" t="s">
        <v>192</v>
      </c>
      <c r="H424" s="253">
        <v>253.82900000000001</v>
      </c>
      <c r="I424" s="254"/>
      <c r="J424" s="255">
        <f>ROUND(I424*H424,2)</f>
        <v>0</v>
      </c>
      <c r="K424" s="256"/>
      <c r="L424" s="43"/>
      <c r="M424" s="257" t="s">
        <v>1</v>
      </c>
      <c r="N424" s="258" t="s">
        <v>38</v>
      </c>
      <c r="O424" s="90"/>
      <c r="P424" s="259">
        <f>O424*H424</f>
        <v>0</v>
      </c>
      <c r="Q424" s="259">
        <v>0.00348</v>
      </c>
      <c r="R424" s="259">
        <f>Q424*H424</f>
        <v>0.88332492000000007</v>
      </c>
      <c r="S424" s="259">
        <v>0</v>
      </c>
      <c r="T424" s="260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61" t="s">
        <v>93</v>
      </c>
      <c r="AT424" s="261" t="s">
        <v>154</v>
      </c>
      <c r="AU424" s="261" t="s">
        <v>82</v>
      </c>
      <c r="AY424" s="16" t="s">
        <v>153</v>
      </c>
      <c r="BE424" s="262">
        <f>IF(N424="základní",J424,0)</f>
        <v>0</v>
      </c>
      <c r="BF424" s="262">
        <f>IF(N424="snížená",J424,0)</f>
        <v>0</v>
      </c>
      <c r="BG424" s="262">
        <f>IF(N424="zákl. přenesená",J424,0)</f>
        <v>0</v>
      </c>
      <c r="BH424" s="262">
        <f>IF(N424="sníž. přenesená",J424,0)</f>
        <v>0</v>
      </c>
      <c r="BI424" s="262">
        <f>IF(N424="nulová",J424,0)</f>
        <v>0</v>
      </c>
      <c r="BJ424" s="16" t="s">
        <v>78</v>
      </c>
      <c r="BK424" s="262">
        <f>ROUND(I424*H424,2)</f>
        <v>0</v>
      </c>
      <c r="BL424" s="16" t="s">
        <v>93</v>
      </c>
      <c r="BM424" s="261" t="s">
        <v>1800</v>
      </c>
    </row>
    <row r="425" s="13" customFormat="1">
      <c r="A425" s="13"/>
      <c r="B425" s="287"/>
      <c r="C425" s="288"/>
      <c r="D425" s="289" t="s">
        <v>1029</v>
      </c>
      <c r="E425" s="290" t="s">
        <v>1</v>
      </c>
      <c r="F425" s="291" t="s">
        <v>1615</v>
      </c>
      <c r="G425" s="288"/>
      <c r="H425" s="292">
        <v>266.19</v>
      </c>
      <c r="I425" s="293"/>
      <c r="J425" s="288"/>
      <c r="K425" s="288"/>
      <c r="L425" s="294"/>
      <c r="M425" s="295"/>
      <c r="N425" s="296"/>
      <c r="O425" s="296"/>
      <c r="P425" s="296"/>
      <c r="Q425" s="296"/>
      <c r="R425" s="296"/>
      <c r="S425" s="296"/>
      <c r="T425" s="29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98" t="s">
        <v>1029</v>
      </c>
      <c r="AU425" s="298" t="s">
        <v>82</v>
      </c>
      <c r="AV425" s="13" t="s">
        <v>82</v>
      </c>
      <c r="AW425" s="13" t="s">
        <v>30</v>
      </c>
      <c r="AX425" s="13" t="s">
        <v>73</v>
      </c>
      <c r="AY425" s="298" t="s">
        <v>153</v>
      </c>
    </row>
    <row r="426" s="13" customFormat="1">
      <c r="A426" s="13"/>
      <c r="B426" s="287"/>
      <c r="C426" s="288"/>
      <c r="D426" s="289" t="s">
        <v>1029</v>
      </c>
      <c r="E426" s="290" t="s">
        <v>1</v>
      </c>
      <c r="F426" s="291" t="s">
        <v>1616</v>
      </c>
      <c r="G426" s="288"/>
      <c r="H426" s="292">
        <v>27.364000000000001</v>
      </c>
      <c r="I426" s="293"/>
      <c r="J426" s="288"/>
      <c r="K426" s="288"/>
      <c r="L426" s="294"/>
      <c r="M426" s="295"/>
      <c r="N426" s="296"/>
      <c r="O426" s="296"/>
      <c r="P426" s="296"/>
      <c r="Q426" s="296"/>
      <c r="R426" s="296"/>
      <c r="S426" s="296"/>
      <c r="T426" s="29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98" t="s">
        <v>1029</v>
      </c>
      <c r="AU426" s="298" t="s">
        <v>82</v>
      </c>
      <c r="AV426" s="13" t="s">
        <v>82</v>
      </c>
      <c r="AW426" s="13" t="s">
        <v>30</v>
      </c>
      <c r="AX426" s="13" t="s">
        <v>73</v>
      </c>
      <c r="AY426" s="298" t="s">
        <v>153</v>
      </c>
    </row>
    <row r="427" s="13" customFormat="1">
      <c r="A427" s="13"/>
      <c r="B427" s="287"/>
      <c r="C427" s="288"/>
      <c r="D427" s="289" t="s">
        <v>1029</v>
      </c>
      <c r="E427" s="290" t="s">
        <v>1</v>
      </c>
      <c r="F427" s="291" t="s">
        <v>1618</v>
      </c>
      <c r="G427" s="288"/>
      <c r="H427" s="292">
        <v>-11.25</v>
      </c>
      <c r="I427" s="293"/>
      <c r="J427" s="288"/>
      <c r="K427" s="288"/>
      <c r="L427" s="294"/>
      <c r="M427" s="295"/>
      <c r="N427" s="296"/>
      <c r="O427" s="296"/>
      <c r="P427" s="296"/>
      <c r="Q427" s="296"/>
      <c r="R427" s="296"/>
      <c r="S427" s="296"/>
      <c r="T427" s="29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98" t="s">
        <v>1029</v>
      </c>
      <c r="AU427" s="298" t="s">
        <v>82</v>
      </c>
      <c r="AV427" s="13" t="s">
        <v>82</v>
      </c>
      <c r="AW427" s="13" t="s">
        <v>30</v>
      </c>
      <c r="AX427" s="13" t="s">
        <v>73</v>
      </c>
      <c r="AY427" s="298" t="s">
        <v>153</v>
      </c>
    </row>
    <row r="428" s="13" customFormat="1">
      <c r="A428" s="13"/>
      <c r="B428" s="287"/>
      <c r="C428" s="288"/>
      <c r="D428" s="289" t="s">
        <v>1029</v>
      </c>
      <c r="E428" s="290" t="s">
        <v>1</v>
      </c>
      <c r="F428" s="291" t="s">
        <v>1619</v>
      </c>
      <c r="G428" s="288"/>
      <c r="H428" s="292">
        <v>-6.7999999999999998</v>
      </c>
      <c r="I428" s="293"/>
      <c r="J428" s="288"/>
      <c r="K428" s="288"/>
      <c r="L428" s="294"/>
      <c r="M428" s="295"/>
      <c r="N428" s="296"/>
      <c r="O428" s="296"/>
      <c r="P428" s="296"/>
      <c r="Q428" s="296"/>
      <c r="R428" s="296"/>
      <c r="S428" s="296"/>
      <c r="T428" s="29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98" t="s">
        <v>1029</v>
      </c>
      <c r="AU428" s="298" t="s">
        <v>82</v>
      </c>
      <c r="AV428" s="13" t="s">
        <v>82</v>
      </c>
      <c r="AW428" s="13" t="s">
        <v>30</v>
      </c>
      <c r="AX428" s="13" t="s">
        <v>73</v>
      </c>
      <c r="AY428" s="298" t="s">
        <v>153</v>
      </c>
    </row>
    <row r="429" s="13" customFormat="1">
      <c r="A429" s="13"/>
      <c r="B429" s="287"/>
      <c r="C429" s="288"/>
      <c r="D429" s="289" t="s">
        <v>1029</v>
      </c>
      <c r="E429" s="290" t="s">
        <v>1</v>
      </c>
      <c r="F429" s="291" t="s">
        <v>1620</v>
      </c>
      <c r="G429" s="288"/>
      <c r="H429" s="292">
        <v>-3.375</v>
      </c>
      <c r="I429" s="293"/>
      <c r="J429" s="288"/>
      <c r="K429" s="288"/>
      <c r="L429" s="294"/>
      <c r="M429" s="295"/>
      <c r="N429" s="296"/>
      <c r="O429" s="296"/>
      <c r="P429" s="296"/>
      <c r="Q429" s="296"/>
      <c r="R429" s="296"/>
      <c r="S429" s="296"/>
      <c r="T429" s="29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98" t="s">
        <v>1029</v>
      </c>
      <c r="AU429" s="298" t="s">
        <v>82</v>
      </c>
      <c r="AV429" s="13" t="s">
        <v>82</v>
      </c>
      <c r="AW429" s="13" t="s">
        <v>30</v>
      </c>
      <c r="AX429" s="13" t="s">
        <v>73</v>
      </c>
      <c r="AY429" s="298" t="s">
        <v>153</v>
      </c>
    </row>
    <row r="430" s="13" customFormat="1">
      <c r="A430" s="13"/>
      <c r="B430" s="287"/>
      <c r="C430" s="288"/>
      <c r="D430" s="289" t="s">
        <v>1029</v>
      </c>
      <c r="E430" s="290" t="s">
        <v>1</v>
      </c>
      <c r="F430" s="291" t="s">
        <v>1801</v>
      </c>
      <c r="G430" s="288"/>
      <c r="H430" s="292">
        <v>-18.300000000000001</v>
      </c>
      <c r="I430" s="293"/>
      <c r="J430" s="288"/>
      <c r="K430" s="288"/>
      <c r="L430" s="294"/>
      <c r="M430" s="295"/>
      <c r="N430" s="296"/>
      <c r="O430" s="296"/>
      <c r="P430" s="296"/>
      <c r="Q430" s="296"/>
      <c r="R430" s="296"/>
      <c r="S430" s="296"/>
      <c r="T430" s="29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98" t="s">
        <v>1029</v>
      </c>
      <c r="AU430" s="298" t="s">
        <v>82</v>
      </c>
      <c r="AV430" s="13" t="s">
        <v>82</v>
      </c>
      <c r="AW430" s="13" t="s">
        <v>30</v>
      </c>
      <c r="AX430" s="13" t="s">
        <v>73</v>
      </c>
      <c r="AY430" s="298" t="s">
        <v>153</v>
      </c>
    </row>
    <row r="431" s="14" customFormat="1">
      <c r="A431" s="14"/>
      <c r="B431" s="299"/>
      <c r="C431" s="300"/>
      <c r="D431" s="289" t="s">
        <v>1029</v>
      </c>
      <c r="E431" s="301" t="s">
        <v>1</v>
      </c>
      <c r="F431" s="302" t="s">
        <v>1311</v>
      </c>
      <c r="G431" s="300"/>
      <c r="H431" s="303">
        <v>253.82900000000001</v>
      </c>
      <c r="I431" s="304"/>
      <c r="J431" s="300"/>
      <c r="K431" s="300"/>
      <c r="L431" s="305"/>
      <c r="M431" s="306"/>
      <c r="N431" s="307"/>
      <c r="O431" s="307"/>
      <c r="P431" s="307"/>
      <c r="Q431" s="307"/>
      <c r="R431" s="307"/>
      <c r="S431" s="307"/>
      <c r="T431" s="30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309" t="s">
        <v>1029</v>
      </c>
      <c r="AU431" s="309" t="s">
        <v>82</v>
      </c>
      <c r="AV431" s="14" t="s">
        <v>93</v>
      </c>
      <c r="AW431" s="14" t="s">
        <v>30</v>
      </c>
      <c r="AX431" s="14" t="s">
        <v>78</v>
      </c>
      <c r="AY431" s="309" t="s">
        <v>153</v>
      </c>
    </row>
    <row r="432" s="2" customFormat="1" ht="24" customHeight="1">
      <c r="A432" s="37"/>
      <c r="B432" s="38"/>
      <c r="C432" s="249" t="s">
        <v>1223</v>
      </c>
      <c r="D432" s="249" t="s">
        <v>154</v>
      </c>
      <c r="E432" s="250" t="s">
        <v>1802</v>
      </c>
      <c r="F432" s="251" t="s">
        <v>1803</v>
      </c>
      <c r="G432" s="252" t="s">
        <v>192</v>
      </c>
      <c r="H432" s="253">
        <v>18.300000000000001</v>
      </c>
      <c r="I432" s="254"/>
      <c r="J432" s="255">
        <f>ROUND(I432*H432,2)</f>
        <v>0</v>
      </c>
      <c r="K432" s="256"/>
      <c r="L432" s="43"/>
      <c r="M432" s="257" t="s">
        <v>1</v>
      </c>
      <c r="N432" s="258" t="s">
        <v>38</v>
      </c>
      <c r="O432" s="90"/>
      <c r="P432" s="259">
        <f>O432*H432</f>
        <v>0</v>
      </c>
      <c r="Q432" s="259">
        <v>0.00348</v>
      </c>
      <c r="R432" s="259">
        <f>Q432*H432</f>
        <v>0.063684000000000004</v>
      </c>
      <c r="S432" s="259">
        <v>0</v>
      </c>
      <c r="T432" s="260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61" t="s">
        <v>93</v>
      </c>
      <c r="AT432" s="261" t="s">
        <v>154</v>
      </c>
      <c r="AU432" s="261" t="s">
        <v>82</v>
      </c>
      <c r="AY432" s="16" t="s">
        <v>153</v>
      </c>
      <c r="BE432" s="262">
        <f>IF(N432="základní",J432,0)</f>
        <v>0</v>
      </c>
      <c r="BF432" s="262">
        <f>IF(N432="snížená",J432,0)</f>
        <v>0</v>
      </c>
      <c r="BG432" s="262">
        <f>IF(N432="zákl. přenesená",J432,0)</f>
        <v>0</v>
      </c>
      <c r="BH432" s="262">
        <f>IF(N432="sníž. přenesená",J432,0)</f>
        <v>0</v>
      </c>
      <c r="BI432" s="262">
        <f>IF(N432="nulová",J432,0)</f>
        <v>0</v>
      </c>
      <c r="BJ432" s="16" t="s">
        <v>78</v>
      </c>
      <c r="BK432" s="262">
        <f>ROUND(I432*H432,2)</f>
        <v>0</v>
      </c>
      <c r="BL432" s="16" t="s">
        <v>93</v>
      </c>
      <c r="BM432" s="261" t="s">
        <v>1804</v>
      </c>
    </row>
    <row r="433" s="13" customFormat="1">
      <c r="A433" s="13"/>
      <c r="B433" s="287"/>
      <c r="C433" s="288"/>
      <c r="D433" s="289" t="s">
        <v>1029</v>
      </c>
      <c r="E433" s="290" t="s">
        <v>1</v>
      </c>
      <c r="F433" s="291" t="s">
        <v>1805</v>
      </c>
      <c r="G433" s="288"/>
      <c r="H433" s="292">
        <v>1.95</v>
      </c>
      <c r="I433" s="293"/>
      <c r="J433" s="288"/>
      <c r="K433" s="288"/>
      <c r="L433" s="294"/>
      <c r="M433" s="295"/>
      <c r="N433" s="296"/>
      <c r="O433" s="296"/>
      <c r="P433" s="296"/>
      <c r="Q433" s="296"/>
      <c r="R433" s="296"/>
      <c r="S433" s="296"/>
      <c r="T433" s="29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98" t="s">
        <v>1029</v>
      </c>
      <c r="AU433" s="298" t="s">
        <v>82</v>
      </c>
      <c r="AV433" s="13" t="s">
        <v>82</v>
      </c>
      <c r="AW433" s="13" t="s">
        <v>30</v>
      </c>
      <c r="AX433" s="13" t="s">
        <v>73</v>
      </c>
      <c r="AY433" s="298" t="s">
        <v>153</v>
      </c>
    </row>
    <row r="434" s="13" customFormat="1">
      <c r="A434" s="13"/>
      <c r="B434" s="287"/>
      <c r="C434" s="288"/>
      <c r="D434" s="289" t="s">
        <v>1029</v>
      </c>
      <c r="E434" s="290" t="s">
        <v>1</v>
      </c>
      <c r="F434" s="291" t="s">
        <v>1806</v>
      </c>
      <c r="G434" s="288"/>
      <c r="H434" s="292">
        <v>16.350000000000001</v>
      </c>
      <c r="I434" s="293"/>
      <c r="J434" s="288"/>
      <c r="K434" s="288"/>
      <c r="L434" s="294"/>
      <c r="M434" s="295"/>
      <c r="N434" s="296"/>
      <c r="O434" s="296"/>
      <c r="P434" s="296"/>
      <c r="Q434" s="296"/>
      <c r="R434" s="296"/>
      <c r="S434" s="296"/>
      <c r="T434" s="29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98" t="s">
        <v>1029</v>
      </c>
      <c r="AU434" s="298" t="s">
        <v>82</v>
      </c>
      <c r="AV434" s="13" t="s">
        <v>82</v>
      </c>
      <c r="AW434" s="13" t="s">
        <v>30</v>
      </c>
      <c r="AX434" s="13" t="s">
        <v>73</v>
      </c>
      <c r="AY434" s="298" t="s">
        <v>153</v>
      </c>
    </row>
    <row r="435" s="14" customFormat="1">
      <c r="A435" s="14"/>
      <c r="B435" s="299"/>
      <c r="C435" s="300"/>
      <c r="D435" s="289" t="s">
        <v>1029</v>
      </c>
      <c r="E435" s="301" t="s">
        <v>1</v>
      </c>
      <c r="F435" s="302" t="s">
        <v>1311</v>
      </c>
      <c r="G435" s="300"/>
      <c r="H435" s="303">
        <v>18.300000000000001</v>
      </c>
      <c r="I435" s="304"/>
      <c r="J435" s="300"/>
      <c r="K435" s="300"/>
      <c r="L435" s="305"/>
      <c r="M435" s="306"/>
      <c r="N435" s="307"/>
      <c r="O435" s="307"/>
      <c r="P435" s="307"/>
      <c r="Q435" s="307"/>
      <c r="R435" s="307"/>
      <c r="S435" s="307"/>
      <c r="T435" s="30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309" t="s">
        <v>1029</v>
      </c>
      <c r="AU435" s="309" t="s">
        <v>82</v>
      </c>
      <c r="AV435" s="14" t="s">
        <v>93</v>
      </c>
      <c r="AW435" s="14" t="s">
        <v>30</v>
      </c>
      <c r="AX435" s="14" t="s">
        <v>78</v>
      </c>
      <c r="AY435" s="309" t="s">
        <v>153</v>
      </c>
    </row>
    <row r="436" s="2" customFormat="1" ht="24" customHeight="1">
      <c r="A436" s="37"/>
      <c r="B436" s="38"/>
      <c r="C436" s="249" t="s">
        <v>268</v>
      </c>
      <c r="D436" s="249" t="s">
        <v>154</v>
      </c>
      <c r="E436" s="250" t="s">
        <v>1807</v>
      </c>
      <c r="F436" s="251" t="s">
        <v>1808</v>
      </c>
      <c r="G436" s="252" t="s">
        <v>192</v>
      </c>
      <c r="H436" s="253">
        <v>38.625999999999998</v>
      </c>
      <c r="I436" s="254"/>
      <c r="J436" s="255">
        <f>ROUND(I436*H436,2)</f>
        <v>0</v>
      </c>
      <c r="K436" s="256"/>
      <c r="L436" s="43"/>
      <c r="M436" s="257" t="s">
        <v>1</v>
      </c>
      <c r="N436" s="258" t="s">
        <v>38</v>
      </c>
      <c r="O436" s="90"/>
      <c r="P436" s="259">
        <f>O436*H436</f>
        <v>0</v>
      </c>
      <c r="Q436" s="259">
        <v>0.00348</v>
      </c>
      <c r="R436" s="259">
        <f>Q436*H436</f>
        <v>0.13441847999999998</v>
      </c>
      <c r="S436" s="259">
        <v>0</v>
      </c>
      <c r="T436" s="260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61" t="s">
        <v>93</v>
      </c>
      <c r="AT436" s="261" t="s">
        <v>154</v>
      </c>
      <c r="AU436" s="261" t="s">
        <v>82</v>
      </c>
      <c r="AY436" s="16" t="s">
        <v>153</v>
      </c>
      <c r="BE436" s="262">
        <f>IF(N436="základní",J436,0)</f>
        <v>0</v>
      </c>
      <c r="BF436" s="262">
        <f>IF(N436="snížená",J436,0)</f>
        <v>0</v>
      </c>
      <c r="BG436" s="262">
        <f>IF(N436="zákl. přenesená",J436,0)</f>
        <v>0</v>
      </c>
      <c r="BH436" s="262">
        <f>IF(N436="sníž. přenesená",J436,0)</f>
        <v>0</v>
      </c>
      <c r="BI436" s="262">
        <f>IF(N436="nulová",J436,0)</f>
        <v>0</v>
      </c>
      <c r="BJ436" s="16" t="s">
        <v>78</v>
      </c>
      <c r="BK436" s="262">
        <f>ROUND(I436*H436,2)</f>
        <v>0</v>
      </c>
      <c r="BL436" s="16" t="s">
        <v>93</v>
      </c>
      <c r="BM436" s="261" t="s">
        <v>1809</v>
      </c>
    </row>
    <row r="437" s="13" customFormat="1">
      <c r="A437" s="13"/>
      <c r="B437" s="287"/>
      <c r="C437" s="288"/>
      <c r="D437" s="289" t="s">
        <v>1029</v>
      </c>
      <c r="E437" s="290" t="s">
        <v>1</v>
      </c>
      <c r="F437" s="291" t="s">
        <v>1810</v>
      </c>
      <c r="G437" s="288"/>
      <c r="H437" s="292">
        <v>35.024999999999999</v>
      </c>
      <c r="I437" s="293"/>
      <c r="J437" s="288"/>
      <c r="K437" s="288"/>
      <c r="L437" s="294"/>
      <c r="M437" s="295"/>
      <c r="N437" s="296"/>
      <c r="O437" s="296"/>
      <c r="P437" s="296"/>
      <c r="Q437" s="296"/>
      <c r="R437" s="296"/>
      <c r="S437" s="296"/>
      <c r="T437" s="29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98" t="s">
        <v>1029</v>
      </c>
      <c r="AU437" s="298" t="s">
        <v>82</v>
      </c>
      <c r="AV437" s="13" t="s">
        <v>82</v>
      </c>
      <c r="AW437" s="13" t="s">
        <v>30</v>
      </c>
      <c r="AX437" s="13" t="s">
        <v>73</v>
      </c>
      <c r="AY437" s="298" t="s">
        <v>153</v>
      </c>
    </row>
    <row r="438" s="13" customFormat="1">
      <c r="A438" s="13"/>
      <c r="B438" s="287"/>
      <c r="C438" s="288"/>
      <c r="D438" s="289" t="s">
        <v>1029</v>
      </c>
      <c r="E438" s="290" t="s">
        <v>1</v>
      </c>
      <c r="F438" s="291" t="s">
        <v>1811</v>
      </c>
      <c r="G438" s="288"/>
      <c r="H438" s="292">
        <v>3.601</v>
      </c>
      <c r="I438" s="293"/>
      <c r="J438" s="288"/>
      <c r="K438" s="288"/>
      <c r="L438" s="294"/>
      <c r="M438" s="295"/>
      <c r="N438" s="296"/>
      <c r="O438" s="296"/>
      <c r="P438" s="296"/>
      <c r="Q438" s="296"/>
      <c r="R438" s="296"/>
      <c r="S438" s="296"/>
      <c r="T438" s="29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98" t="s">
        <v>1029</v>
      </c>
      <c r="AU438" s="298" t="s">
        <v>82</v>
      </c>
      <c r="AV438" s="13" t="s">
        <v>82</v>
      </c>
      <c r="AW438" s="13" t="s">
        <v>30</v>
      </c>
      <c r="AX438" s="13" t="s">
        <v>73</v>
      </c>
      <c r="AY438" s="298" t="s">
        <v>153</v>
      </c>
    </row>
    <row r="439" s="14" customFormat="1">
      <c r="A439" s="14"/>
      <c r="B439" s="299"/>
      <c r="C439" s="300"/>
      <c r="D439" s="289" t="s">
        <v>1029</v>
      </c>
      <c r="E439" s="301" t="s">
        <v>1</v>
      </c>
      <c r="F439" s="302" t="s">
        <v>1311</v>
      </c>
      <c r="G439" s="300"/>
      <c r="H439" s="303">
        <v>38.625999999999998</v>
      </c>
      <c r="I439" s="304"/>
      <c r="J439" s="300"/>
      <c r="K439" s="300"/>
      <c r="L439" s="305"/>
      <c r="M439" s="306"/>
      <c r="N439" s="307"/>
      <c r="O439" s="307"/>
      <c r="P439" s="307"/>
      <c r="Q439" s="307"/>
      <c r="R439" s="307"/>
      <c r="S439" s="307"/>
      <c r="T439" s="30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309" t="s">
        <v>1029</v>
      </c>
      <c r="AU439" s="309" t="s">
        <v>82</v>
      </c>
      <c r="AV439" s="14" t="s">
        <v>93</v>
      </c>
      <c r="AW439" s="14" t="s">
        <v>30</v>
      </c>
      <c r="AX439" s="14" t="s">
        <v>78</v>
      </c>
      <c r="AY439" s="309" t="s">
        <v>153</v>
      </c>
    </row>
    <row r="440" s="2" customFormat="1" ht="24" customHeight="1">
      <c r="A440" s="37"/>
      <c r="B440" s="38"/>
      <c r="C440" s="249" t="s">
        <v>1230</v>
      </c>
      <c r="D440" s="249" t="s">
        <v>154</v>
      </c>
      <c r="E440" s="250" t="s">
        <v>1812</v>
      </c>
      <c r="F440" s="251" t="s">
        <v>1813</v>
      </c>
      <c r="G440" s="252" t="s">
        <v>573</v>
      </c>
      <c r="H440" s="253">
        <v>91.849999999999994</v>
      </c>
      <c r="I440" s="254"/>
      <c r="J440" s="255">
        <f>ROUND(I440*H440,2)</f>
        <v>0</v>
      </c>
      <c r="K440" s="256"/>
      <c r="L440" s="43"/>
      <c r="M440" s="257" t="s">
        <v>1</v>
      </c>
      <c r="N440" s="258" t="s">
        <v>38</v>
      </c>
      <c r="O440" s="90"/>
      <c r="P440" s="259">
        <f>O440*H440</f>
        <v>0</v>
      </c>
      <c r="Q440" s="259">
        <v>0</v>
      </c>
      <c r="R440" s="259">
        <f>Q440*H440</f>
        <v>0</v>
      </c>
      <c r="S440" s="259">
        <v>0</v>
      </c>
      <c r="T440" s="260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61" t="s">
        <v>93</v>
      </c>
      <c r="AT440" s="261" t="s">
        <v>154</v>
      </c>
      <c r="AU440" s="261" t="s">
        <v>82</v>
      </c>
      <c r="AY440" s="16" t="s">
        <v>153</v>
      </c>
      <c r="BE440" s="262">
        <f>IF(N440="základní",J440,0)</f>
        <v>0</v>
      </c>
      <c r="BF440" s="262">
        <f>IF(N440="snížená",J440,0)</f>
        <v>0</v>
      </c>
      <c r="BG440" s="262">
        <f>IF(N440="zákl. přenesená",J440,0)</f>
        <v>0</v>
      </c>
      <c r="BH440" s="262">
        <f>IF(N440="sníž. přenesená",J440,0)</f>
        <v>0</v>
      </c>
      <c r="BI440" s="262">
        <f>IF(N440="nulová",J440,0)</f>
        <v>0</v>
      </c>
      <c r="BJ440" s="16" t="s">
        <v>78</v>
      </c>
      <c r="BK440" s="262">
        <f>ROUND(I440*H440,2)</f>
        <v>0</v>
      </c>
      <c r="BL440" s="16" t="s">
        <v>93</v>
      </c>
      <c r="BM440" s="261" t="s">
        <v>1814</v>
      </c>
    </row>
    <row r="441" s="13" customFormat="1">
      <c r="A441" s="13"/>
      <c r="B441" s="287"/>
      <c r="C441" s="288"/>
      <c r="D441" s="289" t="s">
        <v>1029</v>
      </c>
      <c r="E441" s="290" t="s">
        <v>1</v>
      </c>
      <c r="F441" s="291" t="s">
        <v>1815</v>
      </c>
      <c r="G441" s="288"/>
      <c r="H441" s="292">
        <v>70.049999999999997</v>
      </c>
      <c r="I441" s="293"/>
      <c r="J441" s="288"/>
      <c r="K441" s="288"/>
      <c r="L441" s="294"/>
      <c r="M441" s="295"/>
      <c r="N441" s="296"/>
      <c r="O441" s="296"/>
      <c r="P441" s="296"/>
      <c r="Q441" s="296"/>
      <c r="R441" s="296"/>
      <c r="S441" s="296"/>
      <c r="T441" s="29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98" t="s">
        <v>1029</v>
      </c>
      <c r="AU441" s="298" t="s">
        <v>82</v>
      </c>
      <c r="AV441" s="13" t="s">
        <v>82</v>
      </c>
      <c r="AW441" s="13" t="s">
        <v>30</v>
      </c>
      <c r="AX441" s="13" t="s">
        <v>73</v>
      </c>
      <c r="AY441" s="298" t="s">
        <v>153</v>
      </c>
    </row>
    <row r="442" s="13" customFormat="1">
      <c r="A442" s="13"/>
      <c r="B442" s="287"/>
      <c r="C442" s="288"/>
      <c r="D442" s="289" t="s">
        <v>1029</v>
      </c>
      <c r="E442" s="290" t="s">
        <v>1</v>
      </c>
      <c r="F442" s="291" t="s">
        <v>1816</v>
      </c>
      <c r="G442" s="288"/>
      <c r="H442" s="292">
        <v>21.800000000000001</v>
      </c>
      <c r="I442" s="293"/>
      <c r="J442" s="288"/>
      <c r="K442" s="288"/>
      <c r="L442" s="294"/>
      <c r="M442" s="295"/>
      <c r="N442" s="296"/>
      <c r="O442" s="296"/>
      <c r="P442" s="296"/>
      <c r="Q442" s="296"/>
      <c r="R442" s="296"/>
      <c r="S442" s="296"/>
      <c r="T442" s="29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98" t="s">
        <v>1029</v>
      </c>
      <c r="AU442" s="298" t="s">
        <v>82</v>
      </c>
      <c r="AV442" s="13" t="s">
        <v>82</v>
      </c>
      <c r="AW442" s="13" t="s">
        <v>30</v>
      </c>
      <c r="AX442" s="13" t="s">
        <v>73</v>
      </c>
      <c r="AY442" s="298" t="s">
        <v>153</v>
      </c>
    </row>
    <row r="443" s="14" customFormat="1">
      <c r="A443" s="14"/>
      <c r="B443" s="299"/>
      <c r="C443" s="300"/>
      <c r="D443" s="289" t="s">
        <v>1029</v>
      </c>
      <c r="E443" s="301" t="s">
        <v>1</v>
      </c>
      <c r="F443" s="302" t="s">
        <v>1311</v>
      </c>
      <c r="G443" s="300"/>
      <c r="H443" s="303">
        <v>91.849999999999994</v>
      </c>
      <c r="I443" s="304"/>
      <c r="J443" s="300"/>
      <c r="K443" s="300"/>
      <c r="L443" s="305"/>
      <c r="M443" s="306"/>
      <c r="N443" s="307"/>
      <c r="O443" s="307"/>
      <c r="P443" s="307"/>
      <c r="Q443" s="307"/>
      <c r="R443" s="307"/>
      <c r="S443" s="307"/>
      <c r="T443" s="30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309" t="s">
        <v>1029</v>
      </c>
      <c r="AU443" s="309" t="s">
        <v>82</v>
      </c>
      <c r="AV443" s="14" t="s">
        <v>93</v>
      </c>
      <c r="AW443" s="14" t="s">
        <v>30</v>
      </c>
      <c r="AX443" s="14" t="s">
        <v>78</v>
      </c>
      <c r="AY443" s="309" t="s">
        <v>153</v>
      </c>
    </row>
    <row r="444" s="2" customFormat="1" ht="24" customHeight="1">
      <c r="A444" s="37"/>
      <c r="B444" s="38"/>
      <c r="C444" s="249" t="s">
        <v>271</v>
      </c>
      <c r="D444" s="249" t="s">
        <v>154</v>
      </c>
      <c r="E444" s="250" t="s">
        <v>1817</v>
      </c>
      <c r="F444" s="251" t="s">
        <v>1818</v>
      </c>
      <c r="G444" s="252" t="s">
        <v>192</v>
      </c>
      <c r="H444" s="253">
        <v>222.47300000000001</v>
      </c>
      <c r="I444" s="254"/>
      <c r="J444" s="255">
        <f>ROUND(I444*H444,2)</f>
        <v>0</v>
      </c>
      <c r="K444" s="256"/>
      <c r="L444" s="43"/>
      <c r="M444" s="257" t="s">
        <v>1</v>
      </c>
      <c r="N444" s="258" t="s">
        <v>38</v>
      </c>
      <c r="O444" s="90"/>
      <c r="P444" s="259">
        <f>O444*H444</f>
        <v>0</v>
      </c>
      <c r="Q444" s="259">
        <v>0.0094199999999999996</v>
      </c>
      <c r="R444" s="259">
        <f>Q444*H444</f>
        <v>2.0956956600000001</v>
      </c>
      <c r="S444" s="259">
        <v>0</v>
      </c>
      <c r="T444" s="260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61" t="s">
        <v>93</v>
      </c>
      <c r="AT444" s="261" t="s">
        <v>154</v>
      </c>
      <c r="AU444" s="261" t="s">
        <v>82</v>
      </c>
      <c r="AY444" s="16" t="s">
        <v>153</v>
      </c>
      <c r="BE444" s="262">
        <f>IF(N444="základní",J444,0)</f>
        <v>0</v>
      </c>
      <c r="BF444" s="262">
        <f>IF(N444="snížená",J444,0)</f>
        <v>0</v>
      </c>
      <c r="BG444" s="262">
        <f>IF(N444="zákl. přenesená",J444,0)</f>
        <v>0</v>
      </c>
      <c r="BH444" s="262">
        <f>IF(N444="sníž. přenesená",J444,0)</f>
        <v>0</v>
      </c>
      <c r="BI444" s="262">
        <f>IF(N444="nulová",J444,0)</f>
        <v>0</v>
      </c>
      <c r="BJ444" s="16" t="s">
        <v>78</v>
      </c>
      <c r="BK444" s="262">
        <f>ROUND(I444*H444,2)</f>
        <v>0</v>
      </c>
      <c r="BL444" s="16" t="s">
        <v>93</v>
      </c>
      <c r="BM444" s="261" t="s">
        <v>1819</v>
      </c>
    </row>
    <row r="445" s="13" customFormat="1">
      <c r="A445" s="13"/>
      <c r="B445" s="287"/>
      <c r="C445" s="288"/>
      <c r="D445" s="289" t="s">
        <v>1029</v>
      </c>
      <c r="E445" s="290" t="s">
        <v>1</v>
      </c>
      <c r="F445" s="291" t="s">
        <v>1820</v>
      </c>
      <c r="G445" s="288"/>
      <c r="H445" s="292">
        <v>222.47300000000001</v>
      </c>
      <c r="I445" s="293"/>
      <c r="J445" s="288"/>
      <c r="K445" s="288"/>
      <c r="L445" s="294"/>
      <c r="M445" s="295"/>
      <c r="N445" s="296"/>
      <c r="O445" s="296"/>
      <c r="P445" s="296"/>
      <c r="Q445" s="296"/>
      <c r="R445" s="296"/>
      <c r="S445" s="296"/>
      <c r="T445" s="29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98" t="s">
        <v>1029</v>
      </c>
      <c r="AU445" s="298" t="s">
        <v>82</v>
      </c>
      <c r="AV445" s="13" t="s">
        <v>82</v>
      </c>
      <c r="AW445" s="13" t="s">
        <v>30</v>
      </c>
      <c r="AX445" s="13" t="s">
        <v>78</v>
      </c>
      <c r="AY445" s="298" t="s">
        <v>153</v>
      </c>
    </row>
    <row r="446" s="2" customFormat="1" ht="24" customHeight="1">
      <c r="A446" s="37"/>
      <c r="B446" s="38"/>
      <c r="C446" s="249" t="s">
        <v>1239</v>
      </c>
      <c r="D446" s="249" t="s">
        <v>154</v>
      </c>
      <c r="E446" s="250" t="s">
        <v>1821</v>
      </c>
      <c r="F446" s="251" t="s">
        <v>1822</v>
      </c>
      <c r="G446" s="252" t="s">
        <v>192</v>
      </c>
      <c r="H446" s="253">
        <v>40.627000000000002</v>
      </c>
      <c r="I446" s="254"/>
      <c r="J446" s="255">
        <f>ROUND(I446*H446,2)</f>
        <v>0</v>
      </c>
      <c r="K446" s="256"/>
      <c r="L446" s="43"/>
      <c r="M446" s="257" t="s">
        <v>1</v>
      </c>
      <c r="N446" s="258" t="s">
        <v>38</v>
      </c>
      <c r="O446" s="90"/>
      <c r="P446" s="259">
        <f>O446*H446</f>
        <v>0</v>
      </c>
      <c r="Q446" s="259">
        <v>0.28361999999999998</v>
      </c>
      <c r="R446" s="259">
        <f>Q446*H446</f>
        <v>11.522629739999999</v>
      </c>
      <c r="S446" s="259">
        <v>0</v>
      </c>
      <c r="T446" s="260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61" t="s">
        <v>93</v>
      </c>
      <c r="AT446" s="261" t="s">
        <v>154</v>
      </c>
      <c r="AU446" s="261" t="s">
        <v>82</v>
      </c>
      <c r="AY446" s="16" t="s">
        <v>153</v>
      </c>
      <c r="BE446" s="262">
        <f>IF(N446="základní",J446,0)</f>
        <v>0</v>
      </c>
      <c r="BF446" s="262">
        <f>IF(N446="snížená",J446,0)</f>
        <v>0</v>
      </c>
      <c r="BG446" s="262">
        <f>IF(N446="zákl. přenesená",J446,0)</f>
        <v>0</v>
      </c>
      <c r="BH446" s="262">
        <f>IF(N446="sníž. přenesená",J446,0)</f>
        <v>0</v>
      </c>
      <c r="BI446" s="262">
        <f>IF(N446="nulová",J446,0)</f>
        <v>0</v>
      </c>
      <c r="BJ446" s="16" t="s">
        <v>78</v>
      </c>
      <c r="BK446" s="262">
        <f>ROUND(I446*H446,2)</f>
        <v>0</v>
      </c>
      <c r="BL446" s="16" t="s">
        <v>93</v>
      </c>
      <c r="BM446" s="261" t="s">
        <v>1823</v>
      </c>
    </row>
    <row r="447" s="13" customFormat="1">
      <c r="A447" s="13"/>
      <c r="B447" s="287"/>
      <c r="C447" s="288"/>
      <c r="D447" s="289" t="s">
        <v>1029</v>
      </c>
      <c r="E447" s="290" t="s">
        <v>1</v>
      </c>
      <c r="F447" s="291" t="s">
        <v>1824</v>
      </c>
      <c r="G447" s="288"/>
      <c r="H447" s="292">
        <v>40.627000000000002</v>
      </c>
      <c r="I447" s="293"/>
      <c r="J447" s="288"/>
      <c r="K447" s="288"/>
      <c r="L447" s="294"/>
      <c r="M447" s="295"/>
      <c r="N447" s="296"/>
      <c r="O447" s="296"/>
      <c r="P447" s="296"/>
      <c r="Q447" s="296"/>
      <c r="R447" s="296"/>
      <c r="S447" s="296"/>
      <c r="T447" s="29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98" t="s">
        <v>1029</v>
      </c>
      <c r="AU447" s="298" t="s">
        <v>82</v>
      </c>
      <c r="AV447" s="13" t="s">
        <v>82</v>
      </c>
      <c r="AW447" s="13" t="s">
        <v>30</v>
      </c>
      <c r="AX447" s="13" t="s">
        <v>78</v>
      </c>
      <c r="AY447" s="298" t="s">
        <v>153</v>
      </c>
    </row>
    <row r="448" s="2" customFormat="1" ht="24" customHeight="1">
      <c r="A448" s="37"/>
      <c r="B448" s="38"/>
      <c r="C448" s="249" t="s">
        <v>274</v>
      </c>
      <c r="D448" s="249" t="s">
        <v>154</v>
      </c>
      <c r="E448" s="250" t="s">
        <v>1825</v>
      </c>
      <c r="F448" s="251" t="s">
        <v>1826</v>
      </c>
      <c r="G448" s="252" t="s">
        <v>573</v>
      </c>
      <c r="H448" s="253">
        <v>81.254000000000005</v>
      </c>
      <c r="I448" s="254"/>
      <c r="J448" s="255">
        <f>ROUND(I448*H448,2)</f>
        <v>0</v>
      </c>
      <c r="K448" s="256"/>
      <c r="L448" s="43"/>
      <c r="M448" s="257" t="s">
        <v>1</v>
      </c>
      <c r="N448" s="258" t="s">
        <v>38</v>
      </c>
      <c r="O448" s="90"/>
      <c r="P448" s="259">
        <f>O448*H448</f>
        <v>0</v>
      </c>
      <c r="Q448" s="259">
        <v>0.19663</v>
      </c>
      <c r="R448" s="259">
        <f>Q448*H448</f>
        <v>15.97697402</v>
      </c>
      <c r="S448" s="259">
        <v>0</v>
      </c>
      <c r="T448" s="260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61" t="s">
        <v>93</v>
      </c>
      <c r="AT448" s="261" t="s">
        <v>154</v>
      </c>
      <c r="AU448" s="261" t="s">
        <v>82</v>
      </c>
      <c r="AY448" s="16" t="s">
        <v>153</v>
      </c>
      <c r="BE448" s="262">
        <f>IF(N448="základní",J448,0)</f>
        <v>0</v>
      </c>
      <c r="BF448" s="262">
        <f>IF(N448="snížená",J448,0)</f>
        <v>0</v>
      </c>
      <c r="BG448" s="262">
        <f>IF(N448="zákl. přenesená",J448,0)</f>
        <v>0</v>
      </c>
      <c r="BH448" s="262">
        <f>IF(N448="sníž. přenesená",J448,0)</f>
        <v>0</v>
      </c>
      <c r="BI448" s="262">
        <f>IF(N448="nulová",J448,0)</f>
        <v>0</v>
      </c>
      <c r="BJ448" s="16" t="s">
        <v>78</v>
      </c>
      <c r="BK448" s="262">
        <f>ROUND(I448*H448,2)</f>
        <v>0</v>
      </c>
      <c r="BL448" s="16" t="s">
        <v>93</v>
      </c>
      <c r="BM448" s="261" t="s">
        <v>1827</v>
      </c>
    </row>
    <row r="449" s="13" customFormat="1">
      <c r="A449" s="13"/>
      <c r="B449" s="287"/>
      <c r="C449" s="288"/>
      <c r="D449" s="289" t="s">
        <v>1029</v>
      </c>
      <c r="E449" s="290" t="s">
        <v>1</v>
      </c>
      <c r="F449" s="291" t="s">
        <v>1828</v>
      </c>
      <c r="G449" s="288"/>
      <c r="H449" s="292">
        <v>81.254000000000005</v>
      </c>
      <c r="I449" s="293"/>
      <c r="J449" s="288"/>
      <c r="K449" s="288"/>
      <c r="L449" s="294"/>
      <c r="M449" s="295"/>
      <c r="N449" s="296"/>
      <c r="O449" s="296"/>
      <c r="P449" s="296"/>
      <c r="Q449" s="296"/>
      <c r="R449" s="296"/>
      <c r="S449" s="296"/>
      <c r="T449" s="29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98" t="s">
        <v>1029</v>
      </c>
      <c r="AU449" s="298" t="s">
        <v>82</v>
      </c>
      <c r="AV449" s="13" t="s">
        <v>82</v>
      </c>
      <c r="AW449" s="13" t="s">
        <v>30</v>
      </c>
      <c r="AX449" s="13" t="s">
        <v>78</v>
      </c>
      <c r="AY449" s="298" t="s">
        <v>153</v>
      </c>
    </row>
    <row r="450" s="2" customFormat="1" ht="24" customHeight="1">
      <c r="A450" s="37"/>
      <c r="B450" s="38"/>
      <c r="C450" s="249" t="s">
        <v>1246</v>
      </c>
      <c r="D450" s="249" t="s">
        <v>154</v>
      </c>
      <c r="E450" s="250" t="s">
        <v>1829</v>
      </c>
      <c r="F450" s="251" t="s">
        <v>1830</v>
      </c>
      <c r="G450" s="252" t="s">
        <v>955</v>
      </c>
      <c r="H450" s="253">
        <v>24</v>
      </c>
      <c r="I450" s="254"/>
      <c r="J450" s="255">
        <f>ROUND(I450*H450,2)</f>
        <v>0</v>
      </c>
      <c r="K450" s="256"/>
      <c r="L450" s="43"/>
      <c r="M450" s="257" t="s">
        <v>1</v>
      </c>
      <c r="N450" s="258" t="s">
        <v>38</v>
      </c>
      <c r="O450" s="90"/>
      <c r="P450" s="259">
        <f>O450*H450</f>
        <v>0</v>
      </c>
      <c r="Q450" s="259">
        <v>0.00048000000000000001</v>
      </c>
      <c r="R450" s="259">
        <f>Q450*H450</f>
        <v>0.011520000000000001</v>
      </c>
      <c r="S450" s="259">
        <v>0</v>
      </c>
      <c r="T450" s="260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61" t="s">
        <v>93</v>
      </c>
      <c r="AT450" s="261" t="s">
        <v>154</v>
      </c>
      <c r="AU450" s="261" t="s">
        <v>82</v>
      </c>
      <c r="AY450" s="16" t="s">
        <v>153</v>
      </c>
      <c r="BE450" s="262">
        <f>IF(N450="základní",J450,0)</f>
        <v>0</v>
      </c>
      <c r="BF450" s="262">
        <f>IF(N450="snížená",J450,0)</f>
        <v>0</v>
      </c>
      <c r="BG450" s="262">
        <f>IF(N450="zákl. přenesená",J450,0)</f>
        <v>0</v>
      </c>
      <c r="BH450" s="262">
        <f>IF(N450="sníž. přenesená",J450,0)</f>
        <v>0</v>
      </c>
      <c r="BI450" s="262">
        <f>IF(N450="nulová",J450,0)</f>
        <v>0</v>
      </c>
      <c r="BJ450" s="16" t="s">
        <v>78</v>
      </c>
      <c r="BK450" s="262">
        <f>ROUND(I450*H450,2)</f>
        <v>0</v>
      </c>
      <c r="BL450" s="16" t="s">
        <v>93</v>
      </c>
      <c r="BM450" s="261" t="s">
        <v>1831</v>
      </c>
    </row>
    <row r="451" s="2" customFormat="1" ht="24" customHeight="1">
      <c r="A451" s="37"/>
      <c r="B451" s="38"/>
      <c r="C451" s="276" t="s">
        <v>277</v>
      </c>
      <c r="D451" s="276" t="s">
        <v>957</v>
      </c>
      <c r="E451" s="277" t="s">
        <v>1832</v>
      </c>
      <c r="F451" s="278" t="s">
        <v>1833</v>
      </c>
      <c r="G451" s="279" t="s">
        <v>955</v>
      </c>
      <c r="H451" s="280">
        <v>19</v>
      </c>
      <c r="I451" s="281"/>
      <c r="J451" s="282">
        <f>ROUND(I451*H451,2)</f>
        <v>0</v>
      </c>
      <c r="K451" s="283"/>
      <c r="L451" s="284"/>
      <c r="M451" s="285" t="s">
        <v>1</v>
      </c>
      <c r="N451" s="286" t="s">
        <v>38</v>
      </c>
      <c r="O451" s="90"/>
      <c r="P451" s="259">
        <f>O451*H451</f>
        <v>0</v>
      </c>
      <c r="Q451" s="259">
        <v>0.01098</v>
      </c>
      <c r="R451" s="259">
        <f>Q451*H451</f>
        <v>0.20862</v>
      </c>
      <c r="S451" s="259">
        <v>0</v>
      </c>
      <c r="T451" s="260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61" t="s">
        <v>167</v>
      </c>
      <c r="AT451" s="261" t="s">
        <v>957</v>
      </c>
      <c r="AU451" s="261" t="s">
        <v>82</v>
      </c>
      <c r="AY451" s="16" t="s">
        <v>153</v>
      </c>
      <c r="BE451" s="262">
        <f>IF(N451="základní",J451,0)</f>
        <v>0</v>
      </c>
      <c r="BF451" s="262">
        <f>IF(N451="snížená",J451,0)</f>
        <v>0</v>
      </c>
      <c r="BG451" s="262">
        <f>IF(N451="zákl. přenesená",J451,0)</f>
        <v>0</v>
      </c>
      <c r="BH451" s="262">
        <f>IF(N451="sníž. přenesená",J451,0)</f>
        <v>0</v>
      </c>
      <c r="BI451" s="262">
        <f>IF(N451="nulová",J451,0)</f>
        <v>0</v>
      </c>
      <c r="BJ451" s="16" t="s">
        <v>78</v>
      </c>
      <c r="BK451" s="262">
        <f>ROUND(I451*H451,2)</f>
        <v>0</v>
      </c>
      <c r="BL451" s="16" t="s">
        <v>93</v>
      </c>
      <c r="BM451" s="261" t="s">
        <v>1834</v>
      </c>
    </row>
    <row r="452" s="2" customFormat="1" ht="24" customHeight="1">
      <c r="A452" s="37"/>
      <c r="B452" s="38"/>
      <c r="C452" s="276" t="s">
        <v>1255</v>
      </c>
      <c r="D452" s="276" t="s">
        <v>957</v>
      </c>
      <c r="E452" s="277" t="s">
        <v>1835</v>
      </c>
      <c r="F452" s="278" t="s">
        <v>1836</v>
      </c>
      <c r="G452" s="279" t="s">
        <v>955</v>
      </c>
      <c r="H452" s="280">
        <v>2</v>
      </c>
      <c r="I452" s="281"/>
      <c r="J452" s="282">
        <f>ROUND(I452*H452,2)</f>
        <v>0</v>
      </c>
      <c r="K452" s="283"/>
      <c r="L452" s="284"/>
      <c r="M452" s="285" t="s">
        <v>1</v>
      </c>
      <c r="N452" s="286" t="s">
        <v>38</v>
      </c>
      <c r="O452" s="90"/>
      <c r="P452" s="259">
        <f>O452*H452</f>
        <v>0</v>
      </c>
      <c r="Q452" s="259">
        <v>0.01111</v>
      </c>
      <c r="R452" s="259">
        <f>Q452*H452</f>
        <v>0.02222</v>
      </c>
      <c r="S452" s="259">
        <v>0</v>
      </c>
      <c r="T452" s="260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61" t="s">
        <v>167</v>
      </c>
      <c r="AT452" s="261" t="s">
        <v>957</v>
      </c>
      <c r="AU452" s="261" t="s">
        <v>82</v>
      </c>
      <c r="AY452" s="16" t="s">
        <v>153</v>
      </c>
      <c r="BE452" s="262">
        <f>IF(N452="základní",J452,0)</f>
        <v>0</v>
      </c>
      <c r="BF452" s="262">
        <f>IF(N452="snížená",J452,0)</f>
        <v>0</v>
      </c>
      <c r="BG452" s="262">
        <f>IF(N452="zákl. přenesená",J452,0)</f>
        <v>0</v>
      </c>
      <c r="BH452" s="262">
        <f>IF(N452="sníž. přenesená",J452,0)</f>
        <v>0</v>
      </c>
      <c r="BI452" s="262">
        <f>IF(N452="nulová",J452,0)</f>
        <v>0</v>
      </c>
      <c r="BJ452" s="16" t="s">
        <v>78</v>
      </c>
      <c r="BK452" s="262">
        <f>ROUND(I452*H452,2)</f>
        <v>0</v>
      </c>
      <c r="BL452" s="16" t="s">
        <v>93</v>
      </c>
      <c r="BM452" s="261" t="s">
        <v>1837</v>
      </c>
    </row>
    <row r="453" s="2" customFormat="1" ht="24" customHeight="1">
      <c r="A453" s="37"/>
      <c r="B453" s="38"/>
      <c r="C453" s="276" t="s">
        <v>280</v>
      </c>
      <c r="D453" s="276" t="s">
        <v>957</v>
      </c>
      <c r="E453" s="277" t="s">
        <v>1838</v>
      </c>
      <c r="F453" s="278" t="s">
        <v>1839</v>
      </c>
      <c r="G453" s="279" t="s">
        <v>955</v>
      </c>
      <c r="H453" s="280">
        <v>2</v>
      </c>
      <c r="I453" s="281"/>
      <c r="J453" s="282">
        <f>ROUND(I453*H453,2)</f>
        <v>0</v>
      </c>
      <c r="K453" s="283"/>
      <c r="L453" s="284"/>
      <c r="M453" s="285" t="s">
        <v>1</v>
      </c>
      <c r="N453" s="286" t="s">
        <v>38</v>
      </c>
      <c r="O453" s="90"/>
      <c r="P453" s="259">
        <f>O453*H453</f>
        <v>0</v>
      </c>
      <c r="Q453" s="259">
        <v>0.01159</v>
      </c>
      <c r="R453" s="259">
        <f>Q453*H453</f>
        <v>0.023179999999999999</v>
      </c>
      <c r="S453" s="259">
        <v>0</v>
      </c>
      <c r="T453" s="260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61" t="s">
        <v>167</v>
      </c>
      <c r="AT453" s="261" t="s">
        <v>957</v>
      </c>
      <c r="AU453" s="261" t="s">
        <v>82</v>
      </c>
      <c r="AY453" s="16" t="s">
        <v>153</v>
      </c>
      <c r="BE453" s="262">
        <f>IF(N453="základní",J453,0)</f>
        <v>0</v>
      </c>
      <c r="BF453" s="262">
        <f>IF(N453="snížená",J453,0)</f>
        <v>0</v>
      </c>
      <c r="BG453" s="262">
        <f>IF(N453="zákl. přenesená",J453,0)</f>
        <v>0</v>
      </c>
      <c r="BH453" s="262">
        <f>IF(N453="sníž. přenesená",J453,0)</f>
        <v>0</v>
      </c>
      <c r="BI453" s="262">
        <f>IF(N453="nulová",J453,0)</f>
        <v>0</v>
      </c>
      <c r="BJ453" s="16" t="s">
        <v>78</v>
      </c>
      <c r="BK453" s="262">
        <f>ROUND(I453*H453,2)</f>
        <v>0</v>
      </c>
      <c r="BL453" s="16" t="s">
        <v>93</v>
      </c>
      <c r="BM453" s="261" t="s">
        <v>1840</v>
      </c>
    </row>
    <row r="454" s="11" customFormat="1" ht="22.8" customHeight="1">
      <c r="A454" s="11"/>
      <c r="B454" s="235"/>
      <c r="C454" s="236"/>
      <c r="D454" s="237" t="s">
        <v>72</v>
      </c>
      <c r="E454" s="274" t="s">
        <v>980</v>
      </c>
      <c r="F454" s="274" t="s">
        <v>1014</v>
      </c>
      <c r="G454" s="236"/>
      <c r="H454" s="236"/>
      <c r="I454" s="239"/>
      <c r="J454" s="275">
        <f>BK454</f>
        <v>0</v>
      </c>
      <c r="K454" s="236"/>
      <c r="L454" s="241"/>
      <c r="M454" s="242"/>
      <c r="N454" s="243"/>
      <c r="O454" s="243"/>
      <c r="P454" s="244">
        <f>P455+SUM(P456:P464)</f>
        <v>0</v>
      </c>
      <c r="Q454" s="243"/>
      <c r="R454" s="244">
        <f>R455+SUM(R456:R464)</f>
        <v>0.011753800000000002</v>
      </c>
      <c r="S454" s="243"/>
      <c r="T454" s="245">
        <f>T455+SUM(T456:T464)</f>
        <v>0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R454" s="246" t="s">
        <v>78</v>
      </c>
      <c r="AT454" s="247" t="s">
        <v>72</v>
      </c>
      <c r="AU454" s="247" t="s">
        <v>78</v>
      </c>
      <c r="AY454" s="246" t="s">
        <v>153</v>
      </c>
      <c r="BK454" s="248">
        <f>BK455+SUM(BK456:BK464)</f>
        <v>0</v>
      </c>
    </row>
    <row r="455" s="2" customFormat="1" ht="24" customHeight="1">
      <c r="A455" s="37"/>
      <c r="B455" s="38"/>
      <c r="C455" s="249" t="s">
        <v>1264</v>
      </c>
      <c r="D455" s="249" t="s">
        <v>154</v>
      </c>
      <c r="E455" s="250" t="s">
        <v>1841</v>
      </c>
      <c r="F455" s="251" t="s">
        <v>1842</v>
      </c>
      <c r="G455" s="252" t="s">
        <v>192</v>
      </c>
      <c r="H455" s="253">
        <v>354.25</v>
      </c>
      <c r="I455" s="254"/>
      <c r="J455" s="255">
        <f>ROUND(I455*H455,2)</f>
        <v>0</v>
      </c>
      <c r="K455" s="256"/>
      <c r="L455" s="43"/>
      <c r="M455" s="257" t="s">
        <v>1</v>
      </c>
      <c r="N455" s="258" t="s">
        <v>38</v>
      </c>
      <c r="O455" s="90"/>
      <c r="P455" s="259">
        <f>O455*H455</f>
        <v>0</v>
      </c>
      <c r="Q455" s="259">
        <v>0</v>
      </c>
      <c r="R455" s="259">
        <f>Q455*H455</f>
        <v>0</v>
      </c>
      <c r="S455" s="259">
        <v>0</v>
      </c>
      <c r="T455" s="260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61" t="s">
        <v>93</v>
      </c>
      <c r="AT455" s="261" t="s">
        <v>154</v>
      </c>
      <c r="AU455" s="261" t="s">
        <v>82</v>
      </c>
      <c r="AY455" s="16" t="s">
        <v>153</v>
      </c>
      <c r="BE455" s="262">
        <f>IF(N455="základní",J455,0)</f>
        <v>0</v>
      </c>
      <c r="BF455" s="262">
        <f>IF(N455="snížená",J455,0)</f>
        <v>0</v>
      </c>
      <c r="BG455" s="262">
        <f>IF(N455="zákl. přenesená",J455,0)</f>
        <v>0</v>
      </c>
      <c r="BH455" s="262">
        <f>IF(N455="sníž. přenesená",J455,0)</f>
        <v>0</v>
      </c>
      <c r="BI455" s="262">
        <f>IF(N455="nulová",J455,0)</f>
        <v>0</v>
      </c>
      <c r="BJ455" s="16" t="s">
        <v>78</v>
      </c>
      <c r="BK455" s="262">
        <f>ROUND(I455*H455,2)</f>
        <v>0</v>
      </c>
      <c r="BL455" s="16" t="s">
        <v>93</v>
      </c>
      <c r="BM455" s="261" t="s">
        <v>1843</v>
      </c>
    </row>
    <row r="456" s="13" customFormat="1">
      <c r="A456" s="13"/>
      <c r="B456" s="287"/>
      <c r="C456" s="288"/>
      <c r="D456" s="289" t="s">
        <v>1029</v>
      </c>
      <c r="E456" s="290" t="s">
        <v>1</v>
      </c>
      <c r="F456" s="291" t="s">
        <v>1844</v>
      </c>
      <c r="G456" s="288"/>
      <c r="H456" s="292">
        <v>215</v>
      </c>
      <c r="I456" s="293"/>
      <c r="J456" s="288"/>
      <c r="K456" s="288"/>
      <c r="L456" s="294"/>
      <c r="M456" s="295"/>
      <c r="N456" s="296"/>
      <c r="O456" s="296"/>
      <c r="P456" s="296"/>
      <c r="Q456" s="296"/>
      <c r="R456" s="296"/>
      <c r="S456" s="296"/>
      <c r="T456" s="29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98" t="s">
        <v>1029</v>
      </c>
      <c r="AU456" s="298" t="s">
        <v>82</v>
      </c>
      <c r="AV456" s="13" t="s">
        <v>82</v>
      </c>
      <c r="AW456" s="13" t="s">
        <v>30</v>
      </c>
      <c r="AX456" s="13" t="s">
        <v>73</v>
      </c>
      <c r="AY456" s="298" t="s">
        <v>153</v>
      </c>
    </row>
    <row r="457" s="13" customFormat="1">
      <c r="A457" s="13"/>
      <c r="B457" s="287"/>
      <c r="C457" s="288"/>
      <c r="D457" s="289" t="s">
        <v>1029</v>
      </c>
      <c r="E457" s="290" t="s">
        <v>1</v>
      </c>
      <c r="F457" s="291" t="s">
        <v>1845</v>
      </c>
      <c r="G457" s="288"/>
      <c r="H457" s="292">
        <v>139.25</v>
      </c>
      <c r="I457" s="293"/>
      <c r="J457" s="288"/>
      <c r="K457" s="288"/>
      <c r="L457" s="294"/>
      <c r="M457" s="295"/>
      <c r="N457" s="296"/>
      <c r="O457" s="296"/>
      <c r="P457" s="296"/>
      <c r="Q457" s="296"/>
      <c r="R457" s="296"/>
      <c r="S457" s="296"/>
      <c r="T457" s="29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98" t="s">
        <v>1029</v>
      </c>
      <c r="AU457" s="298" t="s">
        <v>82</v>
      </c>
      <c r="AV457" s="13" t="s">
        <v>82</v>
      </c>
      <c r="AW457" s="13" t="s">
        <v>30</v>
      </c>
      <c r="AX457" s="13" t="s">
        <v>73</v>
      </c>
      <c r="AY457" s="298" t="s">
        <v>153</v>
      </c>
    </row>
    <row r="458" s="14" customFormat="1">
      <c r="A458" s="14"/>
      <c r="B458" s="299"/>
      <c r="C458" s="300"/>
      <c r="D458" s="289" t="s">
        <v>1029</v>
      </c>
      <c r="E458" s="301" t="s">
        <v>1</v>
      </c>
      <c r="F458" s="302" t="s">
        <v>1311</v>
      </c>
      <c r="G458" s="300"/>
      <c r="H458" s="303">
        <v>354.25</v>
      </c>
      <c r="I458" s="304"/>
      <c r="J458" s="300"/>
      <c r="K458" s="300"/>
      <c r="L458" s="305"/>
      <c r="M458" s="306"/>
      <c r="N458" s="307"/>
      <c r="O458" s="307"/>
      <c r="P458" s="307"/>
      <c r="Q458" s="307"/>
      <c r="R458" s="307"/>
      <c r="S458" s="307"/>
      <c r="T458" s="30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309" t="s">
        <v>1029</v>
      </c>
      <c r="AU458" s="309" t="s">
        <v>82</v>
      </c>
      <c r="AV458" s="14" t="s">
        <v>93</v>
      </c>
      <c r="AW458" s="14" t="s">
        <v>30</v>
      </c>
      <c r="AX458" s="14" t="s">
        <v>78</v>
      </c>
      <c r="AY458" s="309" t="s">
        <v>153</v>
      </c>
    </row>
    <row r="459" s="2" customFormat="1" ht="36" customHeight="1">
      <c r="A459" s="37"/>
      <c r="B459" s="38"/>
      <c r="C459" s="249" t="s">
        <v>283</v>
      </c>
      <c r="D459" s="249" t="s">
        <v>154</v>
      </c>
      <c r="E459" s="250" t="s">
        <v>1846</v>
      </c>
      <c r="F459" s="251" t="s">
        <v>1847</v>
      </c>
      <c r="G459" s="252" t="s">
        <v>192</v>
      </c>
      <c r="H459" s="253">
        <v>31882.5</v>
      </c>
      <c r="I459" s="254"/>
      <c r="J459" s="255">
        <f>ROUND(I459*H459,2)</f>
        <v>0</v>
      </c>
      <c r="K459" s="256"/>
      <c r="L459" s="43"/>
      <c r="M459" s="257" t="s">
        <v>1</v>
      </c>
      <c r="N459" s="258" t="s">
        <v>38</v>
      </c>
      <c r="O459" s="90"/>
      <c r="P459" s="259">
        <f>O459*H459</f>
        <v>0</v>
      </c>
      <c r="Q459" s="259">
        <v>0</v>
      </c>
      <c r="R459" s="259">
        <f>Q459*H459</f>
        <v>0</v>
      </c>
      <c r="S459" s="259">
        <v>0</v>
      </c>
      <c r="T459" s="260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61" t="s">
        <v>93</v>
      </c>
      <c r="AT459" s="261" t="s">
        <v>154</v>
      </c>
      <c r="AU459" s="261" t="s">
        <v>82</v>
      </c>
      <c r="AY459" s="16" t="s">
        <v>153</v>
      </c>
      <c r="BE459" s="262">
        <f>IF(N459="základní",J459,0)</f>
        <v>0</v>
      </c>
      <c r="BF459" s="262">
        <f>IF(N459="snížená",J459,0)</f>
        <v>0</v>
      </c>
      <c r="BG459" s="262">
        <f>IF(N459="zákl. přenesená",J459,0)</f>
        <v>0</v>
      </c>
      <c r="BH459" s="262">
        <f>IF(N459="sníž. přenesená",J459,0)</f>
        <v>0</v>
      </c>
      <c r="BI459" s="262">
        <f>IF(N459="nulová",J459,0)</f>
        <v>0</v>
      </c>
      <c r="BJ459" s="16" t="s">
        <v>78</v>
      </c>
      <c r="BK459" s="262">
        <f>ROUND(I459*H459,2)</f>
        <v>0</v>
      </c>
      <c r="BL459" s="16" t="s">
        <v>93</v>
      </c>
      <c r="BM459" s="261" t="s">
        <v>1848</v>
      </c>
    </row>
    <row r="460" s="2" customFormat="1" ht="24" customHeight="1">
      <c r="A460" s="37"/>
      <c r="B460" s="38"/>
      <c r="C460" s="249" t="s">
        <v>1271</v>
      </c>
      <c r="D460" s="249" t="s">
        <v>154</v>
      </c>
      <c r="E460" s="250" t="s">
        <v>1849</v>
      </c>
      <c r="F460" s="251" t="s">
        <v>1850</v>
      </c>
      <c r="G460" s="252" t="s">
        <v>192</v>
      </c>
      <c r="H460" s="253">
        <v>354.25</v>
      </c>
      <c r="I460" s="254"/>
      <c r="J460" s="255">
        <f>ROUND(I460*H460,2)</f>
        <v>0</v>
      </c>
      <c r="K460" s="256"/>
      <c r="L460" s="43"/>
      <c r="M460" s="257" t="s">
        <v>1</v>
      </c>
      <c r="N460" s="258" t="s">
        <v>38</v>
      </c>
      <c r="O460" s="90"/>
      <c r="P460" s="259">
        <f>O460*H460</f>
        <v>0</v>
      </c>
      <c r="Q460" s="259">
        <v>0</v>
      </c>
      <c r="R460" s="259">
        <f>Q460*H460</f>
        <v>0</v>
      </c>
      <c r="S460" s="259">
        <v>0</v>
      </c>
      <c r="T460" s="260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61" t="s">
        <v>93</v>
      </c>
      <c r="AT460" s="261" t="s">
        <v>154</v>
      </c>
      <c r="AU460" s="261" t="s">
        <v>82</v>
      </c>
      <c r="AY460" s="16" t="s">
        <v>153</v>
      </c>
      <c r="BE460" s="262">
        <f>IF(N460="základní",J460,0)</f>
        <v>0</v>
      </c>
      <c r="BF460" s="262">
        <f>IF(N460="snížená",J460,0)</f>
        <v>0</v>
      </c>
      <c r="BG460" s="262">
        <f>IF(N460="zákl. přenesená",J460,0)</f>
        <v>0</v>
      </c>
      <c r="BH460" s="262">
        <f>IF(N460="sníž. přenesená",J460,0)</f>
        <v>0</v>
      </c>
      <c r="BI460" s="262">
        <f>IF(N460="nulová",J460,0)</f>
        <v>0</v>
      </c>
      <c r="BJ460" s="16" t="s">
        <v>78</v>
      </c>
      <c r="BK460" s="262">
        <f>ROUND(I460*H460,2)</f>
        <v>0</v>
      </c>
      <c r="BL460" s="16" t="s">
        <v>93</v>
      </c>
      <c r="BM460" s="261" t="s">
        <v>1851</v>
      </c>
    </row>
    <row r="461" s="13" customFormat="1">
      <c r="A461" s="13"/>
      <c r="B461" s="287"/>
      <c r="C461" s="288"/>
      <c r="D461" s="289" t="s">
        <v>1029</v>
      </c>
      <c r="E461" s="290" t="s">
        <v>1</v>
      </c>
      <c r="F461" s="291" t="s">
        <v>1844</v>
      </c>
      <c r="G461" s="288"/>
      <c r="H461" s="292">
        <v>215</v>
      </c>
      <c r="I461" s="293"/>
      <c r="J461" s="288"/>
      <c r="K461" s="288"/>
      <c r="L461" s="294"/>
      <c r="M461" s="295"/>
      <c r="N461" s="296"/>
      <c r="O461" s="296"/>
      <c r="P461" s="296"/>
      <c r="Q461" s="296"/>
      <c r="R461" s="296"/>
      <c r="S461" s="296"/>
      <c r="T461" s="29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98" t="s">
        <v>1029</v>
      </c>
      <c r="AU461" s="298" t="s">
        <v>82</v>
      </c>
      <c r="AV461" s="13" t="s">
        <v>82</v>
      </c>
      <c r="AW461" s="13" t="s">
        <v>30</v>
      </c>
      <c r="AX461" s="13" t="s">
        <v>73</v>
      </c>
      <c r="AY461" s="298" t="s">
        <v>153</v>
      </c>
    </row>
    <row r="462" s="13" customFormat="1">
      <c r="A462" s="13"/>
      <c r="B462" s="287"/>
      <c r="C462" s="288"/>
      <c r="D462" s="289" t="s">
        <v>1029</v>
      </c>
      <c r="E462" s="290" t="s">
        <v>1</v>
      </c>
      <c r="F462" s="291" t="s">
        <v>1845</v>
      </c>
      <c r="G462" s="288"/>
      <c r="H462" s="292">
        <v>139.25</v>
      </c>
      <c r="I462" s="293"/>
      <c r="J462" s="288"/>
      <c r="K462" s="288"/>
      <c r="L462" s="294"/>
      <c r="M462" s="295"/>
      <c r="N462" s="296"/>
      <c r="O462" s="296"/>
      <c r="P462" s="296"/>
      <c r="Q462" s="296"/>
      <c r="R462" s="296"/>
      <c r="S462" s="296"/>
      <c r="T462" s="29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98" t="s">
        <v>1029</v>
      </c>
      <c r="AU462" s="298" t="s">
        <v>82</v>
      </c>
      <c r="AV462" s="13" t="s">
        <v>82</v>
      </c>
      <c r="AW462" s="13" t="s">
        <v>30</v>
      </c>
      <c r="AX462" s="13" t="s">
        <v>73</v>
      </c>
      <c r="AY462" s="298" t="s">
        <v>153</v>
      </c>
    </row>
    <row r="463" s="14" customFormat="1">
      <c r="A463" s="14"/>
      <c r="B463" s="299"/>
      <c r="C463" s="300"/>
      <c r="D463" s="289" t="s">
        <v>1029</v>
      </c>
      <c r="E463" s="301" t="s">
        <v>1</v>
      </c>
      <c r="F463" s="302" t="s">
        <v>1311</v>
      </c>
      <c r="G463" s="300"/>
      <c r="H463" s="303">
        <v>354.25</v>
      </c>
      <c r="I463" s="304"/>
      <c r="J463" s="300"/>
      <c r="K463" s="300"/>
      <c r="L463" s="305"/>
      <c r="M463" s="306"/>
      <c r="N463" s="307"/>
      <c r="O463" s="307"/>
      <c r="P463" s="307"/>
      <c r="Q463" s="307"/>
      <c r="R463" s="307"/>
      <c r="S463" s="307"/>
      <c r="T463" s="30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309" t="s">
        <v>1029</v>
      </c>
      <c r="AU463" s="309" t="s">
        <v>82</v>
      </c>
      <c r="AV463" s="14" t="s">
        <v>93</v>
      </c>
      <c r="AW463" s="14" t="s">
        <v>30</v>
      </c>
      <c r="AX463" s="14" t="s">
        <v>78</v>
      </c>
      <c r="AY463" s="309" t="s">
        <v>153</v>
      </c>
    </row>
    <row r="464" s="11" customFormat="1" ht="20.88" customHeight="1">
      <c r="A464" s="11"/>
      <c r="B464" s="235"/>
      <c r="C464" s="236"/>
      <c r="D464" s="237" t="s">
        <v>72</v>
      </c>
      <c r="E464" s="274" t="s">
        <v>1852</v>
      </c>
      <c r="F464" s="274" t="s">
        <v>1853</v>
      </c>
      <c r="G464" s="236"/>
      <c r="H464" s="236"/>
      <c r="I464" s="239"/>
      <c r="J464" s="275">
        <f>BK464</f>
        <v>0</v>
      </c>
      <c r="K464" s="236"/>
      <c r="L464" s="241"/>
      <c r="M464" s="242"/>
      <c r="N464" s="243"/>
      <c r="O464" s="243"/>
      <c r="P464" s="244">
        <f>SUM(P465:P466)</f>
        <v>0</v>
      </c>
      <c r="Q464" s="243"/>
      <c r="R464" s="244">
        <f>SUM(R465:R466)</f>
        <v>0.011753800000000002</v>
      </c>
      <c r="S464" s="243"/>
      <c r="T464" s="245">
        <f>SUM(T465:T466)</f>
        <v>0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R464" s="246" t="s">
        <v>78</v>
      </c>
      <c r="AT464" s="247" t="s">
        <v>72</v>
      </c>
      <c r="AU464" s="247" t="s">
        <v>82</v>
      </c>
      <c r="AY464" s="246" t="s">
        <v>153</v>
      </c>
      <c r="BK464" s="248">
        <f>SUM(BK465:BK466)</f>
        <v>0</v>
      </c>
    </row>
    <row r="465" s="2" customFormat="1" ht="60" customHeight="1">
      <c r="A465" s="37"/>
      <c r="B465" s="38"/>
      <c r="C465" s="249" t="s">
        <v>286</v>
      </c>
      <c r="D465" s="249" t="s">
        <v>154</v>
      </c>
      <c r="E465" s="250" t="s">
        <v>1854</v>
      </c>
      <c r="F465" s="251" t="s">
        <v>1855</v>
      </c>
      <c r="G465" s="252" t="s">
        <v>192</v>
      </c>
      <c r="H465" s="253">
        <v>293.84500000000003</v>
      </c>
      <c r="I465" s="254"/>
      <c r="J465" s="255">
        <f>ROUND(I465*H465,2)</f>
        <v>0</v>
      </c>
      <c r="K465" s="256"/>
      <c r="L465" s="43"/>
      <c r="M465" s="257" t="s">
        <v>1</v>
      </c>
      <c r="N465" s="258" t="s">
        <v>38</v>
      </c>
      <c r="O465" s="90"/>
      <c r="P465" s="259">
        <f>O465*H465</f>
        <v>0</v>
      </c>
      <c r="Q465" s="259">
        <v>4.0000000000000003E-05</v>
      </c>
      <c r="R465" s="259">
        <f>Q465*H465</f>
        <v>0.011753800000000002</v>
      </c>
      <c r="S465" s="259">
        <v>0</v>
      </c>
      <c r="T465" s="260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61" t="s">
        <v>93</v>
      </c>
      <c r="AT465" s="261" t="s">
        <v>154</v>
      </c>
      <c r="AU465" s="261" t="s">
        <v>90</v>
      </c>
      <c r="AY465" s="16" t="s">
        <v>153</v>
      </c>
      <c r="BE465" s="262">
        <f>IF(N465="základní",J465,0)</f>
        <v>0</v>
      </c>
      <c r="BF465" s="262">
        <f>IF(N465="snížená",J465,0)</f>
        <v>0</v>
      </c>
      <c r="BG465" s="262">
        <f>IF(N465="zákl. přenesená",J465,0)</f>
        <v>0</v>
      </c>
      <c r="BH465" s="262">
        <f>IF(N465="sníž. přenesená",J465,0)</f>
        <v>0</v>
      </c>
      <c r="BI465" s="262">
        <f>IF(N465="nulová",J465,0)</f>
        <v>0</v>
      </c>
      <c r="BJ465" s="16" t="s">
        <v>78</v>
      </c>
      <c r="BK465" s="262">
        <f>ROUND(I465*H465,2)</f>
        <v>0</v>
      </c>
      <c r="BL465" s="16" t="s">
        <v>93</v>
      </c>
      <c r="BM465" s="261" t="s">
        <v>1856</v>
      </c>
    </row>
    <row r="466" s="13" customFormat="1">
      <c r="A466" s="13"/>
      <c r="B466" s="287"/>
      <c r="C466" s="288"/>
      <c r="D466" s="289" t="s">
        <v>1029</v>
      </c>
      <c r="E466" s="290" t="s">
        <v>1</v>
      </c>
      <c r="F466" s="291" t="s">
        <v>1857</v>
      </c>
      <c r="G466" s="288"/>
      <c r="H466" s="292">
        <v>293.84500000000003</v>
      </c>
      <c r="I466" s="293"/>
      <c r="J466" s="288"/>
      <c r="K466" s="288"/>
      <c r="L466" s="294"/>
      <c r="M466" s="295"/>
      <c r="N466" s="296"/>
      <c r="O466" s="296"/>
      <c r="P466" s="296"/>
      <c r="Q466" s="296"/>
      <c r="R466" s="296"/>
      <c r="S466" s="296"/>
      <c r="T466" s="29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98" t="s">
        <v>1029</v>
      </c>
      <c r="AU466" s="298" t="s">
        <v>90</v>
      </c>
      <c r="AV466" s="13" t="s">
        <v>82</v>
      </c>
      <c r="AW466" s="13" t="s">
        <v>30</v>
      </c>
      <c r="AX466" s="13" t="s">
        <v>78</v>
      </c>
      <c r="AY466" s="298" t="s">
        <v>153</v>
      </c>
    </row>
    <row r="467" s="11" customFormat="1" ht="22.8" customHeight="1">
      <c r="A467" s="11"/>
      <c r="B467" s="235"/>
      <c r="C467" s="236"/>
      <c r="D467" s="237" t="s">
        <v>72</v>
      </c>
      <c r="E467" s="274" t="s">
        <v>1858</v>
      </c>
      <c r="F467" s="274" t="s">
        <v>1859</v>
      </c>
      <c r="G467" s="236"/>
      <c r="H467" s="236"/>
      <c r="I467" s="239"/>
      <c r="J467" s="275">
        <f>BK467</f>
        <v>0</v>
      </c>
      <c r="K467" s="236"/>
      <c r="L467" s="241"/>
      <c r="M467" s="242"/>
      <c r="N467" s="243"/>
      <c r="O467" s="243"/>
      <c r="P467" s="244">
        <f>P468</f>
        <v>0</v>
      </c>
      <c r="Q467" s="243"/>
      <c r="R467" s="244">
        <f>R468</f>
        <v>0</v>
      </c>
      <c r="S467" s="243"/>
      <c r="T467" s="245">
        <f>T468</f>
        <v>0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R467" s="246" t="s">
        <v>78</v>
      </c>
      <c r="AT467" s="247" t="s">
        <v>72</v>
      </c>
      <c r="AU467" s="247" t="s">
        <v>78</v>
      </c>
      <c r="AY467" s="246" t="s">
        <v>153</v>
      </c>
      <c r="BK467" s="248">
        <f>BK468</f>
        <v>0</v>
      </c>
    </row>
    <row r="468" s="2" customFormat="1" ht="16.5" customHeight="1">
      <c r="A468" s="37"/>
      <c r="B468" s="38"/>
      <c r="C468" s="249" t="s">
        <v>1278</v>
      </c>
      <c r="D468" s="249" t="s">
        <v>154</v>
      </c>
      <c r="E468" s="250" t="s">
        <v>1860</v>
      </c>
      <c r="F468" s="251" t="s">
        <v>1861</v>
      </c>
      <c r="G468" s="252" t="s">
        <v>1076</v>
      </c>
      <c r="H468" s="253">
        <v>1054.134</v>
      </c>
      <c r="I468" s="254"/>
      <c r="J468" s="255">
        <f>ROUND(I468*H468,2)</f>
        <v>0</v>
      </c>
      <c r="K468" s="256"/>
      <c r="L468" s="43"/>
      <c r="M468" s="257" t="s">
        <v>1</v>
      </c>
      <c r="N468" s="258" t="s">
        <v>38</v>
      </c>
      <c r="O468" s="90"/>
      <c r="P468" s="259">
        <f>O468*H468</f>
        <v>0</v>
      </c>
      <c r="Q468" s="259">
        <v>0</v>
      </c>
      <c r="R468" s="259">
        <f>Q468*H468</f>
        <v>0</v>
      </c>
      <c r="S468" s="259">
        <v>0</v>
      </c>
      <c r="T468" s="260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61" t="s">
        <v>93</v>
      </c>
      <c r="AT468" s="261" t="s">
        <v>154</v>
      </c>
      <c r="AU468" s="261" t="s">
        <v>82</v>
      </c>
      <c r="AY468" s="16" t="s">
        <v>153</v>
      </c>
      <c r="BE468" s="262">
        <f>IF(N468="základní",J468,0)</f>
        <v>0</v>
      </c>
      <c r="BF468" s="262">
        <f>IF(N468="snížená",J468,0)</f>
        <v>0</v>
      </c>
      <c r="BG468" s="262">
        <f>IF(N468="zákl. přenesená",J468,0)</f>
        <v>0</v>
      </c>
      <c r="BH468" s="262">
        <f>IF(N468="sníž. přenesená",J468,0)</f>
        <v>0</v>
      </c>
      <c r="BI468" s="262">
        <f>IF(N468="nulová",J468,0)</f>
        <v>0</v>
      </c>
      <c r="BJ468" s="16" t="s">
        <v>78</v>
      </c>
      <c r="BK468" s="262">
        <f>ROUND(I468*H468,2)</f>
        <v>0</v>
      </c>
      <c r="BL468" s="16" t="s">
        <v>93</v>
      </c>
      <c r="BM468" s="261" t="s">
        <v>1862</v>
      </c>
    </row>
    <row r="469" s="11" customFormat="1" ht="25.92" customHeight="1">
      <c r="A469" s="11"/>
      <c r="B469" s="235"/>
      <c r="C469" s="236"/>
      <c r="D469" s="237" t="s">
        <v>72</v>
      </c>
      <c r="E469" s="238" t="s">
        <v>1022</v>
      </c>
      <c r="F469" s="238" t="s">
        <v>1023</v>
      </c>
      <c r="G469" s="236"/>
      <c r="H469" s="236"/>
      <c r="I469" s="239"/>
      <c r="J469" s="240">
        <f>BK469</f>
        <v>0</v>
      </c>
      <c r="K469" s="236"/>
      <c r="L469" s="241"/>
      <c r="M469" s="242"/>
      <c r="N469" s="243"/>
      <c r="O469" s="243"/>
      <c r="P469" s="244">
        <f>P470+P498+P514+P532+P536+P551+P564+P579+P601+P607+P616+P622+P632+P643+P649</f>
        <v>0</v>
      </c>
      <c r="Q469" s="243"/>
      <c r="R469" s="244">
        <f>R470+R498+R514+R532+R536+R551+R564+R579+R601+R607+R616+R622+R632+R643+R649</f>
        <v>17.981078429999997</v>
      </c>
      <c r="S469" s="243"/>
      <c r="T469" s="245">
        <f>T470+T498+T514+T532+T536+T551+T564+T579+T601+T607+T616+T622+T632+T643+T649</f>
        <v>0.066000000000000003</v>
      </c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R469" s="246" t="s">
        <v>82</v>
      </c>
      <c r="AT469" s="247" t="s">
        <v>72</v>
      </c>
      <c r="AU469" s="247" t="s">
        <v>73</v>
      </c>
      <c r="AY469" s="246" t="s">
        <v>153</v>
      </c>
      <c r="BK469" s="248">
        <f>BK470+BK498+BK514+BK532+BK536+BK551+BK564+BK579+BK601+BK607+BK616+BK622+BK632+BK643+BK649</f>
        <v>0</v>
      </c>
    </row>
    <row r="470" s="11" customFormat="1" ht="22.8" customHeight="1">
      <c r="A470" s="11"/>
      <c r="B470" s="235"/>
      <c r="C470" s="236"/>
      <c r="D470" s="237" t="s">
        <v>72</v>
      </c>
      <c r="E470" s="274" t="s">
        <v>1863</v>
      </c>
      <c r="F470" s="274" t="s">
        <v>1864</v>
      </c>
      <c r="G470" s="236"/>
      <c r="H470" s="236"/>
      <c r="I470" s="239"/>
      <c r="J470" s="275">
        <f>BK470</f>
        <v>0</v>
      </c>
      <c r="K470" s="236"/>
      <c r="L470" s="241"/>
      <c r="M470" s="242"/>
      <c r="N470" s="243"/>
      <c r="O470" s="243"/>
      <c r="P470" s="244">
        <f>SUM(P471:P497)</f>
        <v>0</v>
      </c>
      <c r="Q470" s="243"/>
      <c r="R470" s="244">
        <f>SUM(R471:R497)</f>
        <v>1.8051586799999999</v>
      </c>
      <c r="S470" s="243"/>
      <c r="T470" s="245">
        <f>SUM(T471:T497)</f>
        <v>0</v>
      </c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R470" s="246" t="s">
        <v>82</v>
      </c>
      <c r="AT470" s="247" t="s">
        <v>72</v>
      </c>
      <c r="AU470" s="247" t="s">
        <v>78</v>
      </c>
      <c r="AY470" s="246" t="s">
        <v>153</v>
      </c>
      <c r="BK470" s="248">
        <f>SUM(BK471:BK497)</f>
        <v>0</v>
      </c>
    </row>
    <row r="471" s="2" customFormat="1" ht="24" customHeight="1">
      <c r="A471" s="37"/>
      <c r="B471" s="38"/>
      <c r="C471" s="249" t="s">
        <v>289</v>
      </c>
      <c r="D471" s="249" t="s">
        <v>154</v>
      </c>
      <c r="E471" s="250" t="s">
        <v>1865</v>
      </c>
      <c r="F471" s="251" t="s">
        <v>1866</v>
      </c>
      <c r="G471" s="252" t="s">
        <v>192</v>
      </c>
      <c r="H471" s="253">
        <v>317.89100000000002</v>
      </c>
      <c r="I471" s="254"/>
      <c r="J471" s="255">
        <f>ROUND(I471*H471,2)</f>
        <v>0</v>
      </c>
      <c r="K471" s="256"/>
      <c r="L471" s="43"/>
      <c r="M471" s="257" t="s">
        <v>1</v>
      </c>
      <c r="N471" s="258" t="s">
        <v>38</v>
      </c>
      <c r="O471" s="90"/>
      <c r="P471" s="259">
        <f>O471*H471</f>
        <v>0</v>
      </c>
      <c r="Q471" s="259">
        <v>0</v>
      </c>
      <c r="R471" s="259">
        <f>Q471*H471</f>
        <v>0</v>
      </c>
      <c r="S471" s="259">
        <v>0</v>
      </c>
      <c r="T471" s="260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61" t="s">
        <v>179</v>
      </c>
      <c r="AT471" s="261" t="s">
        <v>154</v>
      </c>
      <c r="AU471" s="261" t="s">
        <v>82</v>
      </c>
      <c r="AY471" s="16" t="s">
        <v>153</v>
      </c>
      <c r="BE471" s="262">
        <f>IF(N471="základní",J471,0)</f>
        <v>0</v>
      </c>
      <c r="BF471" s="262">
        <f>IF(N471="snížená",J471,0)</f>
        <v>0</v>
      </c>
      <c r="BG471" s="262">
        <f>IF(N471="zákl. přenesená",J471,0)</f>
        <v>0</v>
      </c>
      <c r="BH471" s="262">
        <f>IF(N471="sníž. přenesená",J471,0)</f>
        <v>0</v>
      </c>
      <c r="BI471" s="262">
        <f>IF(N471="nulová",J471,0)</f>
        <v>0</v>
      </c>
      <c r="BJ471" s="16" t="s">
        <v>78</v>
      </c>
      <c r="BK471" s="262">
        <f>ROUND(I471*H471,2)</f>
        <v>0</v>
      </c>
      <c r="BL471" s="16" t="s">
        <v>179</v>
      </c>
      <c r="BM471" s="261" t="s">
        <v>1867</v>
      </c>
    </row>
    <row r="472" s="13" customFormat="1">
      <c r="A472" s="13"/>
      <c r="B472" s="287"/>
      <c r="C472" s="288"/>
      <c r="D472" s="289" t="s">
        <v>1029</v>
      </c>
      <c r="E472" s="290" t="s">
        <v>1</v>
      </c>
      <c r="F472" s="291" t="s">
        <v>1868</v>
      </c>
      <c r="G472" s="288"/>
      <c r="H472" s="292">
        <v>12.74</v>
      </c>
      <c r="I472" s="293"/>
      <c r="J472" s="288"/>
      <c r="K472" s="288"/>
      <c r="L472" s="294"/>
      <c r="M472" s="295"/>
      <c r="N472" s="296"/>
      <c r="O472" s="296"/>
      <c r="P472" s="296"/>
      <c r="Q472" s="296"/>
      <c r="R472" s="296"/>
      <c r="S472" s="296"/>
      <c r="T472" s="29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98" t="s">
        <v>1029</v>
      </c>
      <c r="AU472" s="298" t="s">
        <v>82</v>
      </c>
      <c r="AV472" s="13" t="s">
        <v>82</v>
      </c>
      <c r="AW472" s="13" t="s">
        <v>30</v>
      </c>
      <c r="AX472" s="13" t="s">
        <v>73</v>
      </c>
      <c r="AY472" s="298" t="s">
        <v>153</v>
      </c>
    </row>
    <row r="473" s="13" customFormat="1">
      <c r="A473" s="13"/>
      <c r="B473" s="287"/>
      <c r="C473" s="288"/>
      <c r="D473" s="289" t="s">
        <v>1029</v>
      </c>
      <c r="E473" s="290" t="s">
        <v>1</v>
      </c>
      <c r="F473" s="291" t="s">
        <v>1497</v>
      </c>
      <c r="G473" s="288"/>
      <c r="H473" s="292">
        <v>305.15100000000001</v>
      </c>
      <c r="I473" s="293"/>
      <c r="J473" s="288"/>
      <c r="K473" s="288"/>
      <c r="L473" s="294"/>
      <c r="M473" s="295"/>
      <c r="N473" s="296"/>
      <c r="O473" s="296"/>
      <c r="P473" s="296"/>
      <c r="Q473" s="296"/>
      <c r="R473" s="296"/>
      <c r="S473" s="296"/>
      <c r="T473" s="29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98" t="s">
        <v>1029</v>
      </c>
      <c r="AU473" s="298" t="s">
        <v>82</v>
      </c>
      <c r="AV473" s="13" t="s">
        <v>82</v>
      </c>
      <c r="AW473" s="13" t="s">
        <v>30</v>
      </c>
      <c r="AX473" s="13" t="s">
        <v>73</v>
      </c>
      <c r="AY473" s="298" t="s">
        <v>153</v>
      </c>
    </row>
    <row r="474" s="14" customFormat="1">
      <c r="A474" s="14"/>
      <c r="B474" s="299"/>
      <c r="C474" s="300"/>
      <c r="D474" s="289" t="s">
        <v>1029</v>
      </c>
      <c r="E474" s="301" t="s">
        <v>1</v>
      </c>
      <c r="F474" s="302" t="s">
        <v>1311</v>
      </c>
      <c r="G474" s="300"/>
      <c r="H474" s="303">
        <v>317.89100000000002</v>
      </c>
      <c r="I474" s="304"/>
      <c r="J474" s="300"/>
      <c r="K474" s="300"/>
      <c r="L474" s="305"/>
      <c r="M474" s="306"/>
      <c r="N474" s="307"/>
      <c r="O474" s="307"/>
      <c r="P474" s="307"/>
      <c r="Q474" s="307"/>
      <c r="R474" s="307"/>
      <c r="S474" s="307"/>
      <c r="T474" s="30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309" t="s">
        <v>1029</v>
      </c>
      <c r="AU474" s="309" t="s">
        <v>82</v>
      </c>
      <c r="AV474" s="14" t="s">
        <v>93</v>
      </c>
      <c r="AW474" s="14" t="s">
        <v>30</v>
      </c>
      <c r="AX474" s="14" t="s">
        <v>78</v>
      </c>
      <c r="AY474" s="309" t="s">
        <v>153</v>
      </c>
    </row>
    <row r="475" s="2" customFormat="1" ht="16.5" customHeight="1">
      <c r="A475" s="37"/>
      <c r="B475" s="38"/>
      <c r="C475" s="276" t="s">
        <v>1285</v>
      </c>
      <c r="D475" s="276" t="s">
        <v>957</v>
      </c>
      <c r="E475" s="277" t="s">
        <v>1869</v>
      </c>
      <c r="F475" s="278" t="s">
        <v>1870</v>
      </c>
      <c r="G475" s="279" t="s">
        <v>1076</v>
      </c>
      <c r="H475" s="280">
        <v>0.128</v>
      </c>
      <c r="I475" s="281"/>
      <c r="J475" s="282">
        <f>ROUND(I475*H475,2)</f>
        <v>0</v>
      </c>
      <c r="K475" s="283"/>
      <c r="L475" s="284"/>
      <c r="M475" s="285" t="s">
        <v>1</v>
      </c>
      <c r="N475" s="286" t="s">
        <v>38</v>
      </c>
      <c r="O475" s="90"/>
      <c r="P475" s="259">
        <f>O475*H475</f>
        <v>0</v>
      </c>
      <c r="Q475" s="259">
        <v>1</v>
      </c>
      <c r="R475" s="259">
        <f>Q475*H475</f>
        <v>0.128</v>
      </c>
      <c r="S475" s="259">
        <v>0</v>
      </c>
      <c r="T475" s="260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61" t="s">
        <v>205</v>
      </c>
      <c r="AT475" s="261" t="s">
        <v>957</v>
      </c>
      <c r="AU475" s="261" t="s">
        <v>82</v>
      </c>
      <c r="AY475" s="16" t="s">
        <v>153</v>
      </c>
      <c r="BE475" s="262">
        <f>IF(N475="základní",J475,0)</f>
        <v>0</v>
      </c>
      <c r="BF475" s="262">
        <f>IF(N475="snížená",J475,0)</f>
        <v>0</v>
      </c>
      <c r="BG475" s="262">
        <f>IF(N475="zákl. přenesená",J475,0)</f>
        <v>0</v>
      </c>
      <c r="BH475" s="262">
        <f>IF(N475="sníž. přenesená",J475,0)</f>
        <v>0</v>
      </c>
      <c r="BI475" s="262">
        <f>IF(N475="nulová",J475,0)</f>
        <v>0</v>
      </c>
      <c r="BJ475" s="16" t="s">
        <v>78</v>
      </c>
      <c r="BK475" s="262">
        <f>ROUND(I475*H475,2)</f>
        <v>0</v>
      </c>
      <c r="BL475" s="16" t="s">
        <v>179</v>
      </c>
      <c r="BM475" s="261" t="s">
        <v>1871</v>
      </c>
    </row>
    <row r="476" s="2" customFormat="1" ht="24" customHeight="1">
      <c r="A476" s="37"/>
      <c r="B476" s="38"/>
      <c r="C476" s="249" t="s">
        <v>292</v>
      </c>
      <c r="D476" s="249" t="s">
        <v>154</v>
      </c>
      <c r="E476" s="250" t="s">
        <v>1872</v>
      </c>
      <c r="F476" s="251" t="s">
        <v>1873</v>
      </c>
      <c r="G476" s="252" t="s">
        <v>192</v>
      </c>
      <c r="H476" s="253">
        <v>50.280999999999999</v>
      </c>
      <c r="I476" s="254"/>
      <c r="J476" s="255">
        <f>ROUND(I476*H476,2)</f>
        <v>0</v>
      </c>
      <c r="K476" s="256"/>
      <c r="L476" s="43"/>
      <c r="M476" s="257" t="s">
        <v>1</v>
      </c>
      <c r="N476" s="258" t="s">
        <v>38</v>
      </c>
      <c r="O476" s="90"/>
      <c r="P476" s="259">
        <f>O476*H476</f>
        <v>0</v>
      </c>
      <c r="Q476" s="259">
        <v>0</v>
      </c>
      <c r="R476" s="259">
        <f>Q476*H476</f>
        <v>0</v>
      </c>
      <c r="S476" s="259">
        <v>0</v>
      </c>
      <c r="T476" s="260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61" t="s">
        <v>179</v>
      </c>
      <c r="AT476" s="261" t="s">
        <v>154</v>
      </c>
      <c r="AU476" s="261" t="s">
        <v>82</v>
      </c>
      <c r="AY476" s="16" t="s">
        <v>153</v>
      </c>
      <c r="BE476" s="262">
        <f>IF(N476="základní",J476,0)</f>
        <v>0</v>
      </c>
      <c r="BF476" s="262">
        <f>IF(N476="snížená",J476,0)</f>
        <v>0</v>
      </c>
      <c r="BG476" s="262">
        <f>IF(N476="zákl. přenesená",J476,0)</f>
        <v>0</v>
      </c>
      <c r="BH476" s="262">
        <f>IF(N476="sníž. přenesená",J476,0)</f>
        <v>0</v>
      </c>
      <c r="BI476" s="262">
        <f>IF(N476="nulová",J476,0)</f>
        <v>0</v>
      </c>
      <c r="BJ476" s="16" t="s">
        <v>78</v>
      </c>
      <c r="BK476" s="262">
        <f>ROUND(I476*H476,2)</f>
        <v>0</v>
      </c>
      <c r="BL476" s="16" t="s">
        <v>179</v>
      </c>
      <c r="BM476" s="261" t="s">
        <v>1874</v>
      </c>
    </row>
    <row r="477" s="13" customFormat="1">
      <c r="A477" s="13"/>
      <c r="B477" s="287"/>
      <c r="C477" s="288"/>
      <c r="D477" s="289" t="s">
        <v>1029</v>
      </c>
      <c r="E477" s="290" t="s">
        <v>1</v>
      </c>
      <c r="F477" s="291" t="s">
        <v>1875</v>
      </c>
      <c r="G477" s="288"/>
      <c r="H477" s="292">
        <v>50.280999999999999</v>
      </c>
      <c r="I477" s="293"/>
      <c r="J477" s="288"/>
      <c r="K477" s="288"/>
      <c r="L477" s="294"/>
      <c r="M477" s="295"/>
      <c r="N477" s="296"/>
      <c r="O477" s="296"/>
      <c r="P477" s="296"/>
      <c r="Q477" s="296"/>
      <c r="R477" s="296"/>
      <c r="S477" s="296"/>
      <c r="T477" s="29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98" t="s">
        <v>1029</v>
      </c>
      <c r="AU477" s="298" t="s">
        <v>82</v>
      </c>
      <c r="AV477" s="13" t="s">
        <v>82</v>
      </c>
      <c r="AW477" s="13" t="s">
        <v>30</v>
      </c>
      <c r="AX477" s="13" t="s">
        <v>78</v>
      </c>
      <c r="AY477" s="298" t="s">
        <v>153</v>
      </c>
    </row>
    <row r="478" s="2" customFormat="1" ht="16.5" customHeight="1">
      <c r="A478" s="37"/>
      <c r="B478" s="38"/>
      <c r="C478" s="276" t="s">
        <v>1876</v>
      </c>
      <c r="D478" s="276" t="s">
        <v>957</v>
      </c>
      <c r="E478" s="277" t="s">
        <v>1869</v>
      </c>
      <c r="F478" s="278" t="s">
        <v>1870</v>
      </c>
      <c r="G478" s="279" t="s">
        <v>1076</v>
      </c>
      <c r="H478" s="280">
        <v>0.021000000000000001</v>
      </c>
      <c r="I478" s="281"/>
      <c r="J478" s="282">
        <f>ROUND(I478*H478,2)</f>
        <v>0</v>
      </c>
      <c r="K478" s="283"/>
      <c r="L478" s="284"/>
      <c r="M478" s="285" t="s">
        <v>1</v>
      </c>
      <c r="N478" s="286" t="s">
        <v>38</v>
      </c>
      <c r="O478" s="90"/>
      <c r="P478" s="259">
        <f>O478*H478</f>
        <v>0</v>
      </c>
      <c r="Q478" s="259">
        <v>1</v>
      </c>
      <c r="R478" s="259">
        <f>Q478*H478</f>
        <v>0.021000000000000001</v>
      </c>
      <c r="S478" s="259">
        <v>0</v>
      </c>
      <c r="T478" s="260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61" t="s">
        <v>205</v>
      </c>
      <c r="AT478" s="261" t="s">
        <v>957</v>
      </c>
      <c r="AU478" s="261" t="s">
        <v>82</v>
      </c>
      <c r="AY478" s="16" t="s">
        <v>153</v>
      </c>
      <c r="BE478" s="262">
        <f>IF(N478="základní",J478,0)</f>
        <v>0</v>
      </c>
      <c r="BF478" s="262">
        <f>IF(N478="snížená",J478,0)</f>
        <v>0</v>
      </c>
      <c r="BG478" s="262">
        <f>IF(N478="zákl. přenesená",J478,0)</f>
        <v>0</v>
      </c>
      <c r="BH478" s="262">
        <f>IF(N478="sníž. přenesená",J478,0)</f>
        <v>0</v>
      </c>
      <c r="BI478" s="262">
        <f>IF(N478="nulová",J478,0)</f>
        <v>0</v>
      </c>
      <c r="BJ478" s="16" t="s">
        <v>78</v>
      </c>
      <c r="BK478" s="262">
        <f>ROUND(I478*H478,2)</f>
        <v>0</v>
      </c>
      <c r="BL478" s="16" t="s">
        <v>179</v>
      </c>
      <c r="BM478" s="261" t="s">
        <v>1877</v>
      </c>
    </row>
    <row r="479" s="2" customFormat="1" ht="24" customHeight="1">
      <c r="A479" s="37"/>
      <c r="B479" s="38"/>
      <c r="C479" s="249" t="s">
        <v>295</v>
      </c>
      <c r="D479" s="249" t="s">
        <v>154</v>
      </c>
      <c r="E479" s="250" t="s">
        <v>1878</v>
      </c>
      <c r="F479" s="251" t="s">
        <v>1879</v>
      </c>
      <c r="G479" s="252" t="s">
        <v>192</v>
      </c>
      <c r="H479" s="253">
        <v>317.89100000000002</v>
      </c>
      <c r="I479" s="254"/>
      <c r="J479" s="255">
        <f>ROUND(I479*H479,2)</f>
        <v>0</v>
      </c>
      <c r="K479" s="256"/>
      <c r="L479" s="43"/>
      <c r="M479" s="257" t="s">
        <v>1</v>
      </c>
      <c r="N479" s="258" t="s">
        <v>38</v>
      </c>
      <c r="O479" s="90"/>
      <c r="P479" s="259">
        <f>O479*H479</f>
        <v>0</v>
      </c>
      <c r="Q479" s="259">
        <v>0</v>
      </c>
      <c r="R479" s="259">
        <f>Q479*H479</f>
        <v>0</v>
      </c>
      <c r="S479" s="259">
        <v>0</v>
      </c>
      <c r="T479" s="260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61" t="s">
        <v>179</v>
      </c>
      <c r="AT479" s="261" t="s">
        <v>154</v>
      </c>
      <c r="AU479" s="261" t="s">
        <v>82</v>
      </c>
      <c r="AY479" s="16" t="s">
        <v>153</v>
      </c>
      <c r="BE479" s="262">
        <f>IF(N479="základní",J479,0)</f>
        <v>0</v>
      </c>
      <c r="BF479" s="262">
        <f>IF(N479="snížená",J479,0)</f>
        <v>0</v>
      </c>
      <c r="BG479" s="262">
        <f>IF(N479="zákl. přenesená",J479,0)</f>
        <v>0</v>
      </c>
      <c r="BH479" s="262">
        <f>IF(N479="sníž. přenesená",J479,0)</f>
        <v>0</v>
      </c>
      <c r="BI479" s="262">
        <f>IF(N479="nulová",J479,0)</f>
        <v>0</v>
      </c>
      <c r="BJ479" s="16" t="s">
        <v>78</v>
      </c>
      <c r="BK479" s="262">
        <f>ROUND(I479*H479,2)</f>
        <v>0</v>
      </c>
      <c r="BL479" s="16" t="s">
        <v>179</v>
      </c>
      <c r="BM479" s="261" t="s">
        <v>1880</v>
      </c>
    </row>
    <row r="480" s="13" customFormat="1">
      <c r="A480" s="13"/>
      <c r="B480" s="287"/>
      <c r="C480" s="288"/>
      <c r="D480" s="289" t="s">
        <v>1029</v>
      </c>
      <c r="E480" s="290" t="s">
        <v>1</v>
      </c>
      <c r="F480" s="291" t="s">
        <v>1868</v>
      </c>
      <c r="G480" s="288"/>
      <c r="H480" s="292">
        <v>12.74</v>
      </c>
      <c r="I480" s="293"/>
      <c r="J480" s="288"/>
      <c r="K480" s="288"/>
      <c r="L480" s="294"/>
      <c r="M480" s="295"/>
      <c r="N480" s="296"/>
      <c r="O480" s="296"/>
      <c r="P480" s="296"/>
      <c r="Q480" s="296"/>
      <c r="R480" s="296"/>
      <c r="S480" s="296"/>
      <c r="T480" s="29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98" t="s">
        <v>1029</v>
      </c>
      <c r="AU480" s="298" t="s">
        <v>82</v>
      </c>
      <c r="AV480" s="13" t="s">
        <v>82</v>
      </c>
      <c r="AW480" s="13" t="s">
        <v>30</v>
      </c>
      <c r="AX480" s="13" t="s">
        <v>73</v>
      </c>
      <c r="AY480" s="298" t="s">
        <v>153</v>
      </c>
    </row>
    <row r="481" s="13" customFormat="1">
      <c r="A481" s="13"/>
      <c r="B481" s="287"/>
      <c r="C481" s="288"/>
      <c r="D481" s="289" t="s">
        <v>1029</v>
      </c>
      <c r="E481" s="290" t="s">
        <v>1</v>
      </c>
      <c r="F481" s="291" t="s">
        <v>1497</v>
      </c>
      <c r="G481" s="288"/>
      <c r="H481" s="292">
        <v>305.15100000000001</v>
      </c>
      <c r="I481" s="293"/>
      <c r="J481" s="288"/>
      <c r="K481" s="288"/>
      <c r="L481" s="294"/>
      <c r="M481" s="295"/>
      <c r="N481" s="296"/>
      <c r="O481" s="296"/>
      <c r="P481" s="296"/>
      <c r="Q481" s="296"/>
      <c r="R481" s="296"/>
      <c r="S481" s="296"/>
      <c r="T481" s="29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98" t="s">
        <v>1029</v>
      </c>
      <c r="AU481" s="298" t="s">
        <v>82</v>
      </c>
      <c r="AV481" s="13" t="s">
        <v>82</v>
      </c>
      <c r="AW481" s="13" t="s">
        <v>30</v>
      </c>
      <c r="AX481" s="13" t="s">
        <v>73</v>
      </c>
      <c r="AY481" s="298" t="s">
        <v>153</v>
      </c>
    </row>
    <row r="482" s="14" customFormat="1">
      <c r="A482" s="14"/>
      <c r="B482" s="299"/>
      <c r="C482" s="300"/>
      <c r="D482" s="289" t="s">
        <v>1029</v>
      </c>
      <c r="E482" s="301" t="s">
        <v>1</v>
      </c>
      <c r="F482" s="302" t="s">
        <v>1311</v>
      </c>
      <c r="G482" s="300"/>
      <c r="H482" s="303">
        <v>317.89100000000002</v>
      </c>
      <c r="I482" s="304"/>
      <c r="J482" s="300"/>
      <c r="K482" s="300"/>
      <c r="L482" s="305"/>
      <c r="M482" s="306"/>
      <c r="N482" s="307"/>
      <c r="O482" s="307"/>
      <c r="P482" s="307"/>
      <c r="Q482" s="307"/>
      <c r="R482" s="307"/>
      <c r="S482" s="307"/>
      <c r="T482" s="30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309" t="s">
        <v>1029</v>
      </c>
      <c r="AU482" s="309" t="s">
        <v>82</v>
      </c>
      <c r="AV482" s="14" t="s">
        <v>93</v>
      </c>
      <c r="AW482" s="14" t="s">
        <v>30</v>
      </c>
      <c r="AX482" s="14" t="s">
        <v>78</v>
      </c>
      <c r="AY482" s="309" t="s">
        <v>153</v>
      </c>
    </row>
    <row r="483" s="2" customFormat="1" ht="48" customHeight="1">
      <c r="A483" s="37"/>
      <c r="B483" s="38"/>
      <c r="C483" s="276" t="s">
        <v>1881</v>
      </c>
      <c r="D483" s="276" t="s">
        <v>957</v>
      </c>
      <c r="E483" s="277" t="s">
        <v>1882</v>
      </c>
      <c r="F483" s="278" t="s">
        <v>1883</v>
      </c>
      <c r="G483" s="279" t="s">
        <v>192</v>
      </c>
      <c r="H483" s="280">
        <v>349.68000000000001</v>
      </c>
      <c r="I483" s="281"/>
      <c r="J483" s="282">
        <f>ROUND(I483*H483,2)</f>
        <v>0</v>
      </c>
      <c r="K483" s="283"/>
      <c r="L483" s="284"/>
      <c r="M483" s="285" t="s">
        <v>1</v>
      </c>
      <c r="N483" s="286" t="s">
        <v>38</v>
      </c>
      <c r="O483" s="90"/>
      <c r="P483" s="259">
        <f>O483*H483</f>
        <v>0</v>
      </c>
      <c r="Q483" s="259">
        <v>0.0040000000000000001</v>
      </c>
      <c r="R483" s="259">
        <f>Q483*H483</f>
        <v>1.39872</v>
      </c>
      <c r="S483" s="259">
        <v>0</v>
      </c>
      <c r="T483" s="260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61" t="s">
        <v>205</v>
      </c>
      <c r="AT483" s="261" t="s">
        <v>957</v>
      </c>
      <c r="AU483" s="261" t="s">
        <v>82</v>
      </c>
      <c r="AY483" s="16" t="s">
        <v>153</v>
      </c>
      <c r="BE483" s="262">
        <f>IF(N483="základní",J483,0)</f>
        <v>0</v>
      </c>
      <c r="BF483" s="262">
        <f>IF(N483="snížená",J483,0)</f>
        <v>0</v>
      </c>
      <c r="BG483" s="262">
        <f>IF(N483="zákl. přenesená",J483,0)</f>
        <v>0</v>
      </c>
      <c r="BH483" s="262">
        <f>IF(N483="sníž. přenesená",J483,0)</f>
        <v>0</v>
      </c>
      <c r="BI483" s="262">
        <f>IF(N483="nulová",J483,0)</f>
        <v>0</v>
      </c>
      <c r="BJ483" s="16" t="s">
        <v>78</v>
      </c>
      <c r="BK483" s="262">
        <f>ROUND(I483*H483,2)</f>
        <v>0</v>
      </c>
      <c r="BL483" s="16" t="s">
        <v>179</v>
      </c>
      <c r="BM483" s="261" t="s">
        <v>1884</v>
      </c>
    </row>
    <row r="484" s="13" customFormat="1">
      <c r="A484" s="13"/>
      <c r="B484" s="287"/>
      <c r="C484" s="288"/>
      <c r="D484" s="289" t="s">
        <v>1029</v>
      </c>
      <c r="E484" s="290" t="s">
        <v>1</v>
      </c>
      <c r="F484" s="291" t="s">
        <v>1868</v>
      </c>
      <c r="G484" s="288"/>
      <c r="H484" s="292">
        <v>12.74</v>
      </c>
      <c r="I484" s="293"/>
      <c r="J484" s="288"/>
      <c r="K484" s="288"/>
      <c r="L484" s="294"/>
      <c r="M484" s="295"/>
      <c r="N484" s="296"/>
      <c r="O484" s="296"/>
      <c r="P484" s="296"/>
      <c r="Q484" s="296"/>
      <c r="R484" s="296"/>
      <c r="S484" s="296"/>
      <c r="T484" s="29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98" t="s">
        <v>1029</v>
      </c>
      <c r="AU484" s="298" t="s">
        <v>82</v>
      </c>
      <c r="AV484" s="13" t="s">
        <v>82</v>
      </c>
      <c r="AW484" s="13" t="s">
        <v>30</v>
      </c>
      <c r="AX484" s="13" t="s">
        <v>73</v>
      </c>
      <c r="AY484" s="298" t="s">
        <v>153</v>
      </c>
    </row>
    <row r="485" s="13" customFormat="1">
      <c r="A485" s="13"/>
      <c r="B485" s="287"/>
      <c r="C485" s="288"/>
      <c r="D485" s="289" t="s">
        <v>1029</v>
      </c>
      <c r="E485" s="290" t="s">
        <v>1</v>
      </c>
      <c r="F485" s="291" t="s">
        <v>1497</v>
      </c>
      <c r="G485" s="288"/>
      <c r="H485" s="292">
        <v>305.15100000000001</v>
      </c>
      <c r="I485" s="293"/>
      <c r="J485" s="288"/>
      <c r="K485" s="288"/>
      <c r="L485" s="294"/>
      <c r="M485" s="295"/>
      <c r="N485" s="296"/>
      <c r="O485" s="296"/>
      <c r="P485" s="296"/>
      <c r="Q485" s="296"/>
      <c r="R485" s="296"/>
      <c r="S485" s="296"/>
      <c r="T485" s="29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98" t="s">
        <v>1029</v>
      </c>
      <c r="AU485" s="298" t="s">
        <v>82</v>
      </c>
      <c r="AV485" s="13" t="s">
        <v>82</v>
      </c>
      <c r="AW485" s="13" t="s">
        <v>30</v>
      </c>
      <c r="AX485" s="13" t="s">
        <v>73</v>
      </c>
      <c r="AY485" s="298" t="s">
        <v>153</v>
      </c>
    </row>
    <row r="486" s="14" customFormat="1">
      <c r="A486" s="14"/>
      <c r="B486" s="299"/>
      <c r="C486" s="300"/>
      <c r="D486" s="289" t="s">
        <v>1029</v>
      </c>
      <c r="E486" s="301" t="s">
        <v>1</v>
      </c>
      <c r="F486" s="302" t="s">
        <v>1311</v>
      </c>
      <c r="G486" s="300"/>
      <c r="H486" s="303">
        <v>317.89100000000002</v>
      </c>
      <c r="I486" s="304"/>
      <c r="J486" s="300"/>
      <c r="K486" s="300"/>
      <c r="L486" s="305"/>
      <c r="M486" s="306"/>
      <c r="N486" s="307"/>
      <c r="O486" s="307"/>
      <c r="P486" s="307"/>
      <c r="Q486" s="307"/>
      <c r="R486" s="307"/>
      <c r="S486" s="307"/>
      <c r="T486" s="30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309" t="s">
        <v>1029</v>
      </c>
      <c r="AU486" s="309" t="s">
        <v>82</v>
      </c>
      <c r="AV486" s="14" t="s">
        <v>93</v>
      </c>
      <c r="AW486" s="14" t="s">
        <v>30</v>
      </c>
      <c r="AX486" s="14" t="s">
        <v>78</v>
      </c>
      <c r="AY486" s="309" t="s">
        <v>153</v>
      </c>
    </row>
    <row r="487" s="13" customFormat="1">
      <c r="A487" s="13"/>
      <c r="B487" s="287"/>
      <c r="C487" s="288"/>
      <c r="D487" s="289" t="s">
        <v>1029</v>
      </c>
      <c r="E487" s="288"/>
      <c r="F487" s="291" t="s">
        <v>1885</v>
      </c>
      <c r="G487" s="288"/>
      <c r="H487" s="292">
        <v>349.68000000000001</v>
      </c>
      <c r="I487" s="293"/>
      <c r="J487" s="288"/>
      <c r="K487" s="288"/>
      <c r="L487" s="294"/>
      <c r="M487" s="295"/>
      <c r="N487" s="296"/>
      <c r="O487" s="296"/>
      <c r="P487" s="296"/>
      <c r="Q487" s="296"/>
      <c r="R487" s="296"/>
      <c r="S487" s="296"/>
      <c r="T487" s="29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98" t="s">
        <v>1029</v>
      </c>
      <c r="AU487" s="298" t="s">
        <v>82</v>
      </c>
      <c r="AV487" s="13" t="s">
        <v>82</v>
      </c>
      <c r="AW487" s="13" t="s">
        <v>4</v>
      </c>
      <c r="AX487" s="13" t="s">
        <v>78</v>
      </c>
      <c r="AY487" s="298" t="s">
        <v>153</v>
      </c>
    </row>
    <row r="488" s="2" customFormat="1" ht="24" customHeight="1">
      <c r="A488" s="37"/>
      <c r="B488" s="38"/>
      <c r="C488" s="249" t="s">
        <v>298</v>
      </c>
      <c r="D488" s="249" t="s">
        <v>154</v>
      </c>
      <c r="E488" s="250" t="s">
        <v>1886</v>
      </c>
      <c r="F488" s="251" t="s">
        <v>1887</v>
      </c>
      <c r="G488" s="252" t="s">
        <v>192</v>
      </c>
      <c r="H488" s="253">
        <v>50.280999999999999</v>
      </c>
      <c r="I488" s="254"/>
      <c r="J488" s="255">
        <f>ROUND(I488*H488,2)</f>
        <v>0</v>
      </c>
      <c r="K488" s="256"/>
      <c r="L488" s="43"/>
      <c r="M488" s="257" t="s">
        <v>1</v>
      </c>
      <c r="N488" s="258" t="s">
        <v>38</v>
      </c>
      <c r="O488" s="90"/>
      <c r="P488" s="259">
        <f>O488*H488</f>
        <v>0</v>
      </c>
      <c r="Q488" s="259">
        <v>0</v>
      </c>
      <c r="R488" s="259">
        <f>Q488*H488</f>
        <v>0</v>
      </c>
      <c r="S488" s="259">
        <v>0</v>
      </c>
      <c r="T488" s="260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61" t="s">
        <v>179</v>
      </c>
      <c r="AT488" s="261" t="s">
        <v>154</v>
      </c>
      <c r="AU488" s="261" t="s">
        <v>82</v>
      </c>
      <c r="AY488" s="16" t="s">
        <v>153</v>
      </c>
      <c r="BE488" s="262">
        <f>IF(N488="základní",J488,0)</f>
        <v>0</v>
      </c>
      <c r="BF488" s="262">
        <f>IF(N488="snížená",J488,0)</f>
        <v>0</v>
      </c>
      <c r="BG488" s="262">
        <f>IF(N488="zákl. přenesená",J488,0)</f>
        <v>0</v>
      </c>
      <c r="BH488" s="262">
        <f>IF(N488="sníž. přenesená",J488,0)</f>
        <v>0</v>
      </c>
      <c r="BI488" s="262">
        <f>IF(N488="nulová",J488,0)</f>
        <v>0</v>
      </c>
      <c r="BJ488" s="16" t="s">
        <v>78</v>
      </c>
      <c r="BK488" s="262">
        <f>ROUND(I488*H488,2)</f>
        <v>0</v>
      </c>
      <c r="BL488" s="16" t="s">
        <v>179</v>
      </c>
      <c r="BM488" s="261" t="s">
        <v>1888</v>
      </c>
    </row>
    <row r="489" s="13" customFormat="1">
      <c r="A489" s="13"/>
      <c r="B489" s="287"/>
      <c r="C489" s="288"/>
      <c r="D489" s="289" t="s">
        <v>1029</v>
      </c>
      <c r="E489" s="290" t="s">
        <v>1</v>
      </c>
      <c r="F489" s="291" t="s">
        <v>1875</v>
      </c>
      <c r="G489" s="288"/>
      <c r="H489" s="292">
        <v>50.280999999999999</v>
      </c>
      <c r="I489" s="293"/>
      <c r="J489" s="288"/>
      <c r="K489" s="288"/>
      <c r="L489" s="294"/>
      <c r="M489" s="295"/>
      <c r="N489" s="296"/>
      <c r="O489" s="296"/>
      <c r="P489" s="296"/>
      <c r="Q489" s="296"/>
      <c r="R489" s="296"/>
      <c r="S489" s="296"/>
      <c r="T489" s="29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98" t="s">
        <v>1029</v>
      </c>
      <c r="AU489" s="298" t="s">
        <v>82</v>
      </c>
      <c r="AV489" s="13" t="s">
        <v>82</v>
      </c>
      <c r="AW489" s="13" t="s">
        <v>30</v>
      </c>
      <c r="AX489" s="13" t="s">
        <v>78</v>
      </c>
      <c r="AY489" s="298" t="s">
        <v>153</v>
      </c>
    </row>
    <row r="490" s="2" customFormat="1" ht="48" customHeight="1">
      <c r="A490" s="37"/>
      <c r="B490" s="38"/>
      <c r="C490" s="276" t="s">
        <v>1852</v>
      </c>
      <c r="D490" s="276" t="s">
        <v>957</v>
      </c>
      <c r="E490" s="277" t="s">
        <v>1882</v>
      </c>
      <c r="F490" s="278" t="s">
        <v>1883</v>
      </c>
      <c r="G490" s="279" t="s">
        <v>192</v>
      </c>
      <c r="H490" s="280">
        <v>55.308999999999998</v>
      </c>
      <c r="I490" s="281"/>
      <c r="J490" s="282">
        <f>ROUND(I490*H490,2)</f>
        <v>0</v>
      </c>
      <c r="K490" s="283"/>
      <c r="L490" s="284"/>
      <c r="M490" s="285" t="s">
        <v>1</v>
      </c>
      <c r="N490" s="286" t="s">
        <v>38</v>
      </c>
      <c r="O490" s="90"/>
      <c r="P490" s="259">
        <f>O490*H490</f>
        <v>0</v>
      </c>
      <c r="Q490" s="259">
        <v>0.0040000000000000001</v>
      </c>
      <c r="R490" s="259">
        <f>Q490*H490</f>
        <v>0.22123599999999999</v>
      </c>
      <c r="S490" s="259">
        <v>0</v>
      </c>
      <c r="T490" s="260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61" t="s">
        <v>205</v>
      </c>
      <c r="AT490" s="261" t="s">
        <v>957</v>
      </c>
      <c r="AU490" s="261" t="s">
        <v>82</v>
      </c>
      <c r="AY490" s="16" t="s">
        <v>153</v>
      </c>
      <c r="BE490" s="262">
        <f>IF(N490="základní",J490,0)</f>
        <v>0</v>
      </c>
      <c r="BF490" s="262">
        <f>IF(N490="snížená",J490,0)</f>
        <v>0</v>
      </c>
      <c r="BG490" s="262">
        <f>IF(N490="zákl. přenesená",J490,0)</f>
        <v>0</v>
      </c>
      <c r="BH490" s="262">
        <f>IF(N490="sníž. přenesená",J490,0)</f>
        <v>0</v>
      </c>
      <c r="BI490" s="262">
        <f>IF(N490="nulová",J490,0)</f>
        <v>0</v>
      </c>
      <c r="BJ490" s="16" t="s">
        <v>78</v>
      </c>
      <c r="BK490" s="262">
        <f>ROUND(I490*H490,2)</f>
        <v>0</v>
      </c>
      <c r="BL490" s="16" t="s">
        <v>179</v>
      </c>
      <c r="BM490" s="261" t="s">
        <v>1889</v>
      </c>
    </row>
    <row r="491" s="13" customFormat="1">
      <c r="A491" s="13"/>
      <c r="B491" s="287"/>
      <c r="C491" s="288"/>
      <c r="D491" s="289" t="s">
        <v>1029</v>
      </c>
      <c r="E491" s="290" t="s">
        <v>1</v>
      </c>
      <c r="F491" s="291" t="s">
        <v>1875</v>
      </c>
      <c r="G491" s="288"/>
      <c r="H491" s="292">
        <v>50.280999999999999</v>
      </c>
      <c r="I491" s="293"/>
      <c r="J491" s="288"/>
      <c r="K491" s="288"/>
      <c r="L491" s="294"/>
      <c r="M491" s="295"/>
      <c r="N491" s="296"/>
      <c r="O491" s="296"/>
      <c r="P491" s="296"/>
      <c r="Q491" s="296"/>
      <c r="R491" s="296"/>
      <c r="S491" s="296"/>
      <c r="T491" s="29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98" t="s">
        <v>1029</v>
      </c>
      <c r="AU491" s="298" t="s">
        <v>82</v>
      </c>
      <c r="AV491" s="13" t="s">
        <v>82</v>
      </c>
      <c r="AW491" s="13" t="s">
        <v>30</v>
      </c>
      <c r="AX491" s="13" t="s">
        <v>78</v>
      </c>
      <c r="AY491" s="298" t="s">
        <v>153</v>
      </c>
    </row>
    <row r="492" s="13" customFormat="1">
      <c r="A492" s="13"/>
      <c r="B492" s="287"/>
      <c r="C492" s="288"/>
      <c r="D492" s="289" t="s">
        <v>1029</v>
      </c>
      <c r="E492" s="288"/>
      <c r="F492" s="291" t="s">
        <v>1890</v>
      </c>
      <c r="G492" s="288"/>
      <c r="H492" s="292">
        <v>55.308999999999998</v>
      </c>
      <c r="I492" s="293"/>
      <c r="J492" s="288"/>
      <c r="K492" s="288"/>
      <c r="L492" s="294"/>
      <c r="M492" s="295"/>
      <c r="N492" s="296"/>
      <c r="O492" s="296"/>
      <c r="P492" s="296"/>
      <c r="Q492" s="296"/>
      <c r="R492" s="296"/>
      <c r="S492" s="296"/>
      <c r="T492" s="29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98" t="s">
        <v>1029</v>
      </c>
      <c r="AU492" s="298" t="s">
        <v>82</v>
      </c>
      <c r="AV492" s="13" t="s">
        <v>82</v>
      </c>
      <c r="AW492" s="13" t="s">
        <v>4</v>
      </c>
      <c r="AX492" s="13" t="s">
        <v>78</v>
      </c>
      <c r="AY492" s="298" t="s">
        <v>153</v>
      </c>
    </row>
    <row r="493" s="2" customFormat="1" ht="24" customHeight="1">
      <c r="A493" s="37"/>
      <c r="B493" s="38"/>
      <c r="C493" s="249" t="s">
        <v>301</v>
      </c>
      <c r="D493" s="249" t="s">
        <v>154</v>
      </c>
      <c r="E493" s="250" t="s">
        <v>1891</v>
      </c>
      <c r="F493" s="251" t="s">
        <v>1892</v>
      </c>
      <c r="G493" s="252" t="s">
        <v>192</v>
      </c>
      <c r="H493" s="253">
        <v>67.042000000000002</v>
      </c>
      <c r="I493" s="254"/>
      <c r="J493" s="255">
        <f>ROUND(I493*H493,2)</f>
        <v>0</v>
      </c>
      <c r="K493" s="256"/>
      <c r="L493" s="43"/>
      <c r="M493" s="257" t="s">
        <v>1</v>
      </c>
      <c r="N493" s="258" t="s">
        <v>38</v>
      </c>
      <c r="O493" s="90"/>
      <c r="P493" s="259">
        <f>O493*H493</f>
        <v>0</v>
      </c>
      <c r="Q493" s="259">
        <v>4.0000000000000003E-05</v>
      </c>
      <c r="R493" s="259">
        <f>Q493*H493</f>
        <v>0.0026816800000000001</v>
      </c>
      <c r="S493" s="259">
        <v>0</v>
      </c>
      <c r="T493" s="260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61" t="s">
        <v>179</v>
      </c>
      <c r="AT493" s="261" t="s">
        <v>154</v>
      </c>
      <c r="AU493" s="261" t="s">
        <v>82</v>
      </c>
      <c r="AY493" s="16" t="s">
        <v>153</v>
      </c>
      <c r="BE493" s="262">
        <f>IF(N493="základní",J493,0)</f>
        <v>0</v>
      </c>
      <c r="BF493" s="262">
        <f>IF(N493="snížená",J493,0)</f>
        <v>0</v>
      </c>
      <c r="BG493" s="262">
        <f>IF(N493="zákl. přenesená",J493,0)</f>
        <v>0</v>
      </c>
      <c r="BH493" s="262">
        <f>IF(N493="sníž. přenesená",J493,0)</f>
        <v>0</v>
      </c>
      <c r="BI493" s="262">
        <f>IF(N493="nulová",J493,0)</f>
        <v>0</v>
      </c>
      <c r="BJ493" s="16" t="s">
        <v>78</v>
      </c>
      <c r="BK493" s="262">
        <f>ROUND(I493*H493,2)</f>
        <v>0</v>
      </c>
      <c r="BL493" s="16" t="s">
        <v>179</v>
      </c>
      <c r="BM493" s="261" t="s">
        <v>1893</v>
      </c>
    </row>
    <row r="494" s="13" customFormat="1">
      <c r="A494" s="13"/>
      <c r="B494" s="287"/>
      <c r="C494" s="288"/>
      <c r="D494" s="289" t="s">
        <v>1029</v>
      </c>
      <c r="E494" s="290" t="s">
        <v>1</v>
      </c>
      <c r="F494" s="291" t="s">
        <v>1894</v>
      </c>
      <c r="G494" s="288"/>
      <c r="H494" s="292">
        <v>67.042000000000002</v>
      </c>
      <c r="I494" s="293"/>
      <c r="J494" s="288"/>
      <c r="K494" s="288"/>
      <c r="L494" s="294"/>
      <c r="M494" s="295"/>
      <c r="N494" s="296"/>
      <c r="O494" s="296"/>
      <c r="P494" s="296"/>
      <c r="Q494" s="296"/>
      <c r="R494" s="296"/>
      <c r="S494" s="296"/>
      <c r="T494" s="29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98" t="s">
        <v>1029</v>
      </c>
      <c r="AU494" s="298" t="s">
        <v>82</v>
      </c>
      <c r="AV494" s="13" t="s">
        <v>82</v>
      </c>
      <c r="AW494" s="13" t="s">
        <v>30</v>
      </c>
      <c r="AX494" s="13" t="s">
        <v>78</v>
      </c>
      <c r="AY494" s="298" t="s">
        <v>153</v>
      </c>
    </row>
    <row r="495" s="2" customFormat="1" ht="24" customHeight="1">
      <c r="A495" s="37"/>
      <c r="B495" s="38"/>
      <c r="C495" s="276" t="s">
        <v>1895</v>
      </c>
      <c r="D495" s="276" t="s">
        <v>957</v>
      </c>
      <c r="E495" s="277" t="s">
        <v>1896</v>
      </c>
      <c r="F495" s="278" t="s">
        <v>1897</v>
      </c>
      <c r="G495" s="279" t="s">
        <v>192</v>
      </c>
      <c r="H495" s="280">
        <v>67.042000000000002</v>
      </c>
      <c r="I495" s="281"/>
      <c r="J495" s="282">
        <f>ROUND(I495*H495,2)</f>
        <v>0</v>
      </c>
      <c r="K495" s="283"/>
      <c r="L495" s="284"/>
      <c r="M495" s="285" t="s">
        <v>1</v>
      </c>
      <c r="N495" s="286" t="s">
        <v>38</v>
      </c>
      <c r="O495" s="90"/>
      <c r="P495" s="259">
        <f>O495*H495</f>
        <v>0</v>
      </c>
      <c r="Q495" s="259">
        <v>0.00050000000000000001</v>
      </c>
      <c r="R495" s="259">
        <f>Q495*H495</f>
        <v>0.033521000000000002</v>
      </c>
      <c r="S495" s="259">
        <v>0</v>
      </c>
      <c r="T495" s="260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61" t="s">
        <v>205</v>
      </c>
      <c r="AT495" s="261" t="s">
        <v>957</v>
      </c>
      <c r="AU495" s="261" t="s">
        <v>82</v>
      </c>
      <c r="AY495" s="16" t="s">
        <v>153</v>
      </c>
      <c r="BE495" s="262">
        <f>IF(N495="základní",J495,0)</f>
        <v>0</v>
      </c>
      <c r="BF495" s="262">
        <f>IF(N495="snížená",J495,0)</f>
        <v>0</v>
      </c>
      <c r="BG495" s="262">
        <f>IF(N495="zákl. přenesená",J495,0)</f>
        <v>0</v>
      </c>
      <c r="BH495" s="262">
        <f>IF(N495="sníž. přenesená",J495,0)</f>
        <v>0</v>
      </c>
      <c r="BI495" s="262">
        <f>IF(N495="nulová",J495,0)</f>
        <v>0</v>
      </c>
      <c r="BJ495" s="16" t="s">
        <v>78</v>
      </c>
      <c r="BK495" s="262">
        <f>ROUND(I495*H495,2)</f>
        <v>0</v>
      </c>
      <c r="BL495" s="16" t="s">
        <v>179</v>
      </c>
      <c r="BM495" s="261" t="s">
        <v>1898</v>
      </c>
    </row>
    <row r="496" s="13" customFormat="1">
      <c r="A496" s="13"/>
      <c r="B496" s="287"/>
      <c r="C496" s="288"/>
      <c r="D496" s="289" t="s">
        <v>1029</v>
      </c>
      <c r="E496" s="290" t="s">
        <v>1</v>
      </c>
      <c r="F496" s="291" t="s">
        <v>1894</v>
      </c>
      <c r="G496" s="288"/>
      <c r="H496" s="292">
        <v>67.042000000000002</v>
      </c>
      <c r="I496" s="293"/>
      <c r="J496" s="288"/>
      <c r="K496" s="288"/>
      <c r="L496" s="294"/>
      <c r="M496" s="295"/>
      <c r="N496" s="296"/>
      <c r="O496" s="296"/>
      <c r="P496" s="296"/>
      <c r="Q496" s="296"/>
      <c r="R496" s="296"/>
      <c r="S496" s="296"/>
      <c r="T496" s="29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98" t="s">
        <v>1029</v>
      </c>
      <c r="AU496" s="298" t="s">
        <v>82</v>
      </c>
      <c r="AV496" s="13" t="s">
        <v>82</v>
      </c>
      <c r="AW496" s="13" t="s">
        <v>30</v>
      </c>
      <c r="AX496" s="13" t="s">
        <v>78</v>
      </c>
      <c r="AY496" s="298" t="s">
        <v>153</v>
      </c>
    </row>
    <row r="497" s="2" customFormat="1" ht="24" customHeight="1">
      <c r="A497" s="37"/>
      <c r="B497" s="38"/>
      <c r="C497" s="249" t="s">
        <v>304</v>
      </c>
      <c r="D497" s="249" t="s">
        <v>154</v>
      </c>
      <c r="E497" s="250" t="s">
        <v>1899</v>
      </c>
      <c r="F497" s="251" t="s">
        <v>1900</v>
      </c>
      <c r="G497" s="252" t="s">
        <v>1901</v>
      </c>
      <c r="H497" s="314"/>
      <c r="I497" s="254"/>
      <c r="J497" s="255">
        <f>ROUND(I497*H497,2)</f>
        <v>0</v>
      </c>
      <c r="K497" s="256"/>
      <c r="L497" s="43"/>
      <c r="M497" s="257" t="s">
        <v>1</v>
      </c>
      <c r="N497" s="258" t="s">
        <v>38</v>
      </c>
      <c r="O497" s="90"/>
      <c r="P497" s="259">
        <f>O497*H497</f>
        <v>0</v>
      </c>
      <c r="Q497" s="259">
        <v>0</v>
      </c>
      <c r="R497" s="259">
        <f>Q497*H497</f>
        <v>0</v>
      </c>
      <c r="S497" s="259">
        <v>0</v>
      </c>
      <c r="T497" s="260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61" t="s">
        <v>179</v>
      </c>
      <c r="AT497" s="261" t="s">
        <v>154</v>
      </c>
      <c r="AU497" s="261" t="s">
        <v>82</v>
      </c>
      <c r="AY497" s="16" t="s">
        <v>153</v>
      </c>
      <c r="BE497" s="262">
        <f>IF(N497="základní",J497,0)</f>
        <v>0</v>
      </c>
      <c r="BF497" s="262">
        <f>IF(N497="snížená",J497,0)</f>
        <v>0</v>
      </c>
      <c r="BG497" s="262">
        <f>IF(N497="zákl. přenesená",J497,0)</f>
        <v>0</v>
      </c>
      <c r="BH497" s="262">
        <f>IF(N497="sníž. přenesená",J497,0)</f>
        <v>0</v>
      </c>
      <c r="BI497" s="262">
        <f>IF(N497="nulová",J497,0)</f>
        <v>0</v>
      </c>
      <c r="BJ497" s="16" t="s">
        <v>78</v>
      </c>
      <c r="BK497" s="262">
        <f>ROUND(I497*H497,2)</f>
        <v>0</v>
      </c>
      <c r="BL497" s="16" t="s">
        <v>179</v>
      </c>
      <c r="BM497" s="261" t="s">
        <v>1902</v>
      </c>
    </row>
    <row r="498" s="11" customFormat="1" ht="22.8" customHeight="1">
      <c r="A498" s="11"/>
      <c r="B498" s="235"/>
      <c r="C498" s="236"/>
      <c r="D498" s="237" t="s">
        <v>72</v>
      </c>
      <c r="E498" s="274" t="s">
        <v>1903</v>
      </c>
      <c r="F498" s="274" t="s">
        <v>1904</v>
      </c>
      <c r="G498" s="236"/>
      <c r="H498" s="236"/>
      <c r="I498" s="239"/>
      <c r="J498" s="275">
        <f>BK498</f>
        <v>0</v>
      </c>
      <c r="K498" s="236"/>
      <c r="L498" s="241"/>
      <c r="M498" s="242"/>
      <c r="N498" s="243"/>
      <c r="O498" s="243"/>
      <c r="P498" s="244">
        <f>SUM(P499:P513)</f>
        <v>0</v>
      </c>
      <c r="Q498" s="243"/>
      <c r="R498" s="244">
        <f>SUM(R499:R513)</f>
        <v>1.80476736</v>
      </c>
      <c r="S498" s="243"/>
      <c r="T498" s="245">
        <f>SUM(T499:T513)</f>
        <v>0</v>
      </c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R498" s="246" t="s">
        <v>82</v>
      </c>
      <c r="AT498" s="247" t="s">
        <v>72</v>
      </c>
      <c r="AU498" s="247" t="s">
        <v>78</v>
      </c>
      <c r="AY498" s="246" t="s">
        <v>153</v>
      </c>
      <c r="BK498" s="248">
        <f>SUM(BK499:BK513)</f>
        <v>0</v>
      </c>
    </row>
    <row r="499" s="2" customFormat="1" ht="24" customHeight="1">
      <c r="A499" s="37"/>
      <c r="B499" s="38"/>
      <c r="C499" s="249" t="s">
        <v>1905</v>
      </c>
      <c r="D499" s="249" t="s">
        <v>154</v>
      </c>
      <c r="E499" s="250" t="s">
        <v>1906</v>
      </c>
      <c r="F499" s="251" t="s">
        <v>1907</v>
      </c>
      <c r="G499" s="252" t="s">
        <v>192</v>
      </c>
      <c r="H499" s="253">
        <v>308.01600000000002</v>
      </c>
      <c r="I499" s="254"/>
      <c r="J499" s="255">
        <f>ROUND(I499*H499,2)</f>
        <v>0</v>
      </c>
      <c r="K499" s="256"/>
      <c r="L499" s="43"/>
      <c r="M499" s="257" t="s">
        <v>1</v>
      </c>
      <c r="N499" s="258" t="s">
        <v>38</v>
      </c>
      <c r="O499" s="90"/>
      <c r="P499" s="259">
        <f>O499*H499</f>
        <v>0</v>
      </c>
      <c r="Q499" s="259">
        <v>0</v>
      </c>
      <c r="R499" s="259">
        <f>Q499*H499</f>
        <v>0</v>
      </c>
      <c r="S499" s="259">
        <v>0</v>
      </c>
      <c r="T499" s="260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61" t="s">
        <v>179</v>
      </c>
      <c r="AT499" s="261" t="s">
        <v>154</v>
      </c>
      <c r="AU499" s="261" t="s">
        <v>82</v>
      </c>
      <c r="AY499" s="16" t="s">
        <v>153</v>
      </c>
      <c r="BE499" s="262">
        <f>IF(N499="základní",J499,0)</f>
        <v>0</v>
      </c>
      <c r="BF499" s="262">
        <f>IF(N499="snížená",J499,0)</f>
        <v>0</v>
      </c>
      <c r="BG499" s="262">
        <f>IF(N499="zákl. přenesená",J499,0)</f>
        <v>0</v>
      </c>
      <c r="BH499" s="262">
        <f>IF(N499="sníž. přenesená",J499,0)</f>
        <v>0</v>
      </c>
      <c r="BI499" s="262">
        <f>IF(N499="nulová",J499,0)</f>
        <v>0</v>
      </c>
      <c r="BJ499" s="16" t="s">
        <v>78</v>
      </c>
      <c r="BK499" s="262">
        <f>ROUND(I499*H499,2)</f>
        <v>0</v>
      </c>
      <c r="BL499" s="16" t="s">
        <v>179</v>
      </c>
      <c r="BM499" s="261" t="s">
        <v>1908</v>
      </c>
    </row>
    <row r="500" s="13" customFormat="1">
      <c r="A500" s="13"/>
      <c r="B500" s="287"/>
      <c r="C500" s="288"/>
      <c r="D500" s="289" t="s">
        <v>1029</v>
      </c>
      <c r="E500" s="290" t="s">
        <v>1</v>
      </c>
      <c r="F500" s="291" t="s">
        <v>1909</v>
      </c>
      <c r="G500" s="288"/>
      <c r="H500" s="292">
        <v>308.01600000000002</v>
      </c>
      <c r="I500" s="293"/>
      <c r="J500" s="288"/>
      <c r="K500" s="288"/>
      <c r="L500" s="294"/>
      <c r="M500" s="295"/>
      <c r="N500" s="296"/>
      <c r="O500" s="296"/>
      <c r="P500" s="296"/>
      <c r="Q500" s="296"/>
      <c r="R500" s="296"/>
      <c r="S500" s="296"/>
      <c r="T500" s="29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98" t="s">
        <v>1029</v>
      </c>
      <c r="AU500" s="298" t="s">
        <v>82</v>
      </c>
      <c r="AV500" s="13" t="s">
        <v>82</v>
      </c>
      <c r="AW500" s="13" t="s">
        <v>30</v>
      </c>
      <c r="AX500" s="13" t="s">
        <v>78</v>
      </c>
      <c r="AY500" s="298" t="s">
        <v>153</v>
      </c>
    </row>
    <row r="501" s="2" customFormat="1" ht="16.5" customHeight="1">
      <c r="A501" s="37"/>
      <c r="B501" s="38"/>
      <c r="C501" s="276" t="s">
        <v>307</v>
      </c>
      <c r="D501" s="276" t="s">
        <v>957</v>
      </c>
      <c r="E501" s="277" t="s">
        <v>1910</v>
      </c>
      <c r="F501" s="278" t="s">
        <v>1911</v>
      </c>
      <c r="G501" s="279" t="s">
        <v>1076</v>
      </c>
      <c r="H501" s="280">
        <v>0.123</v>
      </c>
      <c r="I501" s="281"/>
      <c r="J501" s="282">
        <f>ROUND(I501*H501,2)</f>
        <v>0</v>
      </c>
      <c r="K501" s="283"/>
      <c r="L501" s="284"/>
      <c r="M501" s="285" t="s">
        <v>1</v>
      </c>
      <c r="N501" s="286" t="s">
        <v>38</v>
      </c>
      <c r="O501" s="90"/>
      <c r="P501" s="259">
        <f>O501*H501</f>
        <v>0</v>
      </c>
      <c r="Q501" s="259">
        <v>1</v>
      </c>
      <c r="R501" s="259">
        <f>Q501*H501</f>
        <v>0.123</v>
      </c>
      <c r="S501" s="259">
        <v>0</v>
      </c>
      <c r="T501" s="260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61" t="s">
        <v>205</v>
      </c>
      <c r="AT501" s="261" t="s">
        <v>957</v>
      </c>
      <c r="AU501" s="261" t="s">
        <v>82</v>
      </c>
      <c r="AY501" s="16" t="s">
        <v>153</v>
      </c>
      <c r="BE501" s="262">
        <f>IF(N501="základní",J501,0)</f>
        <v>0</v>
      </c>
      <c r="BF501" s="262">
        <f>IF(N501="snížená",J501,0)</f>
        <v>0</v>
      </c>
      <c r="BG501" s="262">
        <f>IF(N501="zákl. přenesená",J501,0)</f>
        <v>0</v>
      </c>
      <c r="BH501" s="262">
        <f>IF(N501="sníž. přenesená",J501,0)</f>
        <v>0</v>
      </c>
      <c r="BI501" s="262">
        <f>IF(N501="nulová",J501,0)</f>
        <v>0</v>
      </c>
      <c r="BJ501" s="16" t="s">
        <v>78</v>
      </c>
      <c r="BK501" s="262">
        <f>ROUND(I501*H501,2)</f>
        <v>0</v>
      </c>
      <c r="BL501" s="16" t="s">
        <v>179</v>
      </c>
      <c r="BM501" s="261" t="s">
        <v>1912</v>
      </c>
    </row>
    <row r="502" s="13" customFormat="1">
      <c r="A502" s="13"/>
      <c r="B502" s="287"/>
      <c r="C502" s="288"/>
      <c r="D502" s="289" t="s">
        <v>1029</v>
      </c>
      <c r="E502" s="290" t="s">
        <v>1</v>
      </c>
      <c r="F502" s="291" t="s">
        <v>1913</v>
      </c>
      <c r="G502" s="288"/>
      <c r="H502" s="292">
        <v>0.123</v>
      </c>
      <c r="I502" s="293"/>
      <c r="J502" s="288"/>
      <c r="K502" s="288"/>
      <c r="L502" s="294"/>
      <c r="M502" s="295"/>
      <c r="N502" s="296"/>
      <c r="O502" s="296"/>
      <c r="P502" s="296"/>
      <c r="Q502" s="296"/>
      <c r="R502" s="296"/>
      <c r="S502" s="296"/>
      <c r="T502" s="29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98" t="s">
        <v>1029</v>
      </c>
      <c r="AU502" s="298" t="s">
        <v>82</v>
      </c>
      <c r="AV502" s="13" t="s">
        <v>82</v>
      </c>
      <c r="AW502" s="13" t="s">
        <v>30</v>
      </c>
      <c r="AX502" s="13" t="s">
        <v>78</v>
      </c>
      <c r="AY502" s="298" t="s">
        <v>153</v>
      </c>
    </row>
    <row r="503" s="2" customFormat="1" ht="24" customHeight="1">
      <c r="A503" s="37"/>
      <c r="B503" s="38"/>
      <c r="C503" s="249" t="s">
        <v>1914</v>
      </c>
      <c r="D503" s="249" t="s">
        <v>154</v>
      </c>
      <c r="E503" s="250" t="s">
        <v>1915</v>
      </c>
      <c r="F503" s="251" t="s">
        <v>1916</v>
      </c>
      <c r="G503" s="252" t="s">
        <v>192</v>
      </c>
      <c r="H503" s="253">
        <v>308.01600000000002</v>
      </c>
      <c r="I503" s="254"/>
      <c r="J503" s="255">
        <f>ROUND(I503*H503,2)</f>
        <v>0</v>
      </c>
      <c r="K503" s="256"/>
      <c r="L503" s="43"/>
      <c r="M503" s="257" t="s">
        <v>1</v>
      </c>
      <c r="N503" s="258" t="s">
        <v>38</v>
      </c>
      <c r="O503" s="90"/>
      <c r="P503" s="259">
        <f>O503*H503</f>
        <v>0</v>
      </c>
      <c r="Q503" s="259">
        <v>0</v>
      </c>
      <c r="R503" s="259">
        <f>Q503*H503</f>
        <v>0</v>
      </c>
      <c r="S503" s="259">
        <v>0</v>
      </c>
      <c r="T503" s="260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61" t="s">
        <v>179</v>
      </c>
      <c r="AT503" s="261" t="s">
        <v>154</v>
      </c>
      <c r="AU503" s="261" t="s">
        <v>82</v>
      </c>
      <c r="AY503" s="16" t="s">
        <v>153</v>
      </c>
      <c r="BE503" s="262">
        <f>IF(N503="základní",J503,0)</f>
        <v>0</v>
      </c>
      <c r="BF503" s="262">
        <f>IF(N503="snížená",J503,0)</f>
        <v>0</v>
      </c>
      <c r="BG503" s="262">
        <f>IF(N503="zákl. přenesená",J503,0)</f>
        <v>0</v>
      </c>
      <c r="BH503" s="262">
        <f>IF(N503="sníž. přenesená",J503,0)</f>
        <v>0</v>
      </c>
      <c r="BI503" s="262">
        <f>IF(N503="nulová",J503,0)</f>
        <v>0</v>
      </c>
      <c r="BJ503" s="16" t="s">
        <v>78</v>
      </c>
      <c r="BK503" s="262">
        <f>ROUND(I503*H503,2)</f>
        <v>0</v>
      </c>
      <c r="BL503" s="16" t="s">
        <v>179</v>
      </c>
      <c r="BM503" s="261" t="s">
        <v>1917</v>
      </c>
    </row>
    <row r="504" s="13" customFormat="1">
      <c r="A504" s="13"/>
      <c r="B504" s="287"/>
      <c r="C504" s="288"/>
      <c r="D504" s="289" t="s">
        <v>1029</v>
      </c>
      <c r="E504" s="290" t="s">
        <v>1</v>
      </c>
      <c r="F504" s="291" t="s">
        <v>1909</v>
      </c>
      <c r="G504" s="288"/>
      <c r="H504" s="292">
        <v>308.01600000000002</v>
      </c>
      <c r="I504" s="293"/>
      <c r="J504" s="288"/>
      <c r="K504" s="288"/>
      <c r="L504" s="294"/>
      <c r="M504" s="295"/>
      <c r="N504" s="296"/>
      <c r="O504" s="296"/>
      <c r="P504" s="296"/>
      <c r="Q504" s="296"/>
      <c r="R504" s="296"/>
      <c r="S504" s="296"/>
      <c r="T504" s="29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98" t="s">
        <v>1029</v>
      </c>
      <c r="AU504" s="298" t="s">
        <v>82</v>
      </c>
      <c r="AV504" s="13" t="s">
        <v>82</v>
      </c>
      <c r="AW504" s="13" t="s">
        <v>30</v>
      </c>
      <c r="AX504" s="13" t="s">
        <v>78</v>
      </c>
      <c r="AY504" s="298" t="s">
        <v>153</v>
      </c>
    </row>
    <row r="505" s="2" customFormat="1" ht="48" customHeight="1">
      <c r="A505" s="37"/>
      <c r="B505" s="38"/>
      <c r="C505" s="276" t="s">
        <v>310</v>
      </c>
      <c r="D505" s="276" t="s">
        <v>957</v>
      </c>
      <c r="E505" s="277" t="s">
        <v>1918</v>
      </c>
      <c r="F505" s="278" t="s">
        <v>1919</v>
      </c>
      <c r="G505" s="279" t="s">
        <v>192</v>
      </c>
      <c r="H505" s="280">
        <v>308.01600000000002</v>
      </c>
      <c r="I505" s="281"/>
      <c r="J505" s="282">
        <f>ROUND(I505*H505,2)</f>
        <v>0</v>
      </c>
      <c r="K505" s="283"/>
      <c r="L505" s="284"/>
      <c r="M505" s="285" t="s">
        <v>1</v>
      </c>
      <c r="N505" s="286" t="s">
        <v>38</v>
      </c>
      <c r="O505" s="90"/>
      <c r="P505" s="259">
        <f>O505*H505</f>
        <v>0</v>
      </c>
      <c r="Q505" s="259">
        <v>0.001</v>
      </c>
      <c r="R505" s="259">
        <f>Q505*H505</f>
        <v>0.30801600000000001</v>
      </c>
      <c r="S505" s="259">
        <v>0</v>
      </c>
      <c r="T505" s="260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61" t="s">
        <v>205</v>
      </c>
      <c r="AT505" s="261" t="s">
        <v>957</v>
      </c>
      <c r="AU505" s="261" t="s">
        <v>82</v>
      </c>
      <c r="AY505" s="16" t="s">
        <v>153</v>
      </c>
      <c r="BE505" s="262">
        <f>IF(N505="základní",J505,0)</f>
        <v>0</v>
      </c>
      <c r="BF505" s="262">
        <f>IF(N505="snížená",J505,0)</f>
        <v>0</v>
      </c>
      <c r="BG505" s="262">
        <f>IF(N505="zákl. přenesená",J505,0)</f>
        <v>0</v>
      </c>
      <c r="BH505" s="262">
        <f>IF(N505="sníž. přenesená",J505,0)</f>
        <v>0</v>
      </c>
      <c r="BI505" s="262">
        <f>IF(N505="nulová",J505,0)</f>
        <v>0</v>
      </c>
      <c r="BJ505" s="16" t="s">
        <v>78</v>
      </c>
      <c r="BK505" s="262">
        <f>ROUND(I505*H505,2)</f>
        <v>0</v>
      </c>
      <c r="BL505" s="16" t="s">
        <v>179</v>
      </c>
      <c r="BM505" s="261" t="s">
        <v>1920</v>
      </c>
    </row>
    <row r="506" s="13" customFormat="1">
      <c r="A506" s="13"/>
      <c r="B506" s="287"/>
      <c r="C506" s="288"/>
      <c r="D506" s="289" t="s">
        <v>1029</v>
      </c>
      <c r="E506" s="290" t="s">
        <v>1</v>
      </c>
      <c r="F506" s="291" t="s">
        <v>1909</v>
      </c>
      <c r="G506" s="288"/>
      <c r="H506" s="292">
        <v>308.01600000000002</v>
      </c>
      <c r="I506" s="293"/>
      <c r="J506" s="288"/>
      <c r="K506" s="288"/>
      <c r="L506" s="294"/>
      <c r="M506" s="295"/>
      <c r="N506" s="296"/>
      <c r="O506" s="296"/>
      <c r="P506" s="296"/>
      <c r="Q506" s="296"/>
      <c r="R506" s="296"/>
      <c r="S506" s="296"/>
      <c r="T506" s="29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98" t="s">
        <v>1029</v>
      </c>
      <c r="AU506" s="298" t="s">
        <v>82</v>
      </c>
      <c r="AV506" s="13" t="s">
        <v>82</v>
      </c>
      <c r="AW506" s="13" t="s">
        <v>30</v>
      </c>
      <c r="AX506" s="13" t="s">
        <v>78</v>
      </c>
      <c r="AY506" s="298" t="s">
        <v>153</v>
      </c>
    </row>
    <row r="507" s="2" customFormat="1" ht="36" customHeight="1">
      <c r="A507" s="37"/>
      <c r="B507" s="38"/>
      <c r="C507" s="249" t="s">
        <v>1921</v>
      </c>
      <c r="D507" s="249" t="s">
        <v>154</v>
      </c>
      <c r="E507" s="250" t="s">
        <v>1922</v>
      </c>
      <c r="F507" s="251" t="s">
        <v>1923</v>
      </c>
      <c r="G507" s="252" t="s">
        <v>192</v>
      </c>
      <c r="H507" s="253">
        <v>308.01600000000002</v>
      </c>
      <c r="I507" s="254"/>
      <c r="J507" s="255">
        <f>ROUND(I507*H507,2)</f>
        <v>0</v>
      </c>
      <c r="K507" s="256"/>
      <c r="L507" s="43"/>
      <c r="M507" s="257" t="s">
        <v>1</v>
      </c>
      <c r="N507" s="258" t="s">
        <v>38</v>
      </c>
      <c r="O507" s="90"/>
      <c r="P507" s="259">
        <f>O507*H507</f>
        <v>0</v>
      </c>
      <c r="Q507" s="259">
        <v>0.00042999999999999999</v>
      </c>
      <c r="R507" s="259">
        <f>Q507*H507</f>
        <v>0.13244688000000002</v>
      </c>
      <c r="S507" s="259">
        <v>0</v>
      </c>
      <c r="T507" s="260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61" t="s">
        <v>179</v>
      </c>
      <c r="AT507" s="261" t="s">
        <v>154</v>
      </c>
      <c r="AU507" s="261" t="s">
        <v>82</v>
      </c>
      <c r="AY507" s="16" t="s">
        <v>153</v>
      </c>
      <c r="BE507" s="262">
        <f>IF(N507="základní",J507,0)</f>
        <v>0</v>
      </c>
      <c r="BF507" s="262">
        <f>IF(N507="snížená",J507,0)</f>
        <v>0</v>
      </c>
      <c r="BG507" s="262">
        <f>IF(N507="zákl. přenesená",J507,0)</f>
        <v>0</v>
      </c>
      <c r="BH507" s="262">
        <f>IF(N507="sníž. přenesená",J507,0)</f>
        <v>0</v>
      </c>
      <c r="BI507" s="262">
        <f>IF(N507="nulová",J507,0)</f>
        <v>0</v>
      </c>
      <c r="BJ507" s="16" t="s">
        <v>78</v>
      </c>
      <c r="BK507" s="262">
        <f>ROUND(I507*H507,2)</f>
        <v>0</v>
      </c>
      <c r="BL507" s="16" t="s">
        <v>179</v>
      </c>
      <c r="BM507" s="261" t="s">
        <v>1924</v>
      </c>
    </row>
    <row r="508" s="13" customFormat="1">
      <c r="A508" s="13"/>
      <c r="B508" s="287"/>
      <c r="C508" s="288"/>
      <c r="D508" s="289" t="s">
        <v>1029</v>
      </c>
      <c r="E508" s="290" t="s">
        <v>1</v>
      </c>
      <c r="F508" s="291" t="s">
        <v>1909</v>
      </c>
      <c r="G508" s="288"/>
      <c r="H508" s="292">
        <v>308.01600000000002</v>
      </c>
      <c r="I508" s="293"/>
      <c r="J508" s="288"/>
      <c r="K508" s="288"/>
      <c r="L508" s="294"/>
      <c r="M508" s="295"/>
      <c r="N508" s="296"/>
      <c r="O508" s="296"/>
      <c r="P508" s="296"/>
      <c r="Q508" s="296"/>
      <c r="R508" s="296"/>
      <c r="S508" s="296"/>
      <c r="T508" s="29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98" t="s">
        <v>1029</v>
      </c>
      <c r="AU508" s="298" t="s">
        <v>82</v>
      </c>
      <c r="AV508" s="13" t="s">
        <v>82</v>
      </c>
      <c r="AW508" s="13" t="s">
        <v>30</v>
      </c>
      <c r="AX508" s="13" t="s">
        <v>78</v>
      </c>
      <c r="AY508" s="298" t="s">
        <v>153</v>
      </c>
    </row>
    <row r="509" s="2" customFormat="1" ht="24" customHeight="1">
      <c r="A509" s="37"/>
      <c r="B509" s="38"/>
      <c r="C509" s="276" t="s">
        <v>313</v>
      </c>
      <c r="D509" s="276" t="s">
        <v>957</v>
      </c>
      <c r="E509" s="277" t="s">
        <v>1925</v>
      </c>
      <c r="F509" s="278" t="s">
        <v>1926</v>
      </c>
      <c r="G509" s="279" t="s">
        <v>192</v>
      </c>
      <c r="H509" s="280">
        <v>308.01600000000002</v>
      </c>
      <c r="I509" s="281"/>
      <c r="J509" s="282">
        <f>ROUND(I509*H509,2)</f>
        <v>0</v>
      </c>
      <c r="K509" s="283"/>
      <c r="L509" s="284"/>
      <c r="M509" s="285" t="s">
        <v>1</v>
      </c>
      <c r="N509" s="286" t="s">
        <v>38</v>
      </c>
      <c r="O509" s="90"/>
      <c r="P509" s="259">
        <f>O509*H509</f>
        <v>0</v>
      </c>
      <c r="Q509" s="259">
        <v>0.0022000000000000001</v>
      </c>
      <c r="R509" s="259">
        <f>Q509*H509</f>
        <v>0.6776352000000001</v>
      </c>
      <c r="S509" s="259">
        <v>0</v>
      </c>
      <c r="T509" s="260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61" t="s">
        <v>205</v>
      </c>
      <c r="AT509" s="261" t="s">
        <v>957</v>
      </c>
      <c r="AU509" s="261" t="s">
        <v>82</v>
      </c>
      <c r="AY509" s="16" t="s">
        <v>153</v>
      </c>
      <c r="BE509" s="262">
        <f>IF(N509="základní",J509,0)</f>
        <v>0</v>
      </c>
      <c r="BF509" s="262">
        <f>IF(N509="snížená",J509,0)</f>
        <v>0</v>
      </c>
      <c r="BG509" s="262">
        <f>IF(N509="zákl. přenesená",J509,0)</f>
        <v>0</v>
      </c>
      <c r="BH509" s="262">
        <f>IF(N509="sníž. přenesená",J509,0)</f>
        <v>0</v>
      </c>
      <c r="BI509" s="262">
        <f>IF(N509="nulová",J509,0)</f>
        <v>0</v>
      </c>
      <c r="BJ509" s="16" t="s">
        <v>78</v>
      </c>
      <c r="BK509" s="262">
        <f>ROUND(I509*H509,2)</f>
        <v>0</v>
      </c>
      <c r="BL509" s="16" t="s">
        <v>179</v>
      </c>
      <c r="BM509" s="261" t="s">
        <v>1927</v>
      </c>
    </row>
    <row r="510" s="13" customFormat="1">
      <c r="A510" s="13"/>
      <c r="B510" s="287"/>
      <c r="C510" s="288"/>
      <c r="D510" s="289" t="s">
        <v>1029</v>
      </c>
      <c r="E510" s="290" t="s">
        <v>1</v>
      </c>
      <c r="F510" s="291" t="s">
        <v>1909</v>
      </c>
      <c r="G510" s="288"/>
      <c r="H510" s="292">
        <v>308.01600000000002</v>
      </c>
      <c r="I510" s="293"/>
      <c r="J510" s="288"/>
      <c r="K510" s="288"/>
      <c r="L510" s="294"/>
      <c r="M510" s="295"/>
      <c r="N510" s="296"/>
      <c r="O510" s="296"/>
      <c r="P510" s="296"/>
      <c r="Q510" s="296"/>
      <c r="R510" s="296"/>
      <c r="S510" s="296"/>
      <c r="T510" s="29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98" t="s">
        <v>1029</v>
      </c>
      <c r="AU510" s="298" t="s">
        <v>82</v>
      </c>
      <c r="AV510" s="13" t="s">
        <v>82</v>
      </c>
      <c r="AW510" s="13" t="s">
        <v>30</v>
      </c>
      <c r="AX510" s="13" t="s">
        <v>78</v>
      </c>
      <c r="AY510" s="298" t="s">
        <v>153</v>
      </c>
    </row>
    <row r="511" s="2" customFormat="1" ht="16.5" customHeight="1">
      <c r="A511" s="37"/>
      <c r="B511" s="38"/>
      <c r="C511" s="249" t="s">
        <v>1928</v>
      </c>
      <c r="D511" s="249" t="s">
        <v>154</v>
      </c>
      <c r="E511" s="250" t="s">
        <v>1929</v>
      </c>
      <c r="F511" s="251" t="s">
        <v>1930</v>
      </c>
      <c r="G511" s="252" t="s">
        <v>192</v>
      </c>
      <c r="H511" s="253">
        <v>308.01600000000002</v>
      </c>
      <c r="I511" s="254"/>
      <c r="J511" s="255">
        <f>ROUND(I511*H511,2)</f>
        <v>0</v>
      </c>
      <c r="K511" s="256"/>
      <c r="L511" s="43"/>
      <c r="M511" s="257" t="s">
        <v>1</v>
      </c>
      <c r="N511" s="258" t="s">
        <v>38</v>
      </c>
      <c r="O511" s="90"/>
      <c r="P511" s="259">
        <f>O511*H511</f>
        <v>0</v>
      </c>
      <c r="Q511" s="259">
        <v>0.00183</v>
      </c>
      <c r="R511" s="259">
        <f>Q511*H511</f>
        <v>0.56366928000000005</v>
      </c>
      <c r="S511" s="259">
        <v>0</v>
      </c>
      <c r="T511" s="260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61" t="s">
        <v>179</v>
      </c>
      <c r="AT511" s="261" t="s">
        <v>154</v>
      </c>
      <c r="AU511" s="261" t="s">
        <v>82</v>
      </c>
      <c r="AY511" s="16" t="s">
        <v>153</v>
      </c>
      <c r="BE511" s="262">
        <f>IF(N511="základní",J511,0)</f>
        <v>0</v>
      </c>
      <c r="BF511" s="262">
        <f>IF(N511="snížená",J511,0)</f>
        <v>0</v>
      </c>
      <c r="BG511" s="262">
        <f>IF(N511="zákl. přenesená",J511,0)</f>
        <v>0</v>
      </c>
      <c r="BH511" s="262">
        <f>IF(N511="sníž. přenesená",J511,0)</f>
        <v>0</v>
      </c>
      <c r="BI511" s="262">
        <f>IF(N511="nulová",J511,0)</f>
        <v>0</v>
      </c>
      <c r="BJ511" s="16" t="s">
        <v>78</v>
      </c>
      <c r="BK511" s="262">
        <f>ROUND(I511*H511,2)</f>
        <v>0</v>
      </c>
      <c r="BL511" s="16" t="s">
        <v>179</v>
      </c>
      <c r="BM511" s="261" t="s">
        <v>1931</v>
      </c>
    </row>
    <row r="512" s="13" customFormat="1">
      <c r="A512" s="13"/>
      <c r="B512" s="287"/>
      <c r="C512" s="288"/>
      <c r="D512" s="289" t="s">
        <v>1029</v>
      </c>
      <c r="E512" s="290" t="s">
        <v>1</v>
      </c>
      <c r="F512" s="291" t="s">
        <v>1909</v>
      </c>
      <c r="G512" s="288"/>
      <c r="H512" s="292">
        <v>308.01600000000002</v>
      </c>
      <c r="I512" s="293"/>
      <c r="J512" s="288"/>
      <c r="K512" s="288"/>
      <c r="L512" s="294"/>
      <c r="M512" s="295"/>
      <c r="N512" s="296"/>
      <c r="O512" s="296"/>
      <c r="P512" s="296"/>
      <c r="Q512" s="296"/>
      <c r="R512" s="296"/>
      <c r="S512" s="296"/>
      <c r="T512" s="29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98" t="s">
        <v>1029</v>
      </c>
      <c r="AU512" s="298" t="s">
        <v>82</v>
      </c>
      <c r="AV512" s="13" t="s">
        <v>82</v>
      </c>
      <c r="AW512" s="13" t="s">
        <v>30</v>
      </c>
      <c r="AX512" s="13" t="s">
        <v>78</v>
      </c>
      <c r="AY512" s="298" t="s">
        <v>153</v>
      </c>
    </row>
    <row r="513" s="2" customFormat="1" ht="24" customHeight="1">
      <c r="A513" s="37"/>
      <c r="B513" s="38"/>
      <c r="C513" s="249" t="s">
        <v>315</v>
      </c>
      <c r="D513" s="249" t="s">
        <v>154</v>
      </c>
      <c r="E513" s="250" t="s">
        <v>1932</v>
      </c>
      <c r="F513" s="251" t="s">
        <v>1933</v>
      </c>
      <c r="G513" s="252" t="s">
        <v>1076</v>
      </c>
      <c r="H513" s="253">
        <v>1.8049999999999999</v>
      </c>
      <c r="I513" s="254"/>
      <c r="J513" s="255">
        <f>ROUND(I513*H513,2)</f>
        <v>0</v>
      </c>
      <c r="K513" s="256"/>
      <c r="L513" s="43"/>
      <c r="M513" s="257" t="s">
        <v>1</v>
      </c>
      <c r="N513" s="258" t="s">
        <v>38</v>
      </c>
      <c r="O513" s="90"/>
      <c r="P513" s="259">
        <f>O513*H513</f>
        <v>0</v>
      </c>
      <c r="Q513" s="259">
        <v>0</v>
      </c>
      <c r="R513" s="259">
        <f>Q513*H513</f>
        <v>0</v>
      </c>
      <c r="S513" s="259">
        <v>0</v>
      </c>
      <c r="T513" s="260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61" t="s">
        <v>179</v>
      </c>
      <c r="AT513" s="261" t="s">
        <v>154</v>
      </c>
      <c r="AU513" s="261" t="s">
        <v>82</v>
      </c>
      <c r="AY513" s="16" t="s">
        <v>153</v>
      </c>
      <c r="BE513" s="262">
        <f>IF(N513="základní",J513,0)</f>
        <v>0</v>
      </c>
      <c r="BF513" s="262">
        <f>IF(N513="snížená",J513,0)</f>
        <v>0</v>
      </c>
      <c r="BG513" s="262">
        <f>IF(N513="zákl. přenesená",J513,0)</f>
        <v>0</v>
      </c>
      <c r="BH513" s="262">
        <f>IF(N513="sníž. přenesená",J513,0)</f>
        <v>0</v>
      </c>
      <c r="BI513" s="262">
        <f>IF(N513="nulová",J513,0)</f>
        <v>0</v>
      </c>
      <c r="BJ513" s="16" t="s">
        <v>78</v>
      </c>
      <c r="BK513" s="262">
        <f>ROUND(I513*H513,2)</f>
        <v>0</v>
      </c>
      <c r="BL513" s="16" t="s">
        <v>179</v>
      </c>
      <c r="BM513" s="261" t="s">
        <v>1934</v>
      </c>
    </row>
    <row r="514" s="11" customFormat="1" ht="22.8" customHeight="1">
      <c r="A514" s="11"/>
      <c r="B514" s="235"/>
      <c r="C514" s="236"/>
      <c r="D514" s="237" t="s">
        <v>72</v>
      </c>
      <c r="E514" s="274" t="s">
        <v>1935</v>
      </c>
      <c r="F514" s="274" t="s">
        <v>1936</v>
      </c>
      <c r="G514" s="236"/>
      <c r="H514" s="236"/>
      <c r="I514" s="239"/>
      <c r="J514" s="275">
        <f>BK514</f>
        <v>0</v>
      </c>
      <c r="K514" s="236"/>
      <c r="L514" s="241"/>
      <c r="M514" s="242"/>
      <c r="N514" s="243"/>
      <c r="O514" s="243"/>
      <c r="P514" s="244">
        <f>SUM(P515:P531)</f>
        <v>0</v>
      </c>
      <c r="Q514" s="243"/>
      <c r="R514" s="244">
        <f>SUM(R515:R531)</f>
        <v>3.0185477800000005</v>
      </c>
      <c r="S514" s="243"/>
      <c r="T514" s="245">
        <f>SUM(T515:T531)</f>
        <v>0</v>
      </c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R514" s="246" t="s">
        <v>82</v>
      </c>
      <c r="AT514" s="247" t="s">
        <v>72</v>
      </c>
      <c r="AU514" s="247" t="s">
        <v>78</v>
      </c>
      <c r="AY514" s="246" t="s">
        <v>153</v>
      </c>
      <c r="BK514" s="248">
        <f>SUM(BK515:BK531)</f>
        <v>0</v>
      </c>
    </row>
    <row r="515" s="2" customFormat="1" ht="24" customHeight="1">
      <c r="A515" s="37"/>
      <c r="B515" s="38"/>
      <c r="C515" s="249" t="s">
        <v>1937</v>
      </c>
      <c r="D515" s="249" t="s">
        <v>154</v>
      </c>
      <c r="E515" s="250" t="s">
        <v>1938</v>
      </c>
      <c r="F515" s="251" t="s">
        <v>1939</v>
      </c>
      <c r="G515" s="252" t="s">
        <v>192</v>
      </c>
      <c r="H515" s="253">
        <v>222.47300000000001</v>
      </c>
      <c r="I515" s="254"/>
      <c r="J515" s="255">
        <f>ROUND(I515*H515,2)</f>
        <v>0</v>
      </c>
      <c r="K515" s="256"/>
      <c r="L515" s="43"/>
      <c r="M515" s="257" t="s">
        <v>1</v>
      </c>
      <c r="N515" s="258" t="s">
        <v>38</v>
      </c>
      <c r="O515" s="90"/>
      <c r="P515" s="259">
        <f>O515*H515</f>
        <v>0</v>
      </c>
      <c r="Q515" s="259">
        <v>0</v>
      </c>
      <c r="R515" s="259">
        <f>Q515*H515</f>
        <v>0</v>
      </c>
      <c r="S515" s="259">
        <v>0</v>
      </c>
      <c r="T515" s="260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61" t="s">
        <v>179</v>
      </c>
      <c r="AT515" s="261" t="s">
        <v>154</v>
      </c>
      <c r="AU515" s="261" t="s">
        <v>82</v>
      </c>
      <c r="AY515" s="16" t="s">
        <v>153</v>
      </c>
      <c r="BE515" s="262">
        <f>IF(N515="základní",J515,0)</f>
        <v>0</v>
      </c>
      <c r="BF515" s="262">
        <f>IF(N515="snížená",J515,0)</f>
        <v>0</v>
      </c>
      <c r="BG515" s="262">
        <f>IF(N515="zákl. přenesená",J515,0)</f>
        <v>0</v>
      </c>
      <c r="BH515" s="262">
        <f>IF(N515="sníž. přenesená",J515,0)</f>
        <v>0</v>
      </c>
      <c r="BI515" s="262">
        <f>IF(N515="nulová",J515,0)</f>
        <v>0</v>
      </c>
      <c r="BJ515" s="16" t="s">
        <v>78</v>
      </c>
      <c r="BK515" s="262">
        <f>ROUND(I515*H515,2)</f>
        <v>0</v>
      </c>
      <c r="BL515" s="16" t="s">
        <v>179</v>
      </c>
      <c r="BM515" s="261" t="s">
        <v>1940</v>
      </c>
    </row>
    <row r="516" s="13" customFormat="1">
      <c r="A516" s="13"/>
      <c r="B516" s="287"/>
      <c r="C516" s="288"/>
      <c r="D516" s="289" t="s">
        <v>1029</v>
      </c>
      <c r="E516" s="290" t="s">
        <v>1</v>
      </c>
      <c r="F516" s="291" t="s">
        <v>1820</v>
      </c>
      <c r="G516" s="288"/>
      <c r="H516" s="292">
        <v>222.47300000000001</v>
      </c>
      <c r="I516" s="293"/>
      <c r="J516" s="288"/>
      <c r="K516" s="288"/>
      <c r="L516" s="294"/>
      <c r="M516" s="295"/>
      <c r="N516" s="296"/>
      <c r="O516" s="296"/>
      <c r="P516" s="296"/>
      <c r="Q516" s="296"/>
      <c r="R516" s="296"/>
      <c r="S516" s="296"/>
      <c r="T516" s="29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98" t="s">
        <v>1029</v>
      </c>
      <c r="AU516" s="298" t="s">
        <v>82</v>
      </c>
      <c r="AV516" s="13" t="s">
        <v>82</v>
      </c>
      <c r="AW516" s="13" t="s">
        <v>30</v>
      </c>
      <c r="AX516" s="13" t="s">
        <v>78</v>
      </c>
      <c r="AY516" s="298" t="s">
        <v>153</v>
      </c>
    </row>
    <row r="517" s="2" customFormat="1" ht="16.5" customHeight="1">
      <c r="A517" s="37"/>
      <c r="B517" s="38"/>
      <c r="C517" s="276" t="s">
        <v>317</v>
      </c>
      <c r="D517" s="276" t="s">
        <v>957</v>
      </c>
      <c r="E517" s="277" t="s">
        <v>1941</v>
      </c>
      <c r="F517" s="278" t="s">
        <v>1942</v>
      </c>
      <c r="G517" s="279" t="s">
        <v>192</v>
      </c>
      <c r="H517" s="280">
        <v>222.47300000000001</v>
      </c>
      <c r="I517" s="281"/>
      <c r="J517" s="282">
        <f>ROUND(I517*H517,2)</f>
        <v>0</v>
      </c>
      <c r="K517" s="283"/>
      <c r="L517" s="284"/>
      <c r="M517" s="285" t="s">
        <v>1</v>
      </c>
      <c r="N517" s="286" t="s">
        <v>38</v>
      </c>
      <c r="O517" s="90"/>
      <c r="P517" s="259">
        <f>O517*H517</f>
        <v>0</v>
      </c>
      <c r="Q517" s="259">
        <v>0.0050000000000000001</v>
      </c>
      <c r="R517" s="259">
        <f>Q517*H517</f>
        <v>1.1123650000000001</v>
      </c>
      <c r="S517" s="259">
        <v>0</v>
      </c>
      <c r="T517" s="260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61" t="s">
        <v>205</v>
      </c>
      <c r="AT517" s="261" t="s">
        <v>957</v>
      </c>
      <c r="AU517" s="261" t="s">
        <v>82</v>
      </c>
      <c r="AY517" s="16" t="s">
        <v>153</v>
      </c>
      <c r="BE517" s="262">
        <f>IF(N517="základní",J517,0)</f>
        <v>0</v>
      </c>
      <c r="BF517" s="262">
        <f>IF(N517="snížená",J517,0)</f>
        <v>0</v>
      </c>
      <c r="BG517" s="262">
        <f>IF(N517="zákl. přenesená",J517,0)</f>
        <v>0</v>
      </c>
      <c r="BH517" s="262">
        <f>IF(N517="sníž. přenesená",J517,0)</f>
        <v>0</v>
      </c>
      <c r="BI517" s="262">
        <f>IF(N517="nulová",J517,0)</f>
        <v>0</v>
      </c>
      <c r="BJ517" s="16" t="s">
        <v>78</v>
      </c>
      <c r="BK517" s="262">
        <f>ROUND(I517*H517,2)</f>
        <v>0</v>
      </c>
      <c r="BL517" s="16" t="s">
        <v>179</v>
      </c>
      <c r="BM517" s="261" t="s">
        <v>1943</v>
      </c>
    </row>
    <row r="518" s="13" customFormat="1">
      <c r="A518" s="13"/>
      <c r="B518" s="287"/>
      <c r="C518" s="288"/>
      <c r="D518" s="289" t="s">
        <v>1029</v>
      </c>
      <c r="E518" s="290" t="s">
        <v>1</v>
      </c>
      <c r="F518" s="291" t="s">
        <v>1820</v>
      </c>
      <c r="G518" s="288"/>
      <c r="H518" s="292">
        <v>222.47300000000001</v>
      </c>
      <c r="I518" s="293"/>
      <c r="J518" s="288"/>
      <c r="K518" s="288"/>
      <c r="L518" s="294"/>
      <c r="M518" s="295"/>
      <c r="N518" s="296"/>
      <c r="O518" s="296"/>
      <c r="P518" s="296"/>
      <c r="Q518" s="296"/>
      <c r="R518" s="296"/>
      <c r="S518" s="296"/>
      <c r="T518" s="29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98" t="s">
        <v>1029</v>
      </c>
      <c r="AU518" s="298" t="s">
        <v>82</v>
      </c>
      <c r="AV518" s="13" t="s">
        <v>82</v>
      </c>
      <c r="AW518" s="13" t="s">
        <v>30</v>
      </c>
      <c r="AX518" s="13" t="s">
        <v>78</v>
      </c>
      <c r="AY518" s="298" t="s">
        <v>153</v>
      </c>
    </row>
    <row r="519" s="2" customFormat="1" ht="24" customHeight="1">
      <c r="A519" s="37"/>
      <c r="B519" s="38"/>
      <c r="C519" s="249" t="s">
        <v>1944</v>
      </c>
      <c r="D519" s="249" t="s">
        <v>154</v>
      </c>
      <c r="E519" s="250" t="s">
        <v>1945</v>
      </c>
      <c r="F519" s="251" t="s">
        <v>1946</v>
      </c>
      <c r="G519" s="252" t="s">
        <v>192</v>
      </c>
      <c r="H519" s="253">
        <v>108.943</v>
      </c>
      <c r="I519" s="254"/>
      <c r="J519" s="255">
        <f>ROUND(I519*H519,2)</f>
        <v>0</v>
      </c>
      <c r="K519" s="256"/>
      <c r="L519" s="43"/>
      <c r="M519" s="257" t="s">
        <v>1</v>
      </c>
      <c r="N519" s="258" t="s">
        <v>38</v>
      </c>
      <c r="O519" s="90"/>
      <c r="P519" s="259">
        <f>O519*H519</f>
        <v>0</v>
      </c>
      <c r="Q519" s="259">
        <v>0.0060000000000000001</v>
      </c>
      <c r="R519" s="259">
        <f>Q519*H519</f>
        <v>0.65365799999999996</v>
      </c>
      <c r="S519" s="259">
        <v>0</v>
      </c>
      <c r="T519" s="260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61" t="s">
        <v>179</v>
      </c>
      <c r="AT519" s="261" t="s">
        <v>154</v>
      </c>
      <c r="AU519" s="261" t="s">
        <v>82</v>
      </c>
      <c r="AY519" s="16" t="s">
        <v>153</v>
      </c>
      <c r="BE519" s="262">
        <f>IF(N519="základní",J519,0)</f>
        <v>0</v>
      </c>
      <c r="BF519" s="262">
        <f>IF(N519="snížená",J519,0)</f>
        <v>0</v>
      </c>
      <c r="BG519" s="262">
        <f>IF(N519="zákl. přenesená",J519,0)</f>
        <v>0</v>
      </c>
      <c r="BH519" s="262">
        <f>IF(N519="sníž. přenesená",J519,0)</f>
        <v>0</v>
      </c>
      <c r="BI519" s="262">
        <f>IF(N519="nulová",J519,0)</f>
        <v>0</v>
      </c>
      <c r="BJ519" s="16" t="s">
        <v>78</v>
      </c>
      <c r="BK519" s="262">
        <f>ROUND(I519*H519,2)</f>
        <v>0</v>
      </c>
      <c r="BL519" s="16" t="s">
        <v>179</v>
      </c>
      <c r="BM519" s="261" t="s">
        <v>1947</v>
      </c>
    </row>
    <row r="520" s="13" customFormat="1">
      <c r="A520" s="13"/>
      <c r="B520" s="287"/>
      <c r="C520" s="288"/>
      <c r="D520" s="289" t="s">
        <v>1029</v>
      </c>
      <c r="E520" s="290" t="s">
        <v>1</v>
      </c>
      <c r="F520" s="291" t="s">
        <v>1948</v>
      </c>
      <c r="G520" s="288"/>
      <c r="H520" s="292">
        <v>108.943</v>
      </c>
      <c r="I520" s="293"/>
      <c r="J520" s="288"/>
      <c r="K520" s="288"/>
      <c r="L520" s="294"/>
      <c r="M520" s="295"/>
      <c r="N520" s="296"/>
      <c r="O520" s="296"/>
      <c r="P520" s="296"/>
      <c r="Q520" s="296"/>
      <c r="R520" s="296"/>
      <c r="S520" s="296"/>
      <c r="T520" s="29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98" t="s">
        <v>1029</v>
      </c>
      <c r="AU520" s="298" t="s">
        <v>82</v>
      </c>
      <c r="AV520" s="13" t="s">
        <v>82</v>
      </c>
      <c r="AW520" s="13" t="s">
        <v>30</v>
      </c>
      <c r="AX520" s="13" t="s">
        <v>78</v>
      </c>
      <c r="AY520" s="298" t="s">
        <v>153</v>
      </c>
    </row>
    <row r="521" s="2" customFormat="1" ht="24" customHeight="1">
      <c r="A521" s="37"/>
      <c r="B521" s="38"/>
      <c r="C521" s="276" t="s">
        <v>322</v>
      </c>
      <c r="D521" s="276" t="s">
        <v>957</v>
      </c>
      <c r="E521" s="277" t="s">
        <v>1949</v>
      </c>
      <c r="F521" s="278" t="s">
        <v>1950</v>
      </c>
      <c r="G521" s="279" t="s">
        <v>192</v>
      </c>
      <c r="H521" s="280">
        <v>108.943</v>
      </c>
      <c r="I521" s="281"/>
      <c r="J521" s="282">
        <f>ROUND(I521*H521,2)</f>
        <v>0</v>
      </c>
      <c r="K521" s="283"/>
      <c r="L521" s="284"/>
      <c r="M521" s="285" t="s">
        <v>1</v>
      </c>
      <c r="N521" s="286" t="s">
        <v>38</v>
      </c>
      <c r="O521" s="90"/>
      <c r="P521" s="259">
        <f>O521*H521</f>
        <v>0</v>
      </c>
      <c r="Q521" s="259">
        <v>0.0054000000000000003</v>
      </c>
      <c r="R521" s="259">
        <f>Q521*H521</f>
        <v>0.58829220000000004</v>
      </c>
      <c r="S521" s="259">
        <v>0</v>
      </c>
      <c r="T521" s="260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61" t="s">
        <v>205</v>
      </c>
      <c r="AT521" s="261" t="s">
        <v>957</v>
      </c>
      <c r="AU521" s="261" t="s">
        <v>82</v>
      </c>
      <c r="AY521" s="16" t="s">
        <v>153</v>
      </c>
      <c r="BE521" s="262">
        <f>IF(N521="základní",J521,0)</f>
        <v>0</v>
      </c>
      <c r="BF521" s="262">
        <f>IF(N521="snížená",J521,0)</f>
        <v>0</v>
      </c>
      <c r="BG521" s="262">
        <f>IF(N521="zákl. přenesená",J521,0)</f>
        <v>0</v>
      </c>
      <c r="BH521" s="262">
        <f>IF(N521="sníž. přenesená",J521,0)</f>
        <v>0</v>
      </c>
      <c r="BI521" s="262">
        <f>IF(N521="nulová",J521,0)</f>
        <v>0</v>
      </c>
      <c r="BJ521" s="16" t="s">
        <v>78</v>
      </c>
      <c r="BK521" s="262">
        <f>ROUND(I521*H521,2)</f>
        <v>0</v>
      </c>
      <c r="BL521" s="16" t="s">
        <v>179</v>
      </c>
      <c r="BM521" s="261" t="s">
        <v>1951</v>
      </c>
    </row>
    <row r="522" s="13" customFormat="1">
      <c r="A522" s="13"/>
      <c r="B522" s="287"/>
      <c r="C522" s="288"/>
      <c r="D522" s="289" t="s">
        <v>1029</v>
      </c>
      <c r="E522" s="290" t="s">
        <v>1</v>
      </c>
      <c r="F522" s="291" t="s">
        <v>1948</v>
      </c>
      <c r="G522" s="288"/>
      <c r="H522" s="292">
        <v>108.943</v>
      </c>
      <c r="I522" s="293"/>
      <c r="J522" s="288"/>
      <c r="K522" s="288"/>
      <c r="L522" s="294"/>
      <c r="M522" s="295"/>
      <c r="N522" s="296"/>
      <c r="O522" s="296"/>
      <c r="P522" s="296"/>
      <c r="Q522" s="296"/>
      <c r="R522" s="296"/>
      <c r="S522" s="296"/>
      <c r="T522" s="29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98" t="s">
        <v>1029</v>
      </c>
      <c r="AU522" s="298" t="s">
        <v>82</v>
      </c>
      <c r="AV522" s="13" t="s">
        <v>82</v>
      </c>
      <c r="AW522" s="13" t="s">
        <v>30</v>
      </c>
      <c r="AX522" s="13" t="s">
        <v>78</v>
      </c>
      <c r="AY522" s="298" t="s">
        <v>153</v>
      </c>
    </row>
    <row r="523" s="2" customFormat="1" ht="24" customHeight="1">
      <c r="A523" s="37"/>
      <c r="B523" s="38"/>
      <c r="C523" s="249" t="s">
        <v>1952</v>
      </c>
      <c r="D523" s="249" t="s">
        <v>154</v>
      </c>
      <c r="E523" s="250" t="s">
        <v>1953</v>
      </c>
      <c r="F523" s="251" t="s">
        <v>1954</v>
      </c>
      <c r="G523" s="252" t="s">
        <v>192</v>
      </c>
      <c r="H523" s="253">
        <v>35.826999999999998</v>
      </c>
      <c r="I523" s="254"/>
      <c r="J523" s="255">
        <f>ROUND(I523*H523,2)</f>
        <v>0</v>
      </c>
      <c r="K523" s="256"/>
      <c r="L523" s="43"/>
      <c r="M523" s="257" t="s">
        <v>1</v>
      </c>
      <c r="N523" s="258" t="s">
        <v>38</v>
      </c>
      <c r="O523" s="90"/>
      <c r="P523" s="259">
        <f>O523*H523</f>
        <v>0</v>
      </c>
      <c r="Q523" s="259">
        <v>0.0020400000000000001</v>
      </c>
      <c r="R523" s="259">
        <f>Q523*H523</f>
        <v>0.073087079999999999</v>
      </c>
      <c r="S523" s="259">
        <v>0</v>
      </c>
      <c r="T523" s="260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61" t="s">
        <v>179</v>
      </c>
      <c r="AT523" s="261" t="s">
        <v>154</v>
      </c>
      <c r="AU523" s="261" t="s">
        <v>82</v>
      </c>
      <c r="AY523" s="16" t="s">
        <v>153</v>
      </c>
      <c r="BE523" s="262">
        <f>IF(N523="základní",J523,0)</f>
        <v>0</v>
      </c>
      <c r="BF523" s="262">
        <f>IF(N523="snížená",J523,0)</f>
        <v>0</v>
      </c>
      <c r="BG523" s="262">
        <f>IF(N523="zákl. přenesená",J523,0)</f>
        <v>0</v>
      </c>
      <c r="BH523" s="262">
        <f>IF(N523="sníž. přenesená",J523,0)</f>
        <v>0</v>
      </c>
      <c r="BI523" s="262">
        <f>IF(N523="nulová",J523,0)</f>
        <v>0</v>
      </c>
      <c r="BJ523" s="16" t="s">
        <v>78</v>
      </c>
      <c r="BK523" s="262">
        <f>ROUND(I523*H523,2)</f>
        <v>0</v>
      </c>
      <c r="BL523" s="16" t="s">
        <v>179</v>
      </c>
      <c r="BM523" s="261" t="s">
        <v>1955</v>
      </c>
    </row>
    <row r="524" s="13" customFormat="1">
      <c r="A524" s="13"/>
      <c r="B524" s="287"/>
      <c r="C524" s="288"/>
      <c r="D524" s="289" t="s">
        <v>1029</v>
      </c>
      <c r="E524" s="290" t="s">
        <v>1</v>
      </c>
      <c r="F524" s="291" t="s">
        <v>1956</v>
      </c>
      <c r="G524" s="288"/>
      <c r="H524" s="292">
        <v>35.826999999999998</v>
      </c>
      <c r="I524" s="293"/>
      <c r="J524" s="288"/>
      <c r="K524" s="288"/>
      <c r="L524" s="294"/>
      <c r="M524" s="295"/>
      <c r="N524" s="296"/>
      <c r="O524" s="296"/>
      <c r="P524" s="296"/>
      <c r="Q524" s="296"/>
      <c r="R524" s="296"/>
      <c r="S524" s="296"/>
      <c r="T524" s="29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98" t="s">
        <v>1029</v>
      </c>
      <c r="AU524" s="298" t="s">
        <v>82</v>
      </c>
      <c r="AV524" s="13" t="s">
        <v>82</v>
      </c>
      <c r="AW524" s="13" t="s">
        <v>30</v>
      </c>
      <c r="AX524" s="13" t="s">
        <v>78</v>
      </c>
      <c r="AY524" s="298" t="s">
        <v>153</v>
      </c>
    </row>
    <row r="525" s="2" customFormat="1" ht="24" customHeight="1">
      <c r="A525" s="37"/>
      <c r="B525" s="38"/>
      <c r="C525" s="276" t="s">
        <v>325</v>
      </c>
      <c r="D525" s="276" t="s">
        <v>957</v>
      </c>
      <c r="E525" s="277" t="s">
        <v>1957</v>
      </c>
      <c r="F525" s="278" t="s">
        <v>1958</v>
      </c>
      <c r="G525" s="279" t="s">
        <v>192</v>
      </c>
      <c r="H525" s="280">
        <v>71.653999999999996</v>
      </c>
      <c r="I525" s="281"/>
      <c r="J525" s="282">
        <f>ROUND(I525*H525,2)</f>
        <v>0</v>
      </c>
      <c r="K525" s="283"/>
      <c r="L525" s="284"/>
      <c r="M525" s="285" t="s">
        <v>1</v>
      </c>
      <c r="N525" s="286" t="s">
        <v>38</v>
      </c>
      <c r="O525" s="90"/>
      <c r="P525" s="259">
        <f>O525*H525</f>
        <v>0</v>
      </c>
      <c r="Q525" s="259">
        <v>0.0082000000000000007</v>
      </c>
      <c r="R525" s="259">
        <f>Q525*H525</f>
        <v>0.58756280000000005</v>
      </c>
      <c r="S525" s="259">
        <v>0</v>
      </c>
      <c r="T525" s="260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61" t="s">
        <v>205</v>
      </c>
      <c r="AT525" s="261" t="s">
        <v>957</v>
      </c>
      <c r="AU525" s="261" t="s">
        <v>82</v>
      </c>
      <c r="AY525" s="16" t="s">
        <v>153</v>
      </c>
      <c r="BE525" s="262">
        <f>IF(N525="základní",J525,0)</f>
        <v>0</v>
      </c>
      <c r="BF525" s="262">
        <f>IF(N525="snížená",J525,0)</f>
        <v>0</v>
      </c>
      <c r="BG525" s="262">
        <f>IF(N525="zákl. přenesená",J525,0)</f>
        <v>0</v>
      </c>
      <c r="BH525" s="262">
        <f>IF(N525="sníž. přenesená",J525,0)</f>
        <v>0</v>
      </c>
      <c r="BI525" s="262">
        <f>IF(N525="nulová",J525,0)</f>
        <v>0</v>
      </c>
      <c r="BJ525" s="16" t="s">
        <v>78</v>
      </c>
      <c r="BK525" s="262">
        <f>ROUND(I525*H525,2)</f>
        <v>0</v>
      </c>
      <c r="BL525" s="16" t="s">
        <v>179</v>
      </c>
      <c r="BM525" s="261" t="s">
        <v>1959</v>
      </c>
    </row>
    <row r="526" s="13" customFormat="1">
      <c r="A526" s="13"/>
      <c r="B526" s="287"/>
      <c r="C526" s="288"/>
      <c r="D526" s="289" t="s">
        <v>1029</v>
      </c>
      <c r="E526" s="290" t="s">
        <v>1</v>
      </c>
      <c r="F526" s="291" t="s">
        <v>1956</v>
      </c>
      <c r="G526" s="288"/>
      <c r="H526" s="292">
        <v>35.826999999999998</v>
      </c>
      <c r="I526" s="293"/>
      <c r="J526" s="288"/>
      <c r="K526" s="288"/>
      <c r="L526" s="294"/>
      <c r="M526" s="295"/>
      <c r="N526" s="296"/>
      <c r="O526" s="296"/>
      <c r="P526" s="296"/>
      <c r="Q526" s="296"/>
      <c r="R526" s="296"/>
      <c r="S526" s="296"/>
      <c r="T526" s="29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98" t="s">
        <v>1029</v>
      </c>
      <c r="AU526" s="298" t="s">
        <v>82</v>
      </c>
      <c r="AV526" s="13" t="s">
        <v>82</v>
      </c>
      <c r="AW526" s="13" t="s">
        <v>30</v>
      </c>
      <c r="AX526" s="13" t="s">
        <v>73</v>
      </c>
      <c r="AY526" s="298" t="s">
        <v>153</v>
      </c>
    </row>
    <row r="527" s="13" customFormat="1">
      <c r="A527" s="13"/>
      <c r="B527" s="287"/>
      <c r="C527" s="288"/>
      <c r="D527" s="289" t="s">
        <v>1029</v>
      </c>
      <c r="E527" s="290" t="s">
        <v>1</v>
      </c>
      <c r="F527" s="291" t="s">
        <v>1956</v>
      </c>
      <c r="G527" s="288"/>
      <c r="H527" s="292">
        <v>35.826999999999998</v>
      </c>
      <c r="I527" s="293"/>
      <c r="J527" s="288"/>
      <c r="K527" s="288"/>
      <c r="L527" s="294"/>
      <c r="M527" s="295"/>
      <c r="N527" s="296"/>
      <c r="O527" s="296"/>
      <c r="P527" s="296"/>
      <c r="Q527" s="296"/>
      <c r="R527" s="296"/>
      <c r="S527" s="296"/>
      <c r="T527" s="29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98" t="s">
        <v>1029</v>
      </c>
      <c r="AU527" s="298" t="s">
        <v>82</v>
      </c>
      <c r="AV527" s="13" t="s">
        <v>82</v>
      </c>
      <c r="AW527" s="13" t="s">
        <v>30</v>
      </c>
      <c r="AX527" s="13" t="s">
        <v>73</v>
      </c>
      <c r="AY527" s="298" t="s">
        <v>153</v>
      </c>
    </row>
    <row r="528" s="14" customFormat="1">
      <c r="A528" s="14"/>
      <c r="B528" s="299"/>
      <c r="C528" s="300"/>
      <c r="D528" s="289" t="s">
        <v>1029</v>
      </c>
      <c r="E528" s="301" t="s">
        <v>1</v>
      </c>
      <c r="F528" s="302" t="s">
        <v>1311</v>
      </c>
      <c r="G528" s="300"/>
      <c r="H528" s="303">
        <v>71.653999999999996</v>
      </c>
      <c r="I528" s="304"/>
      <c r="J528" s="300"/>
      <c r="K528" s="300"/>
      <c r="L528" s="305"/>
      <c r="M528" s="306"/>
      <c r="N528" s="307"/>
      <c r="O528" s="307"/>
      <c r="P528" s="307"/>
      <c r="Q528" s="307"/>
      <c r="R528" s="307"/>
      <c r="S528" s="307"/>
      <c r="T528" s="30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309" t="s">
        <v>1029</v>
      </c>
      <c r="AU528" s="309" t="s">
        <v>82</v>
      </c>
      <c r="AV528" s="14" t="s">
        <v>93</v>
      </c>
      <c r="AW528" s="14" t="s">
        <v>30</v>
      </c>
      <c r="AX528" s="14" t="s">
        <v>78</v>
      </c>
      <c r="AY528" s="309" t="s">
        <v>153</v>
      </c>
    </row>
    <row r="529" s="2" customFormat="1" ht="24" customHeight="1">
      <c r="A529" s="37"/>
      <c r="B529" s="38"/>
      <c r="C529" s="249" t="s">
        <v>1960</v>
      </c>
      <c r="D529" s="249" t="s">
        <v>154</v>
      </c>
      <c r="E529" s="250" t="s">
        <v>1961</v>
      </c>
      <c r="F529" s="251" t="s">
        <v>1962</v>
      </c>
      <c r="G529" s="252" t="s">
        <v>192</v>
      </c>
      <c r="H529" s="253">
        <v>35.826999999999998</v>
      </c>
      <c r="I529" s="254"/>
      <c r="J529" s="255">
        <f>ROUND(I529*H529,2)</f>
        <v>0</v>
      </c>
      <c r="K529" s="256"/>
      <c r="L529" s="43"/>
      <c r="M529" s="257" t="s">
        <v>1</v>
      </c>
      <c r="N529" s="258" t="s">
        <v>38</v>
      </c>
      <c r="O529" s="90"/>
      <c r="P529" s="259">
        <f>O529*H529</f>
        <v>0</v>
      </c>
      <c r="Q529" s="259">
        <v>0.00010000000000000001</v>
      </c>
      <c r="R529" s="259">
        <f>Q529*H529</f>
        <v>0.0035826999999999999</v>
      </c>
      <c r="S529" s="259">
        <v>0</v>
      </c>
      <c r="T529" s="260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61" t="s">
        <v>179</v>
      </c>
      <c r="AT529" s="261" t="s">
        <v>154</v>
      </c>
      <c r="AU529" s="261" t="s">
        <v>82</v>
      </c>
      <c r="AY529" s="16" t="s">
        <v>153</v>
      </c>
      <c r="BE529" s="262">
        <f>IF(N529="základní",J529,0)</f>
        <v>0</v>
      </c>
      <c r="BF529" s="262">
        <f>IF(N529="snížená",J529,0)</f>
        <v>0</v>
      </c>
      <c r="BG529" s="262">
        <f>IF(N529="zákl. přenesená",J529,0)</f>
        <v>0</v>
      </c>
      <c r="BH529" s="262">
        <f>IF(N529="sníž. přenesená",J529,0)</f>
        <v>0</v>
      </c>
      <c r="BI529" s="262">
        <f>IF(N529="nulová",J529,0)</f>
        <v>0</v>
      </c>
      <c r="BJ529" s="16" t="s">
        <v>78</v>
      </c>
      <c r="BK529" s="262">
        <f>ROUND(I529*H529,2)</f>
        <v>0</v>
      </c>
      <c r="BL529" s="16" t="s">
        <v>179</v>
      </c>
      <c r="BM529" s="261" t="s">
        <v>1963</v>
      </c>
    </row>
    <row r="530" s="13" customFormat="1">
      <c r="A530" s="13"/>
      <c r="B530" s="287"/>
      <c r="C530" s="288"/>
      <c r="D530" s="289" t="s">
        <v>1029</v>
      </c>
      <c r="E530" s="290" t="s">
        <v>1</v>
      </c>
      <c r="F530" s="291" t="s">
        <v>1956</v>
      </c>
      <c r="G530" s="288"/>
      <c r="H530" s="292">
        <v>35.826999999999998</v>
      </c>
      <c r="I530" s="293"/>
      <c r="J530" s="288"/>
      <c r="K530" s="288"/>
      <c r="L530" s="294"/>
      <c r="M530" s="295"/>
      <c r="N530" s="296"/>
      <c r="O530" s="296"/>
      <c r="P530" s="296"/>
      <c r="Q530" s="296"/>
      <c r="R530" s="296"/>
      <c r="S530" s="296"/>
      <c r="T530" s="29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98" t="s">
        <v>1029</v>
      </c>
      <c r="AU530" s="298" t="s">
        <v>82</v>
      </c>
      <c r="AV530" s="13" t="s">
        <v>82</v>
      </c>
      <c r="AW530" s="13" t="s">
        <v>30</v>
      </c>
      <c r="AX530" s="13" t="s">
        <v>78</v>
      </c>
      <c r="AY530" s="298" t="s">
        <v>153</v>
      </c>
    </row>
    <row r="531" s="2" customFormat="1" ht="24" customHeight="1">
      <c r="A531" s="37"/>
      <c r="B531" s="38"/>
      <c r="C531" s="249" t="s">
        <v>328</v>
      </c>
      <c r="D531" s="249" t="s">
        <v>154</v>
      </c>
      <c r="E531" s="250" t="s">
        <v>1964</v>
      </c>
      <c r="F531" s="251" t="s">
        <v>1965</v>
      </c>
      <c r="G531" s="252" t="s">
        <v>1076</v>
      </c>
      <c r="H531" s="253">
        <v>3.0190000000000001</v>
      </c>
      <c r="I531" s="254"/>
      <c r="J531" s="255">
        <f>ROUND(I531*H531,2)</f>
        <v>0</v>
      </c>
      <c r="K531" s="256"/>
      <c r="L531" s="43"/>
      <c r="M531" s="257" t="s">
        <v>1</v>
      </c>
      <c r="N531" s="258" t="s">
        <v>38</v>
      </c>
      <c r="O531" s="90"/>
      <c r="P531" s="259">
        <f>O531*H531</f>
        <v>0</v>
      </c>
      <c r="Q531" s="259">
        <v>0</v>
      </c>
      <c r="R531" s="259">
        <f>Q531*H531</f>
        <v>0</v>
      </c>
      <c r="S531" s="259">
        <v>0</v>
      </c>
      <c r="T531" s="260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61" t="s">
        <v>179</v>
      </c>
      <c r="AT531" s="261" t="s">
        <v>154</v>
      </c>
      <c r="AU531" s="261" t="s">
        <v>82</v>
      </c>
      <c r="AY531" s="16" t="s">
        <v>153</v>
      </c>
      <c r="BE531" s="262">
        <f>IF(N531="základní",J531,0)</f>
        <v>0</v>
      </c>
      <c r="BF531" s="262">
        <f>IF(N531="snížená",J531,0)</f>
        <v>0</v>
      </c>
      <c r="BG531" s="262">
        <f>IF(N531="zákl. přenesená",J531,0)</f>
        <v>0</v>
      </c>
      <c r="BH531" s="262">
        <f>IF(N531="sníž. přenesená",J531,0)</f>
        <v>0</v>
      </c>
      <c r="BI531" s="262">
        <f>IF(N531="nulová",J531,0)</f>
        <v>0</v>
      </c>
      <c r="BJ531" s="16" t="s">
        <v>78</v>
      </c>
      <c r="BK531" s="262">
        <f>ROUND(I531*H531,2)</f>
        <v>0</v>
      </c>
      <c r="BL531" s="16" t="s">
        <v>179</v>
      </c>
      <c r="BM531" s="261" t="s">
        <v>1966</v>
      </c>
    </row>
    <row r="532" s="11" customFormat="1" ht="22.8" customHeight="1">
      <c r="A532" s="11"/>
      <c r="B532" s="235"/>
      <c r="C532" s="236"/>
      <c r="D532" s="237" t="s">
        <v>72</v>
      </c>
      <c r="E532" s="274" t="s">
        <v>1967</v>
      </c>
      <c r="F532" s="274" t="s">
        <v>1968</v>
      </c>
      <c r="G532" s="236"/>
      <c r="H532" s="236"/>
      <c r="I532" s="239"/>
      <c r="J532" s="275">
        <f>BK532</f>
        <v>0</v>
      </c>
      <c r="K532" s="236"/>
      <c r="L532" s="241"/>
      <c r="M532" s="242"/>
      <c r="N532" s="243"/>
      <c r="O532" s="243"/>
      <c r="P532" s="244">
        <f>SUM(P533:P535)</f>
        <v>0</v>
      </c>
      <c r="Q532" s="243"/>
      <c r="R532" s="244">
        <f>SUM(R533:R535)</f>
        <v>0.049279999999999997</v>
      </c>
      <c r="S532" s="243"/>
      <c r="T532" s="245">
        <f>SUM(T533:T535)</f>
        <v>0</v>
      </c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R532" s="246" t="s">
        <v>82</v>
      </c>
      <c r="AT532" s="247" t="s">
        <v>72</v>
      </c>
      <c r="AU532" s="247" t="s">
        <v>78</v>
      </c>
      <c r="AY532" s="246" t="s">
        <v>153</v>
      </c>
      <c r="BK532" s="248">
        <f>SUM(BK533:BK535)</f>
        <v>0</v>
      </c>
    </row>
    <row r="533" s="2" customFormat="1" ht="24" customHeight="1">
      <c r="A533" s="37"/>
      <c r="B533" s="38"/>
      <c r="C533" s="249" t="s">
        <v>1969</v>
      </c>
      <c r="D533" s="249" t="s">
        <v>154</v>
      </c>
      <c r="E533" s="250" t="s">
        <v>1970</v>
      </c>
      <c r="F533" s="251" t="s">
        <v>1971</v>
      </c>
      <c r="G533" s="252" t="s">
        <v>955</v>
      </c>
      <c r="H533" s="253">
        <v>2</v>
      </c>
      <c r="I533" s="254"/>
      <c r="J533" s="255">
        <f>ROUND(I533*H533,2)</f>
        <v>0</v>
      </c>
      <c r="K533" s="256"/>
      <c r="L533" s="43"/>
      <c r="M533" s="257" t="s">
        <v>1</v>
      </c>
      <c r="N533" s="258" t="s">
        <v>38</v>
      </c>
      <c r="O533" s="90"/>
      <c r="P533" s="259">
        <f>O533*H533</f>
        <v>0</v>
      </c>
      <c r="Q533" s="259">
        <v>0.00060999999999999997</v>
      </c>
      <c r="R533" s="259">
        <f>Q533*H533</f>
        <v>0.00122</v>
      </c>
      <c r="S533" s="259">
        <v>0</v>
      </c>
      <c r="T533" s="260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61" t="s">
        <v>179</v>
      </c>
      <c r="AT533" s="261" t="s">
        <v>154</v>
      </c>
      <c r="AU533" s="261" t="s">
        <v>82</v>
      </c>
      <c r="AY533" s="16" t="s">
        <v>153</v>
      </c>
      <c r="BE533" s="262">
        <f>IF(N533="základní",J533,0)</f>
        <v>0</v>
      </c>
      <c r="BF533" s="262">
        <f>IF(N533="snížená",J533,0)</f>
        <v>0</v>
      </c>
      <c r="BG533" s="262">
        <f>IF(N533="zákl. přenesená",J533,0)</f>
        <v>0</v>
      </c>
      <c r="BH533" s="262">
        <f>IF(N533="sníž. přenesená",J533,0)</f>
        <v>0</v>
      </c>
      <c r="BI533" s="262">
        <f>IF(N533="nulová",J533,0)</f>
        <v>0</v>
      </c>
      <c r="BJ533" s="16" t="s">
        <v>78</v>
      </c>
      <c r="BK533" s="262">
        <f>ROUND(I533*H533,2)</f>
        <v>0</v>
      </c>
      <c r="BL533" s="16" t="s">
        <v>179</v>
      </c>
      <c r="BM533" s="261" t="s">
        <v>1972</v>
      </c>
    </row>
    <row r="534" s="2" customFormat="1" ht="16.5" customHeight="1">
      <c r="A534" s="37"/>
      <c r="B534" s="38"/>
      <c r="C534" s="276" t="s">
        <v>331</v>
      </c>
      <c r="D534" s="276" t="s">
        <v>957</v>
      </c>
      <c r="E534" s="277" t="s">
        <v>1973</v>
      </c>
      <c r="F534" s="278" t="s">
        <v>1974</v>
      </c>
      <c r="G534" s="279" t="s">
        <v>192</v>
      </c>
      <c r="H534" s="280">
        <v>2</v>
      </c>
      <c r="I534" s="281"/>
      <c r="J534" s="282">
        <f>ROUND(I534*H534,2)</f>
        <v>0</v>
      </c>
      <c r="K534" s="283"/>
      <c r="L534" s="284"/>
      <c r="M534" s="285" t="s">
        <v>1</v>
      </c>
      <c r="N534" s="286" t="s">
        <v>38</v>
      </c>
      <c r="O534" s="90"/>
      <c r="P534" s="259">
        <f>O534*H534</f>
        <v>0</v>
      </c>
      <c r="Q534" s="259">
        <v>0.024029999999999999</v>
      </c>
      <c r="R534" s="259">
        <f>Q534*H534</f>
        <v>0.048059999999999999</v>
      </c>
      <c r="S534" s="259">
        <v>0</v>
      </c>
      <c r="T534" s="260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61" t="s">
        <v>205</v>
      </c>
      <c r="AT534" s="261" t="s">
        <v>957</v>
      </c>
      <c r="AU534" s="261" t="s">
        <v>82</v>
      </c>
      <c r="AY534" s="16" t="s">
        <v>153</v>
      </c>
      <c r="BE534" s="262">
        <f>IF(N534="základní",J534,0)</f>
        <v>0</v>
      </c>
      <c r="BF534" s="262">
        <f>IF(N534="snížená",J534,0)</f>
        <v>0</v>
      </c>
      <c r="BG534" s="262">
        <f>IF(N534="zákl. přenesená",J534,0)</f>
        <v>0</v>
      </c>
      <c r="BH534" s="262">
        <f>IF(N534="sníž. přenesená",J534,0)</f>
        <v>0</v>
      </c>
      <c r="BI534" s="262">
        <f>IF(N534="nulová",J534,0)</f>
        <v>0</v>
      </c>
      <c r="BJ534" s="16" t="s">
        <v>78</v>
      </c>
      <c r="BK534" s="262">
        <f>ROUND(I534*H534,2)</f>
        <v>0</v>
      </c>
      <c r="BL534" s="16" t="s">
        <v>179</v>
      </c>
      <c r="BM534" s="261" t="s">
        <v>1975</v>
      </c>
    </row>
    <row r="535" s="2" customFormat="1" ht="24" customHeight="1">
      <c r="A535" s="37"/>
      <c r="B535" s="38"/>
      <c r="C535" s="249" t="s">
        <v>1976</v>
      </c>
      <c r="D535" s="249" t="s">
        <v>154</v>
      </c>
      <c r="E535" s="250" t="s">
        <v>1977</v>
      </c>
      <c r="F535" s="251" t="s">
        <v>1978</v>
      </c>
      <c r="G535" s="252" t="s">
        <v>1076</v>
      </c>
      <c r="H535" s="253">
        <v>0.56799999999999995</v>
      </c>
      <c r="I535" s="254"/>
      <c r="J535" s="255">
        <f>ROUND(I535*H535,2)</f>
        <v>0</v>
      </c>
      <c r="K535" s="256"/>
      <c r="L535" s="43"/>
      <c r="M535" s="257" t="s">
        <v>1</v>
      </c>
      <c r="N535" s="258" t="s">
        <v>38</v>
      </c>
      <c r="O535" s="90"/>
      <c r="P535" s="259">
        <f>O535*H535</f>
        <v>0</v>
      </c>
      <c r="Q535" s="259">
        <v>0</v>
      </c>
      <c r="R535" s="259">
        <f>Q535*H535</f>
        <v>0</v>
      </c>
      <c r="S535" s="259">
        <v>0</v>
      </c>
      <c r="T535" s="260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61" t="s">
        <v>179</v>
      </c>
      <c r="AT535" s="261" t="s">
        <v>154</v>
      </c>
      <c r="AU535" s="261" t="s">
        <v>82</v>
      </c>
      <c r="AY535" s="16" t="s">
        <v>153</v>
      </c>
      <c r="BE535" s="262">
        <f>IF(N535="základní",J535,0)</f>
        <v>0</v>
      </c>
      <c r="BF535" s="262">
        <f>IF(N535="snížená",J535,0)</f>
        <v>0</v>
      </c>
      <c r="BG535" s="262">
        <f>IF(N535="zákl. přenesená",J535,0)</f>
        <v>0</v>
      </c>
      <c r="BH535" s="262">
        <f>IF(N535="sníž. přenesená",J535,0)</f>
        <v>0</v>
      </c>
      <c r="BI535" s="262">
        <f>IF(N535="nulová",J535,0)</f>
        <v>0</v>
      </c>
      <c r="BJ535" s="16" t="s">
        <v>78</v>
      </c>
      <c r="BK535" s="262">
        <f>ROUND(I535*H535,2)</f>
        <v>0</v>
      </c>
      <c r="BL535" s="16" t="s">
        <v>179</v>
      </c>
      <c r="BM535" s="261" t="s">
        <v>1979</v>
      </c>
    </row>
    <row r="536" s="11" customFormat="1" ht="22.8" customHeight="1">
      <c r="A536" s="11"/>
      <c r="B536" s="235"/>
      <c r="C536" s="236"/>
      <c r="D536" s="237" t="s">
        <v>72</v>
      </c>
      <c r="E536" s="274" t="s">
        <v>1980</v>
      </c>
      <c r="F536" s="274" t="s">
        <v>1981</v>
      </c>
      <c r="G536" s="236"/>
      <c r="H536" s="236"/>
      <c r="I536" s="239"/>
      <c r="J536" s="275">
        <f>BK536</f>
        <v>0</v>
      </c>
      <c r="K536" s="236"/>
      <c r="L536" s="241"/>
      <c r="M536" s="242"/>
      <c r="N536" s="243"/>
      <c r="O536" s="243"/>
      <c r="P536" s="244">
        <f>SUM(P537:P550)</f>
        <v>0</v>
      </c>
      <c r="Q536" s="243"/>
      <c r="R536" s="244">
        <f>SUM(R537:R550)</f>
        <v>2.6896420000000001</v>
      </c>
      <c r="S536" s="243"/>
      <c r="T536" s="245">
        <f>SUM(T537:T550)</f>
        <v>0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R536" s="246" t="s">
        <v>82</v>
      </c>
      <c r="AT536" s="247" t="s">
        <v>72</v>
      </c>
      <c r="AU536" s="247" t="s">
        <v>78</v>
      </c>
      <c r="AY536" s="246" t="s">
        <v>153</v>
      </c>
      <c r="BK536" s="248">
        <f>SUM(BK537:BK550)</f>
        <v>0</v>
      </c>
    </row>
    <row r="537" s="2" customFormat="1" ht="24" customHeight="1">
      <c r="A537" s="37"/>
      <c r="B537" s="38"/>
      <c r="C537" s="249" t="s">
        <v>334</v>
      </c>
      <c r="D537" s="249" t="s">
        <v>154</v>
      </c>
      <c r="E537" s="250" t="s">
        <v>1982</v>
      </c>
      <c r="F537" s="251" t="s">
        <v>1983</v>
      </c>
      <c r="G537" s="252" t="s">
        <v>192</v>
      </c>
      <c r="H537" s="253">
        <v>14.4</v>
      </c>
      <c r="I537" s="254"/>
      <c r="J537" s="255">
        <f>ROUND(I537*H537,2)</f>
        <v>0</v>
      </c>
      <c r="K537" s="256"/>
      <c r="L537" s="43"/>
      <c r="M537" s="257" t="s">
        <v>1</v>
      </c>
      <c r="N537" s="258" t="s">
        <v>38</v>
      </c>
      <c r="O537" s="90"/>
      <c r="P537" s="259">
        <f>O537*H537</f>
        <v>0</v>
      </c>
      <c r="Q537" s="259">
        <v>0.025659999999999999</v>
      </c>
      <c r="R537" s="259">
        <f>Q537*H537</f>
        <v>0.369504</v>
      </c>
      <c r="S537" s="259">
        <v>0</v>
      </c>
      <c r="T537" s="260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61" t="s">
        <v>179</v>
      </c>
      <c r="AT537" s="261" t="s">
        <v>154</v>
      </c>
      <c r="AU537" s="261" t="s">
        <v>82</v>
      </c>
      <c r="AY537" s="16" t="s">
        <v>153</v>
      </c>
      <c r="BE537" s="262">
        <f>IF(N537="základní",J537,0)</f>
        <v>0</v>
      </c>
      <c r="BF537" s="262">
        <f>IF(N537="snížená",J537,0)</f>
        <v>0</v>
      </c>
      <c r="BG537" s="262">
        <f>IF(N537="zákl. přenesená",J537,0)</f>
        <v>0</v>
      </c>
      <c r="BH537" s="262">
        <f>IF(N537="sníž. přenesená",J537,0)</f>
        <v>0</v>
      </c>
      <c r="BI537" s="262">
        <f>IF(N537="nulová",J537,0)</f>
        <v>0</v>
      </c>
      <c r="BJ537" s="16" t="s">
        <v>78</v>
      </c>
      <c r="BK537" s="262">
        <f>ROUND(I537*H537,2)</f>
        <v>0</v>
      </c>
      <c r="BL537" s="16" t="s">
        <v>179</v>
      </c>
      <c r="BM537" s="261" t="s">
        <v>1984</v>
      </c>
    </row>
    <row r="538" s="13" customFormat="1">
      <c r="A538" s="13"/>
      <c r="B538" s="287"/>
      <c r="C538" s="288"/>
      <c r="D538" s="289" t="s">
        <v>1029</v>
      </c>
      <c r="E538" s="290" t="s">
        <v>1</v>
      </c>
      <c r="F538" s="291" t="s">
        <v>1985</v>
      </c>
      <c r="G538" s="288"/>
      <c r="H538" s="292">
        <v>11.699999999999999</v>
      </c>
      <c r="I538" s="293"/>
      <c r="J538" s="288"/>
      <c r="K538" s="288"/>
      <c r="L538" s="294"/>
      <c r="M538" s="295"/>
      <c r="N538" s="296"/>
      <c r="O538" s="296"/>
      <c r="P538" s="296"/>
      <c r="Q538" s="296"/>
      <c r="R538" s="296"/>
      <c r="S538" s="296"/>
      <c r="T538" s="29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98" t="s">
        <v>1029</v>
      </c>
      <c r="AU538" s="298" t="s">
        <v>82</v>
      </c>
      <c r="AV538" s="13" t="s">
        <v>82</v>
      </c>
      <c r="AW538" s="13" t="s">
        <v>30</v>
      </c>
      <c r="AX538" s="13" t="s">
        <v>73</v>
      </c>
      <c r="AY538" s="298" t="s">
        <v>153</v>
      </c>
    </row>
    <row r="539" s="13" customFormat="1">
      <c r="A539" s="13"/>
      <c r="B539" s="287"/>
      <c r="C539" s="288"/>
      <c r="D539" s="289" t="s">
        <v>1029</v>
      </c>
      <c r="E539" s="290" t="s">
        <v>1</v>
      </c>
      <c r="F539" s="291" t="s">
        <v>1986</v>
      </c>
      <c r="G539" s="288"/>
      <c r="H539" s="292">
        <v>2.7000000000000002</v>
      </c>
      <c r="I539" s="293"/>
      <c r="J539" s="288"/>
      <c r="K539" s="288"/>
      <c r="L539" s="294"/>
      <c r="M539" s="295"/>
      <c r="N539" s="296"/>
      <c r="O539" s="296"/>
      <c r="P539" s="296"/>
      <c r="Q539" s="296"/>
      <c r="R539" s="296"/>
      <c r="S539" s="296"/>
      <c r="T539" s="29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98" t="s">
        <v>1029</v>
      </c>
      <c r="AU539" s="298" t="s">
        <v>82</v>
      </c>
      <c r="AV539" s="13" t="s">
        <v>82</v>
      </c>
      <c r="AW539" s="13" t="s">
        <v>30</v>
      </c>
      <c r="AX539" s="13" t="s">
        <v>73</v>
      </c>
      <c r="AY539" s="298" t="s">
        <v>153</v>
      </c>
    </row>
    <row r="540" s="14" customFormat="1">
      <c r="A540" s="14"/>
      <c r="B540" s="299"/>
      <c r="C540" s="300"/>
      <c r="D540" s="289" t="s">
        <v>1029</v>
      </c>
      <c r="E540" s="301" t="s">
        <v>1</v>
      </c>
      <c r="F540" s="302" t="s">
        <v>1311</v>
      </c>
      <c r="G540" s="300"/>
      <c r="H540" s="303">
        <v>14.4</v>
      </c>
      <c r="I540" s="304"/>
      <c r="J540" s="300"/>
      <c r="K540" s="300"/>
      <c r="L540" s="305"/>
      <c r="M540" s="306"/>
      <c r="N540" s="307"/>
      <c r="O540" s="307"/>
      <c r="P540" s="307"/>
      <c r="Q540" s="307"/>
      <c r="R540" s="307"/>
      <c r="S540" s="307"/>
      <c r="T540" s="30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309" t="s">
        <v>1029</v>
      </c>
      <c r="AU540" s="309" t="s">
        <v>82</v>
      </c>
      <c r="AV540" s="14" t="s">
        <v>93</v>
      </c>
      <c r="AW540" s="14" t="s">
        <v>30</v>
      </c>
      <c r="AX540" s="14" t="s">
        <v>78</v>
      </c>
      <c r="AY540" s="309" t="s">
        <v>153</v>
      </c>
    </row>
    <row r="541" s="2" customFormat="1" ht="16.5" customHeight="1">
      <c r="A541" s="37"/>
      <c r="B541" s="38"/>
      <c r="C541" s="249" t="s">
        <v>1987</v>
      </c>
      <c r="D541" s="249" t="s">
        <v>154</v>
      </c>
      <c r="E541" s="250" t="s">
        <v>1988</v>
      </c>
      <c r="F541" s="251" t="s">
        <v>1989</v>
      </c>
      <c r="G541" s="252" t="s">
        <v>192</v>
      </c>
      <c r="H541" s="253">
        <v>50</v>
      </c>
      <c r="I541" s="254"/>
      <c r="J541" s="255">
        <f>ROUND(I541*H541,2)</f>
        <v>0</v>
      </c>
      <c r="K541" s="256"/>
      <c r="L541" s="43"/>
      <c r="M541" s="257" t="s">
        <v>1</v>
      </c>
      <c r="N541" s="258" t="s">
        <v>38</v>
      </c>
      <c r="O541" s="90"/>
      <c r="P541" s="259">
        <f>O541*H541</f>
        <v>0</v>
      </c>
      <c r="Q541" s="259">
        <v>0.01435</v>
      </c>
      <c r="R541" s="259">
        <f>Q541*H541</f>
        <v>0.71750000000000003</v>
      </c>
      <c r="S541" s="259">
        <v>0</v>
      </c>
      <c r="T541" s="260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61" t="s">
        <v>179</v>
      </c>
      <c r="AT541" s="261" t="s">
        <v>154</v>
      </c>
      <c r="AU541" s="261" t="s">
        <v>82</v>
      </c>
      <c r="AY541" s="16" t="s">
        <v>153</v>
      </c>
      <c r="BE541" s="262">
        <f>IF(N541="základní",J541,0)</f>
        <v>0</v>
      </c>
      <c r="BF541" s="262">
        <f>IF(N541="snížená",J541,0)</f>
        <v>0</v>
      </c>
      <c r="BG541" s="262">
        <f>IF(N541="zákl. přenesená",J541,0)</f>
        <v>0</v>
      </c>
      <c r="BH541" s="262">
        <f>IF(N541="sníž. přenesená",J541,0)</f>
        <v>0</v>
      </c>
      <c r="BI541" s="262">
        <f>IF(N541="nulová",J541,0)</f>
        <v>0</v>
      </c>
      <c r="BJ541" s="16" t="s">
        <v>78</v>
      </c>
      <c r="BK541" s="262">
        <f>ROUND(I541*H541,2)</f>
        <v>0</v>
      </c>
      <c r="BL541" s="16" t="s">
        <v>179</v>
      </c>
      <c r="BM541" s="261" t="s">
        <v>1990</v>
      </c>
    </row>
    <row r="542" s="2" customFormat="1" ht="24" customHeight="1">
      <c r="A542" s="37"/>
      <c r="B542" s="38"/>
      <c r="C542" s="249" t="s">
        <v>337</v>
      </c>
      <c r="D542" s="249" t="s">
        <v>154</v>
      </c>
      <c r="E542" s="250" t="s">
        <v>1991</v>
      </c>
      <c r="F542" s="251" t="s">
        <v>1992</v>
      </c>
      <c r="G542" s="252" t="s">
        <v>192</v>
      </c>
      <c r="H542" s="253">
        <v>24.600000000000001</v>
      </c>
      <c r="I542" s="254"/>
      <c r="J542" s="255">
        <f>ROUND(I542*H542,2)</f>
        <v>0</v>
      </c>
      <c r="K542" s="256"/>
      <c r="L542" s="43"/>
      <c r="M542" s="257" t="s">
        <v>1</v>
      </c>
      <c r="N542" s="258" t="s">
        <v>38</v>
      </c>
      <c r="O542" s="90"/>
      <c r="P542" s="259">
        <f>O542*H542</f>
        <v>0</v>
      </c>
      <c r="Q542" s="259">
        <v>0.01223</v>
      </c>
      <c r="R542" s="259">
        <f>Q542*H542</f>
        <v>0.30085800000000001</v>
      </c>
      <c r="S542" s="259">
        <v>0</v>
      </c>
      <c r="T542" s="260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61" t="s">
        <v>179</v>
      </c>
      <c r="AT542" s="261" t="s">
        <v>154</v>
      </c>
      <c r="AU542" s="261" t="s">
        <v>82</v>
      </c>
      <c r="AY542" s="16" t="s">
        <v>153</v>
      </c>
      <c r="BE542" s="262">
        <f>IF(N542="základní",J542,0)</f>
        <v>0</v>
      </c>
      <c r="BF542" s="262">
        <f>IF(N542="snížená",J542,0)</f>
        <v>0</v>
      </c>
      <c r="BG542" s="262">
        <f>IF(N542="zákl. přenesená",J542,0)</f>
        <v>0</v>
      </c>
      <c r="BH542" s="262">
        <f>IF(N542="sníž. přenesená",J542,0)</f>
        <v>0</v>
      </c>
      <c r="BI542" s="262">
        <f>IF(N542="nulová",J542,0)</f>
        <v>0</v>
      </c>
      <c r="BJ542" s="16" t="s">
        <v>78</v>
      </c>
      <c r="BK542" s="262">
        <f>ROUND(I542*H542,2)</f>
        <v>0</v>
      </c>
      <c r="BL542" s="16" t="s">
        <v>179</v>
      </c>
      <c r="BM542" s="261" t="s">
        <v>1993</v>
      </c>
    </row>
    <row r="543" s="13" customFormat="1">
      <c r="A543" s="13"/>
      <c r="B543" s="287"/>
      <c r="C543" s="288"/>
      <c r="D543" s="289" t="s">
        <v>1029</v>
      </c>
      <c r="E543" s="290" t="s">
        <v>1</v>
      </c>
      <c r="F543" s="291" t="s">
        <v>1994</v>
      </c>
      <c r="G543" s="288"/>
      <c r="H543" s="292">
        <v>24.600000000000001</v>
      </c>
      <c r="I543" s="293"/>
      <c r="J543" s="288"/>
      <c r="K543" s="288"/>
      <c r="L543" s="294"/>
      <c r="M543" s="295"/>
      <c r="N543" s="296"/>
      <c r="O543" s="296"/>
      <c r="P543" s="296"/>
      <c r="Q543" s="296"/>
      <c r="R543" s="296"/>
      <c r="S543" s="296"/>
      <c r="T543" s="29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98" t="s">
        <v>1029</v>
      </c>
      <c r="AU543" s="298" t="s">
        <v>82</v>
      </c>
      <c r="AV543" s="13" t="s">
        <v>82</v>
      </c>
      <c r="AW543" s="13" t="s">
        <v>30</v>
      </c>
      <c r="AX543" s="13" t="s">
        <v>78</v>
      </c>
      <c r="AY543" s="298" t="s">
        <v>153</v>
      </c>
    </row>
    <row r="544" s="2" customFormat="1" ht="24" customHeight="1">
      <c r="A544" s="37"/>
      <c r="B544" s="38"/>
      <c r="C544" s="249" t="s">
        <v>1995</v>
      </c>
      <c r="D544" s="249" t="s">
        <v>154</v>
      </c>
      <c r="E544" s="250" t="s">
        <v>1996</v>
      </c>
      <c r="F544" s="251" t="s">
        <v>1997</v>
      </c>
      <c r="G544" s="252" t="s">
        <v>955</v>
      </c>
      <c r="H544" s="253">
        <v>1</v>
      </c>
      <c r="I544" s="254"/>
      <c r="J544" s="255">
        <f>ROUND(I544*H544,2)</f>
        <v>0</v>
      </c>
      <c r="K544" s="256"/>
      <c r="L544" s="43"/>
      <c r="M544" s="257" t="s">
        <v>1</v>
      </c>
      <c r="N544" s="258" t="s">
        <v>38</v>
      </c>
      <c r="O544" s="90"/>
      <c r="P544" s="259">
        <f>O544*H544</f>
        <v>0</v>
      </c>
      <c r="Q544" s="259">
        <v>0.00022000000000000001</v>
      </c>
      <c r="R544" s="259">
        <f>Q544*H544</f>
        <v>0.00022000000000000001</v>
      </c>
      <c r="S544" s="259">
        <v>0</v>
      </c>
      <c r="T544" s="260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61" t="s">
        <v>179</v>
      </c>
      <c r="AT544" s="261" t="s">
        <v>154</v>
      </c>
      <c r="AU544" s="261" t="s">
        <v>82</v>
      </c>
      <c r="AY544" s="16" t="s">
        <v>153</v>
      </c>
      <c r="BE544" s="262">
        <f>IF(N544="základní",J544,0)</f>
        <v>0</v>
      </c>
      <c r="BF544" s="262">
        <f>IF(N544="snížená",J544,0)</f>
        <v>0</v>
      </c>
      <c r="BG544" s="262">
        <f>IF(N544="zákl. přenesená",J544,0)</f>
        <v>0</v>
      </c>
      <c r="BH544" s="262">
        <f>IF(N544="sníž. přenesená",J544,0)</f>
        <v>0</v>
      </c>
      <c r="BI544" s="262">
        <f>IF(N544="nulová",J544,0)</f>
        <v>0</v>
      </c>
      <c r="BJ544" s="16" t="s">
        <v>78</v>
      </c>
      <c r="BK544" s="262">
        <f>ROUND(I544*H544,2)</f>
        <v>0</v>
      </c>
      <c r="BL544" s="16" t="s">
        <v>179</v>
      </c>
      <c r="BM544" s="261" t="s">
        <v>1998</v>
      </c>
    </row>
    <row r="545" s="2" customFormat="1" ht="16.5" customHeight="1">
      <c r="A545" s="37"/>
      <c r="B545" s="38"/>
      <c r="C545" s="276" t="s">
        <v>340</v>
      </c>
      <c r="D545" s="276" t="s">
        <v>957</v>
      </c>
      <c r="E545" s="277" t="s">
        <v>1999</v>
      </c>
      <c r="F545" s="278" t="s">
        <v>2000</v>
      </c>
      <c r="G545" s="279" t="s">
        <v>955</v>
      </c>
      <c r="H545" s="280">
        <v>1</v>
      </c>
      <c r="I545" s="281"/>
      <c r="J545" s="282">
        <f>ROUND(I545*H545,2)</f>
        <v>0</v>
      </c>
      <c r="K545" s="283"/>
      <c r="L545" s="284"/>
      <c r="M545" s="285" t="s">
        <v>1</v>
      </c>
      <c r="N545" s="286" t="s">
        <v>38</v>
      </c>
      <c r="O545" s="90"/>
      <c r="P545" s="259">
        <f>O545*H545</f>
        <v>0</v>
      </c>
      <c r="Q545" s="259">
        <v>0.021190000000000001</v>
      </c>
      <c r="R545" s="259">
        <f>Q545*H545</f>
        <v>0.021190000000000001</v>
      </c>
      <c r="S545" s="259">
        <v>0</v>
      </c>
      <c r="T545" s="260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61" t="s">
        <v>205</v>
      </c>
      <c r="AT545" s="261" t="s">
        <v>957</v>
      </c>
      <c r="AU545" s="261" t="s">
        <v>82</v>
      </c>
      <c r="AY545" s="16" t="s">
        <v>153</v>
      </c>
      <c r="BE545" s="262">
        <f>IF(N545="základní",J545,0)</f>
        <v>0</v>
      </c>
      <c r="BF545" s="262">
        <f>IF(N545="snížená",J545,0)</f>
        <v>0</v>
      </c>
      <c r="BG545" s="262">
        <f>IF(N545="zákl. přenesená",J545,0)</f>
        <v>0</v>
      </c>
      <c r="BH545" s="262">
        <f>IF(N545="sníž. přenesená",J545,0)</f>
        <v>0</v>
      </c>
      <c r="BI545" s="262">
        <f>IF(N545="nulová",J545,0)</f>
        <v>0</v>
      </c>
      <c r="BJ545" s="16" t="s">
        <v>78</v>
      </c>
      <c r="BK545" s="262">
        <f>ROUND(I545*H545,2)</f>
        <v>0</v>
      </c>
      <c r="BL545" s="16" t="s">
        <v>179</v>
      </c>
      <c r="BM545" s="261" t="s">
        <v>2001</v>
      </c>
    </row>
    <row r="546" s="2" customFormat="1" ht="24" customHeight="1">
      <c r="A546" s="37"/>
      <c r="B546" s="38"/>
      <c r="C546" s="249" t="s">
        <v>2002</v>
      </c>
      <c r="D546" s="249" t="s">
        <v>154</v>
      </c>
      <c r="E546" s="250" t="s">
        <v>2003</v>
      </c>
      <c r="F546" s="251" t="s">
        <v>2004</v>
      </c>
      <c r="G546" s="252" t="s">
        <v>192</v>
      </c>
      <c r="H546" s="253">
        <v>201</v>
      </c>
      <c r="I546" s="254"/>
      <c r="J546" s="255">
        <f>ROUND(I546*H546,2)</f>
        <v>0</v>
      </c>
      <c r="K546" s="256"/>
      <c r="L546" s="43"/>
      <c r="M546" s="257" t="s">
        <v>1</v>
      </c>
      <c r="N546" s="258" t="s">
        <v>38</v>
      </c>
      <c r="O546" s="90"/>
      <c r="P546" s="259">
        <f>O546*H546</f>
        <v>0</v>
      </c>
      <c r="Q546" s="259">
        <v>0.00117</v>
      </c>
      <c r="R546" s="259">
        <f>Q546*H546</f>
        <v>0.23517000000000002</v>
      </c>
      <c r="S546" s="259">
        <v>0</v>
      </c>
      <c r="T546" s="260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61" t="s">
        <v>179</v>
      </c>
      <c r="AT546" s="261" t="s">
        <v>154</v>
      </c>
      <c r="AU546" s="261" t="s">
        <v>82</v>
      </c>
      <c r="AY546" s="16" t="s">
        <v>153</v>
      </c>
      <c r="BE546" s="262">
        <f>IF(N546="základní",J546,0)</f>
        <v>0</v>
      </c>
      <c r="BF546" s="262">
        <f>IF(N546="snížená",J546,0)</f>
        <v>0</v>
      </c>
      <c r="BG546" s="262">
        <f>IF(N546="zákl. přenesená",J546,0)</f>
        <v>0</v>
      </c>
      <c r="BH546" s="262">
        <f>IF(N546="sníž. přenesená",J546,0)</f>
        <v>0</v>
      </c>
      <c r="BI546" s="262">
        <f>IF(N546="nulová",J546,0)</f>
        <v>0</v>
      </c>
      <c r="BJ546" s="16" t="s">
        <v>78</v>
      </c>
      <c r="BK546" s="262">
        <f>ROUND(I546*H546,2)</f>
        <v>0</v>
      </c>
      <c r="BL546" s="16" t="s">
        <v>179</v>
      </c>
      <c r="BM546" s="261" t="s">
        <v>2005</v>
      </c>
    </row>
    <row r="547" s="13" customFormat="1">
      <c r="A547" s="13"/>
      <c r="B547" s="287"/>
      <c r="C547" s="288"/>
      <c r="D547" s="289" t="s">
        <v>1029</v>
      </c>
      <c r="E547" s="290" t="s">
        <v>1</v>
      </c>
      <c r="F547" s="291" t="s">
        <v>2006</v>
      </c>
      <c r="G547" s="288"/>
      <c r="H547" s="292">
        <v>201</v>
      </c>
      <c r="I547" s="293"/>
      <c r="J547" s="288"/>
      <c r="K547" s="288"/>
      <c r="L547" s="294"/>
      <c r="M547" s="295"/>
      <c r="N547" s="296"/>
      <c r="O547" s="296"/>
      <c r="P547" s="296"/>
      <c r="Q547" s="296"/>
      <c r="R547" s="296"/>
      <c r="S547" s="296"/>
      <c r="T547" s="29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98" t="s">
        <v>1029</v>
      </c>
      <c r="AU547" s="298" t="s">
        <v>82</v>
      </c>
      <c r="AV547" s="13" t="s">
        <v>82</v>
      </c>
      <c r="AW547" s="13" t="s">
        <v>30</v>
      </c>
      <c r="AX547" s="13" t="s">
        <v>78</v>
      </c>
      <c r="AY547" s="298" t="s">
        <v>153</v>
      </c>
    </row>
    <row r="548" s="2" customFormat="1" ht="36" customHeight="1">
      <c r="A548" s="37"/>
      <c r="B548" s="38"/>
      <c r="C548" s="276" t="s">
        <v>343</v>
      </c>
      <c r="D548" s="276" t="s">
        <v>957</v>
      </c>
      <c r="E548" s="277" t="s">
        <v>2007</v>
      </c>
      <c r="F548" s="278" t="s">
        <v>2008</v>
      </c>
      <c r="G548" s="279" t="s">
        <v>192</v>
      </c>
      <c r="H548" s="280">
        <v>201</v>
      </c>
      <c r="I548" s="281"/>
      <c r="J548" s="282">
        <f>ROUND(I548*H548,2)</f>
        <v>0</v>
      </c>
      <c r="K548" s="283"/>
      <c r="L548" s="284"/>
      <c r="M548" s="285" t="s">
        <v>1</v>
      </c>
      <c r="N548" s="286" t="s">
        <v>38</v>
      </c>
      <c r="O548" s="90"/>
      <c r="P548" s="259">
        <f>O548*H548</f>
        <v>0</v>
      </c>
      <c r="Q548" s="259">
        <v>0.0051999999999999998</v>
      </c>
      <c r="R548" s="259">
        <f>Q548*H548</f>
        <v>1.0451999999999999</v>
      </c>
      <c r="S548" s="259">
        <v>0</v>
      </c>
      <c r="T548" s="260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61" t="s">
        <v>205</v>
      </c>
      <c r="AT548" s="261" t="s">
        <v>957</v>
      </c>
      <c r="AU548" s="261" t="s">
        <v>82</v>
      </c>
      <c r="AY548" s="16" t="s">
        <v>153</v>
      </c>
      <c r="BE548" s="262">
        <f>IF(N548="základní",J548,0)</f>
        <v>0</v>
      </c>
      <c r="BF548" s="262">
        <f>IF(N548="snížená",J548,0)</f>
        <v>0</v>
      </c>
      <c r="BG548" s="262">
        <f>IF(N548="zákl. přenesená",J548,0)</f>
        <v>0</v>
      </c>
      <c r="BH548" s="262">
        <f>IF(N548="sníž. přenesená",J548,0)</f>
        <v>0</v>
      </c>
      <c r="BI548" s="262">
        <f>IF(N548="nulová",J548,0)</f>
        <v>0</v>
      </c>
      <c r="BJ548" s="16" t="s">
        <v>78</v>
      </c>
      <c r="BK548" s="262">
        <f>ROUND(I548*H548,2)</f>
        <v>0</v>
      </c>
      <c r="BL548" s="16" t="s">
        <v>179</v>
      </c>
      <c r="BM548" s="261" t="s">
        <v>2009</v>
      </c>
    </row>
    <row r="549" s="13" customFormat="1">
      <c r="A549" s="13"/>
      <c r="B549" s="287"/>
      <c r="C549" s="288"/>
      <c r="D549" s="289" t="s">
        <v>1029</v>
      </c>
      <c r="E549" s="290" t="s">
        <v>1</v>
      </c>
      <c r="F549" s="291" t="s">
        <v>2006</v>
      </c>
      <c r="G549" s="288"/>
      <c r="H549" s="292">
        <v>201</v>
      </c>
      <c r="I549" s="293"/>
      <c r="J549" s="288"/>
      <c r="K549" s="288"/>
      <c r="L549" s="294"/>
      <c r="M549" s="295"/>
      <c r="N549" s="296"/>
      <c r="O549" s="296"/>
      <c r="P549" s="296"/>
      <c r="Q549" s="296"/>
      <c r="R549" s="296"/>
      <c r="S549" s="296"/>
      <c r="T549" s="29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98" t="s">
        <v>1029</v>
      </c>
      <c r="AU549" s="298" t="s">
        <v>82</v>
      </c>
      <c r="AV549" s="13" t="s">
        <v>82</v>
      </c>
      <c r="AW549" s="13" t="s">
        <v>30</v>
      </c>
      <c r="AX549" s="13" t="s">
        <v>78</v>
      </c>
      <c r="AY549" s="298" t="s">
        <v>153</v>
      </c>
    </row>
    <row r="550" s="2" customFormat="1" ht="24" customHeight="1">
      <c r="A550" s="37"/>
      <c r="B550" s="38"/>
      <c r="C550" s="249" t="s">
        <v>2010</v>
      </c>
      <c r="D550" s="249" t="s">
        <v>154</v>
      </c>
      <c r="E550" s="250" t="s">
        <v>2011</v>
      </c>
      <c r="F550" s="251" t="s">
        <v>2012</v>
      </c>
      <c r="G550" s="252" t="s">
        <v>1076</v>
      </c>
      <c r="H550" s="253">
        <v>2.6899999999999999</v>
      </c>
      <c r="I550" s="254"/>
      <c r="J550" s="255">
        <f>ROUND(I550*H550,2)</f>
        <v>0</v>
      </c>
      <c r="K550" s="256"/>
      <c r="L550" s="43"/>
      <c r="M550" s="257" t="s">
        <v>1</v>
      </c>
      <c r="N550" s="258" t="s">
        <v>38</v>
      </c>
      <c r="O550" s="90"/>
      <c r="P550" s="259">
        <f>O550*H550</f>
        <v>0</v>
      </c>
      <c r="Q550" s="259">
        <v>0</v>
      </c>
      <c r="R550" s="259">
        <f>Q550*H550</f>
        <v>0</v>
      </c>
      <c r="S550" s="259">
        <v>0</v>
      </c>
      <c r="T550" s="260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61" t="s">
        <v>179</v>
      </c>
      <c r="AT550" s="261" t="s">
        <v>154</v>
      </c>
      <c r="AU550" s="261" t="s">
        <v>82</v>
      </c>
      <c r="AY550" s="16" t="s">
        <v>153</v>
      </c>
      <c r="BE550" s="262">
        <f>IF(N550="základní",J550,0)</f>
        <v>0</v>
      </c>
      <c r="BF550" s="262">
        <f>IF(N550="snížená",J550,0)</f>
        <v>0</v>
      </c>
      <c r="BG550" s="262">
        <f>IF(N550="zákl. přenesená",J550,0)</f>
        <v>0</v>
      </c>
      <c r="BH550" s="262">
        <f>IF(N550="sníž. přenesená",J550,0)</f>
        <v>0</v>
      </c>
      <c r="BI550" s="262">
        <f>IF(N550="nulová",J550,0)</f>
        <v>0</v>
      </c>
      <c r="BJ550" s="16" t="s">
        <v>78</v>
      </c>
      <c r="BK550" s="262">
        <f>ROUND(I550*H550,2)</f>
        <v>0</v>
      </c>
      <c r="BL550" s="16" t="s">
        <v>179</v>
      </c>
      <c r="BM550" s="261" t="s">
        <v>2013</v>
      </c>
    </row>
    <row r="551" s="11" customFormat="1" ht="22.8" customHeight="1">
      <c r="A551" s="11"/>
      <c r="B551" s="235"/>
      <c r="C551" s="236"/>
      <c r="D551" s="237" t="s">
        <v>72</v>
      </c>
      <c r="E551" s="274" t="s">
        <v>2014</v>
      </c>
      <c r="F551" s="274" t="s">
        <v>2015</v>
      </c>
      <c r="G551" s="236"/>
      <c r="H551" s="236"/>
      <c r="I551" s="239"/>
      <c r="J551" s="275">
        <f>BK551</f>
        <v>0</v>
      </c>
      <c r="K551" s="236"/>
      <c r="L551" s="241"/>
      <c r="M551" s="242"/>
      <c r="N551" s="243"/>
      <c r="O551" s="243"/>
      <c r="P551" s="244">
        <f>SUM(P552:P563)</f>
        <v>0</v>
      </c>
      <c r="Q551" s="243"/>
      <c r="R551" s="244">
        <f>SUM(R552:R563)</f>
        <v>0.15634335999999999</v>
      </c>
      <c r="S551" s="243"/>
      <c r="T551" s="245">
        <f>SUM(T552:T563)</f>
        <v>0</v>
      </c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R551" s="246" t="s">
        <v>82</v>
      </c>
      <c r="AT551" s="247" t="s">
        <v>72</v>
      </c>
      <c r="AU551" s="247" t="s">
        <v>78</v>
      </c>
      <c r="AY551" s="246" t="s">
        <v>153</v>
      </c>
      <c r="BK551" s="248">
        <f>SUM(BK552:BK563)</f>
        <v>0</v>
      </c>
    </row>
    <row r="552" s="2" customFormat="1" ht="24" customHeight="1">
      <c r="A552" s="37"/>
      <c r="B552" s="38"/>
      <c r="C552" s="249" t="s">
        <v>346</v>
      </c>
      <c r="D552" s="249" t="s">
        <v>154</v>
      </c>
      <c r="E552" s="250" t="s">
        <v>2016</v>
      </c>
      <c r="F552" s="251" t="s">
        <v>2017</v>
      </c>
      <c r="G552" s="252" t="s">
        <v>739</v>
      </c>
      <c r="H552" s="253">
        <v>1</v>
      </c>
      <c r="I552" s="254"/>
      <c r="J552" s="255">
        <f>ROUND(I552*H552,2)</f>
        <v>0</v>
      </c>
      <c r="K552" s="256"/>
      <c r="L552" s="43"/>
      <c r="M552" s="257" t="s">
        <v>1</v>
      </c>
      <c r="N552" s="258" t="s">
        <v>38</v>
      </c>
      <c r="O552" s="90"/>
      <c r="P552" s="259">
        <f>O552*H552</f>
        <v>0</v>
      </c>
      <c r="Q552" s="259">
        <v>0</v>
      </c>
      <c r="R552" s="259">
        <f>Q552*H552</f>
        <v>0</v>
      </c>
      <c r="S552" s="259">
        <v>0</v>
      </c>
      <c r="T552" s="260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61" t="s">
        <v>179</v>
      </c>
      <c r="AT552" s="261" t="s">
        <v>154</v>
      </c>
      <c r="AU552" s="261" t="s">
        <v>82</v>
      </c>
      <c r="AY552" s="16" t="s">
        <v>153</v>
      </c>
      <c r="BE552" s="262">
        <f>IF(N552="základní",J552,0)</f>
        <v>0</v>
      </c>
      <c r="BF552" s="262">
        <f>IF(N552="snížená",J552,0)</f>
        <v>0</v>
      </c>
      <c r="BG552" s="262">
        <f>IF(N552="zákl. přenesená",J552,0)</f>
        <v>0</v>
      </c>
      <c r="BH552" s="262">
        <f>IF(N552="sníž. přenesená",J552,0)</f>
        <v>0</v>
      </c>
      <c r="BI552" s="262">
        <f>IF(N552="nulová",J552,0)</f>
        <v>0</v>
      </c>
      <c r="BJ552" s="16" t="s">
        <v>78</v>
      </c>
      <c r="BK552" s="262">
        <f>ROUND(I552*H552,2)</f>
        <v>0</v>
      </c>
      <c r="BL552" s="16" t="s">
        <v>179</v>
      </c>
      <c r="BM552" s="261" t="s">
        <v>2018</v>
      </c>
    </row>
    <row r="553" s="2" customFormat="1" ht="16.5" customHeight="1">
      <c r="A553" s="37"/>
      <c r="B553" s="38"/>
      <c r="C553" s="249" t="s">
        <v>2019</v>
      </c>
      <c r="D553" s="249" t="s">
        <v>154</v>
      </c>
      <c r="E553" s="250" t="s">
        <v>2020</v>
      </c>
      <c r="F553" s="251" t="s">
        <v>2021</v>
      </c>
      <c r="G553" s="252" t="s">
        <v>573</v>
      </c>
      <c r="H553" s="253">
        <v>71.653999999999996</v>
      </c>
      <c r="I553" s="254"/>
      <c r="J553" s="255">
        <f>ROUND(I553*H553,2)</f>
        <v>0</v>
      </c>
      <c r="K553" s="256"/>
      <c r="L553" s="43"/>
      <c r="M553" s="257" t="s">
        <v>1</v>
      </c>
      <c r="N553" s="258" t="s">
        <v>38</v>
      </c>
      <c r="O553" s="90"/>
      <c r="P553" s="259">
        <f>O553*H553</f>
        <v>0</v>
      </c>
      <c r="Q553" s="259">
        <v>0.0018400000000000001</v>
      </c>
      <c r="R553" s="259">
        <f>Q553*H553</f>
        <v>0.13184335999999999</v>
      </c>
      <c r="S553" s="259">
        <v>0</v>
      </c>
      <c r="T553" s="260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61" t="s">
        <v>179</v>
      </c>
      <c r="AT553" s="261" t="s">
        <v>154</v>
      </c>
      <c r="AU553" s="261" t="s">
        <v>82</v>
      </c>
      <c r="AY553" s="16" t="s">
        <v>153</v>
      </c>
      <c r="BE553" s="262">
        <f>IF(N553="základní",J553,0)</f>
        <v>0</v>
      </c>
      <c r="BF553" s="262">
        <f>IF(N553="snížená",J553,0)</f>
        <v>0</v>
      </c>
      <c r="BG553" s="262">
        <f>IF(N553="zákl. přenesená",J553,0)</f>
        <v>0</v>
      </c>
      <c r="BH553" s="262">
        <f>IF(N553="sníž. přenesená",J553,0)</f>
        <v>0</v>
      </c>
      <c r="BI553" s="262">
        <f>IF(N553="nulová",J553,0)</f>
        <v>0</v>
      </c>
      <c r="BJ553" s="16" t="s">
        <v>78</v>
      </c>
      <c r="BK553" s="262">
        <f>ROUND(I553*H553,2)</f>
        <v>0</v>
      </c>
      <c r="BL553" s="16" t="s">
        <v>179</v>
      </c>
      <c r="BM553" s="261" t="s">
        <v>2022</v>
      </c>
    </row>
    <row r="554" s="13" customFormat="1">
      <c r="A554" s="13"/>
      <c r="B554" s="287"/>
      <c r="C554" s="288"/>
      <c r="D554" s="289" t="s">
        <v>1029</v>
      </c>
      <c r="E554" s="290" t="s">
        <v>1</v>
      </c>
      <c r="F554" s="291" t="s">
        <v>2023</v>
      </c>
      <c r="G554" s="288"/>
      <c r="H554" s="292">
        <v>71.653999999999996</v>
      </c>
      <c r="I554" s="293"/>
      <c r="J554" s="288"/>
      <c r="K554" s="288"/>
      <c r="L554" s="294"/>
      <c r="M554" s="295"/>
      <c r="N554" s="296"/>
      <c r="O554" s="296"/>
      <c r="P554" s="296"/>
      <c r="Q554" s="296"/>
      <c r="R554" s="296"/>
      <c r="S554" s="296"/>
      <c r="T554" s="29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98" t="s">
        <v>1029</v>
      </c>
      <c r="AU554" s="298" t="s">
        <v>82</v>
      </c>
      <c r="AV554" s="13" t="s">
        <v>82</v>
      </c>
      <c r="AW554" s="13" t="s">
        <v>30</v>
      </c>
      <c r="AX554" s="13" t="s">
        <v>78</v>
      </c>
      <c r="AY554" s="298" t="s">
        <v>153</v>
      </c>
    </row>
    <row r="555" s="2" customFormat="1" ht="24" customHeight="1">
      <c r="A555" s="37"/>
      <c r="B555" s="38"/>
      <c r="C555" s="249" t="s">
        <v>349</v>
      </c>
      <c r="D555" s="249" t="s">
        <v>154</v>
      </c>
      <c r="E555" s="250" t="s">
        <v>2024</v>
      </c>
      <c r="F555" s="251" t="s">
        <v>2025</v>
      </c>
      <c r="G555" s="252" t="s">
        <v>573</v>
      </c>
      <c r="H555" s="253">
        <v>12</v>
      </c>
      <c r="I555" s="254"/>
      <c r="J555" s="255">
        <f>ROUND(I555*H555,2)</f>
        <v>0</v>
      </c>
      <c r="K555" s="256"/>
      <c r="L555" s="43"/>
      <c r="M555" s="257" t="s">
        <v>1</v>
      </c>
      <c r="N555" s="258" t="s">
        <v>38</v>
      </c>
      <c r="O555" s="90"/>
      <c r="P555" s="259">
        <f>O555*H555</f>
        <v>0</v>
      </c>
      <c r="Q555" s="259">
        <v>0.00060999999999999997</v>
      </c>
      <c r="R555" s="259">
        <f>Q555*H555</f>
        <v>0.0073200000000000001</v>
      </c>
      <c r="S555" s="259">
        <v>0</v>
      </c>
      <c r="T555" s="260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61" t="s">
        <v>179</v>
      </c>
      <c r="AT555" s="261" t="s">
        <v>154</v>
      </c>
      <c r="AU555" s="261" t="s">
        <v>82</v>
      </c>
      <c r="AY555" s="16" t="s">
        <v>153</v>
      </c>
      <c r="BE555" s="262">
        <f>IF(N555="základní",J555,0)</f>
        <v>0</v>
      </c>
      <c r="BF555" s="262">
        <f>IF(N555="snížená",J555,0)</f>
        <v>0</v>
      </c>
      <c r="BG555" s="262">
        <f>IF(N555="zákl. přenesená",J555,0)</f>
        <v>0</v>
      </c>
      <c r="BH555" s="262">
        <f>IF(N555="sníž. přenesená",J555,0)</f>
        <v>0</v>
      </c>
      <c r="BI555" s="262">
        <f>IF(N555="nulová",J555,0)</f>
        <v>0</v>
      </c>
      <c r="BJ555" s="16" t="s">
        <v>78</v>
      </c>
      <c r="BK555" s="262">
        <f>ROUND(I555*H555,2)</f>
        <v>0</v>
      </c>
      <c r="BL555" s="16" t="s">
        <v>179</v>
      </c>
      <c r="BM555" s="261" t="s">
        <v>2026</v>
      </c>
    </row>
    <row r="556" s="13" customFormat="1">
      <c r="A556" s="13"/>
      <c r="B556" s="287"/>
      <c r="C556" s="288"/>
      <c r="D556" s="289" t="s">
        <v>1029</v>
      </c>
      <c r="E556" s="290" t="s">
        <v>1</v>
      </c>
      <c r="F556" s="291" t="s">
        <v>2027</v>
      </c>
      <c r="G556" s="288"/>
      <c r="H556" s="292">
        <v>12</v>
      </c>
      <c r="I556" s="293"/>
      <c r="J556" s="288"/>
      <c r="K556" s="288"/>
      <c r="L556" s="294"/>
      <c r="M556" s="295"/>
      <c r="N556" s="296"/>
      <c r="O556" s="296"/>
      <c r="P556" s="296"/>
      <c r="Q556" s="296"/>
      <c r="R556" s="296"/>
      <c r="S556" s="296"/>
      <c r="T556" s="29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98" t="s">
        <v>1029</v>
      </c>
      <c r="AU556" s="298" t="s">
        <v>82</v>
      </c>
      <c r="AV556" s="13" t="s">
        <v>82</v>
      </c>
      <c r="AW556" s="13" t="s">
        <v>30</v>
      </c>
      <c r="AX556" s="13" t="s">
        <v>78</v>
      </c>
      <c r="AY556" s="298" t="s">
        <v>153</v>
      </c>
    </row>
    <row r="557" s="2" customFormat="1" ht="16.5" customHeight="1">
      <c r="A557" s="37"/>
      <c r="B557" s="38"/>
      <c r="C557" s="249" t="s">
        <v>2028</v>
      </c>
      <c r="D557" s="249" t="s">
        <v>154</v>
      </c>
      <c r="E557" s="250" t="s">
        <v>2029</v>
      </c>
      <c r="F557" s="251" t="s">
        <v>2030</v>
      </c>
      <c r="G557" s="252" t="s">
        <v>573</v>
      </c>
      <c r="H557" s="253">
        <v>9.5</v>
      </c>
      <c r="I557" s="254"/>
      <c r="J557" s="255">
        <f>ROUND(I557*H557,2)</f>
        <v>0</v>
      </c>
      <c r="K557" s="256"/>
      <c r="L557" s="43"/>
      <c r="M557" s="257" t="s">
        <v>1</v>
      </c>
      <c r="N557" s="258" t="s">
        <v>38</v>
      </c>
      <c r="O557" s="90"/>
      <c r="P557" s="259">
        <f>O557*H557</f>
        <v>0</v>
      </c>
      <c r="Q557" s="259">
        <v>0</v>
      </c>
      <c r="R557" s="259">
        <f>Q557*H557</f>
        <v>0</v>
      </c>
      <c r="S557" s="259">
        <v>0</v>
      </c>
      <c r="T557" s="260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61" t="s">
        <v>93</v>
      </c>
      <c r="AT557" s="261" t="s">
        <v>154</v>
      </c>
      <c r="AU557" s="261" t="s">
        <v>82</v>
      </c>
      <c r="AY557" s="16" t="s">
        <v>153</v>
      </c>
      <c r="BE557" s="262">
        <f>IF(N557="základní",J557,0)</f>
        <v>0</v>
      </c>
      <c r="BF557" s="262">
        <f>IF(N557="snížená",J557,0)</f>
        <v>0</v>
      </c>
      <c r="BG557" s="262">
        <f>IF(N557="zákl. přenesená",J557,0)</f>
        <v>0</v>
      </c>
      <c r="BH557" s="262">
        <f>IF(N557="sníž. přenesená",J557,0)</f>
        <v>0</v>
      </c>
      <c r="BI557" s="262">
        <f>IF(N557="nulová",J557,0)</f>
        <v>0</v>
      </c>
      <c r="BJ557" s="16" t="s">
        <v>78</v>
      </c>
      <c r="BK557" s="262">
        <f>ROUND(I557*H557,2)</f>
        <v>0</v>
      </c>
      <c r="BL557" s="16" t="s">
        <v>93</v>
      </c>
      <c r="BM557" s="261" t="s">
        <v>2031</v>
      </c>
    </row>
    <row r="558" s="13" customFormat="1">
      <c r="A558" s="13"/>
      <c r="B558" s="287"/>
      <c r="C558" s="288"/>
      <c r="D558" s="289" t="s">
        <v>1029</v>
      </c>
      <c r="E558" s="290" t="s">
        <v>1</v>
      </c>
      <c r="F558" s="291" t="s">
        <v>2032</v>
      </c>
      <c r="G558" s="288"/>
      <c r="H558" s="292">
        <v>9.5</v>
      </c>
      <c r="I558" s="293"/>
      <c r="J558" s="288"/>
      <c r="K558" s="288"/>
      <c r="L558" s="294"/>
      <c r="M558" s="295"/>
      <c r="N558" s="296"/>
      <c r="O558" s="296"/>
      <c r="P558" s="296"/>
      <c r="Q558" s="296"/>
      <c r="R558" s="296"/>
      <c r="S558" s="296"/>
      <c r="T558" s="29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98" t="s">
        <v>1029</v>
      </c>
      <c r="AU558" s="298" t="s">
        <v>82</v>
      </c>
      <c r="AV558" s="13" t="s">
        <v>82</v>
      </c>
      <c r="AW558" s="13" t="s">
        <v>30</v>
      </c>
      <c r="AX558" s="13" t="s">
        <v>78</v>
      </c>
      <c r="AY558" s="298" t="s">
        <v>153</v>
      </c>
    </row>
    <row r="559" s="2" customFormat="1" ht="16.5" customHeight="1">
      <c r="A559" s="37"/>
      <c r="B559" s="38"/>
      <c r="C559" s="276" t="s">
        <v>352</v>
      </c>
      <c r="D559" s="276" t="s">
        <v>957</v>
      </c>
      <c r="E559" s="277" t="s">
        <v>2033</v>
      </c>
      <c r="F559" s="278" t="s">
        <v>2034</v>
      </c>
      <c r="G559" s="279" t="s">
        <v>573</v>
      </c>
      <c r="H559" s="280">
        <v>9.5</v>
      </c>
      <c r="I559" s="281"/>
      <c r="J559" s="282">
        <f>ROUND(I559*H559,2)</f>
        <v>0</v>
      </c>
      <c r="K559" s="283"/>
      <c r="L559" s="284"/>
      <c r="M559" s="285" t="s">
        <v>1</v>
      </c>
      <c r="N559" s="286" t="s">
        <v>38</v>
      </c>
      <c r="O559" s="90"/>
      <c r="P559" s="259">
        <f>O559*H559</f>
        <v>0</v>
      </c>
      <c r="Q559" s="259">
        <v>0.00164</v>
      </c>
      <c r="R559" s="259">
        <f>Q559*H559</f>
        <v>0.01558</v>
      </c>
      <c r="S559" s="259">
        <v>0</v>
      </c>
      <c r="T559" s="260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61" t="s">
        <v>167</v>
      </c>
      <c r="AT559" s="261" t="s">
        <v>957</v>
      </c>
      <c r="AU559" s="261" t="s">
        <v>82</v>
      </c>
      <c r="AY559" s="16" t="s">
        <v>153</v>
      </c>
      <c r="BE559" s="262">
        <f>IF(N559="základní",J559,0)</f>
        <v>0</v>
      </c>
      <c r="BF559" s="262">
        <f>IF(N559="snížená",J559,0)</f>
        <v>0</v>
      </c>
      <c r="BG559" s="262">
        <f>IF(N559="zákl. přenesená",J559,0)</f>
        <v>0</v>
      </c>
      <c r="BH559" s="262">
        <f>IF(N559="sníž. přenesená",J559,0)</f>
        <v>0</v>
      </c>
      <c r="BI559" s="262">
        <f>IF(N559="nulová",J559,0)</f>
        <v>0</v>
      </c>
      <c r="BJ559" s="16" t="s">
        <v>78</v>
      </c>
      <c r="BK559" s="262">
        <f>ROUND(I559*H559,2)</f>
        <v>0</v>
      </c>
      <c r="BL559" s="16" t="s">
        <v>93</v>
      </c>
      <c r="BM559" s="261" t="s">
        <v>2035</v>
      </c>
    </row>
    <row r="560" s="13" customFormat="1">
      <c r="A560" s="13"/>
      <c r="B560" s="287"/>
      <c r="C560" s="288"/>
      <c r="D560" s="289" t="s">
        <v>1029</v>
      </c>
      <c r="E560" s="290" t="s">
        <v>1</v>
      </c>
      <c r="F560" s="291" t="s">
        <v>2032</v>
      </c>
      <c r="G560" s="288"/>
      <c r="H560" s="292">
        <v>9.5</v>
      </c>
      <c r="I560" s="293"/>
      <c r="J560" s="288"/>
      <c r="K560" s="288"/>
      <c r="L560" s="294"/>
      <c r="M560" s="295"/>
      <c r="N560" s="296"/>
      <c r="O560" s="296"/>
      <c r="P560" s="296"/>
      <c r="Q560" s="296"/>
      <c r="R560" s="296"/>
      <c r="S560" s="296"/>
      <c r="T560" s="29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98" t="s">
        <v>1029</v>
      </c>
      <c r="AU560" s="298" t="s">
        <v>82</v>
      </c>
      <c r="AV560" s="13" t="s">
        <v>82</v>
      </c>
      <c r="AW560" s="13" t="s">
        <v>30</v>
      </c>
      <c r="AX560" s="13" t="s">
        <v>78</v>
      </c>
      <c r="AY560" s="298" t="s">
        <v>153</v>
      </c>
    </row>
    <row r="561" s="2" customFormat="1" ht="16.5" customHeight="1">
      <c r="A561" s="37"/>
      <c r="B561" s="38"/>
      <c r="C561" s="249" t="s">
        <v>2036</v>
      </c>
      <c r="D561" s="249" t="s">
        <v>154</v>
      </c>
      <c r="E561" s="250" t="s">
        <v>2037</v>
      </c>
      <c r="F561" s="251" t="s">
        <v>2038</v>
      </c>
      <c r="G561" s="252" t="s">
        <v>955</v>
      </c>
      <c r="H561" s="253">
        <v>2</v>
      </c>
      <c r="I561" s="254"/>
      <c r="J561" s="255">
        <f>ROUND(I561*H561,2)</f>
        <v>0</v>
      </c>
      <c r="K561" s="256"/>
      <c r="L561" s="43"/>
      <c r="M561" s="257" t="s">
        <v>1</v>
      </c>
      <c r="N561" s="258" t="s">
        <v>38</v>
      </c>
      <c r="O561" s="90"/>
      <c r="P561" s="259">
        <f>O561*H561</f>
        <v>0</v>
      </c>
      <c r="Q561" s="259">
        <v>0</v>
      </c>
      <c r="R561" s="259">
        <f>Q561*H561</f>
        <v>0</v>
      </c>
      <c r="S561" s="259">
        <v>0</v>
      </c>
      <c r="T561" s="260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61" t="s">
        <v>179</v>
      </c>
      <c r="AT561" s="261" t="s">
        <v>154</v>
      </c>
      <c r="AU561" s="261" t="s">
        <v>82</v>
      </c>
      <c r="AY561" s="16" t="s">
        <v>153</v>
      </c>
      <c r="BE561" s="262">
        <f>IF(N561="základní",J561,0)</f>
        <v>0</v>
      </c>
      <c r="BF561" s="262">
        <f>IF(N561="snížená",J561,0)</f>
        <v>0</v>
      </c>
      <c r="BG561" s="262">
        <f>IF(N561="zákl. přenesená",J561,0)</f>
        <v>0</v>
      </c>
      <c r="BH561" s="262">
        <f>IF(N561="sníž. přenesená",J561,0)</f>
        <v>0</v>
      </c>
      <c r="BI561" s="262">
        <f>IF(N561="nulová",J561,0)</f>
        <v>0</v>
      </c>
      <c r="BJ561" s="16" t="s">
        <v>78</v>
      </c>
      <c r="BK561" s="262">
        <f>ROUND(I561*H561,2)</f>
        <v>0</v>
      </c>
      <c r="BL561" s="16" t="s">
        <v>179</v>
      </c>
      <c r="BM561" s="261" t="s">
        <v>2039</v>
      </c>
    </row>
    <row r="562" s="2" customFormat="1" ht="24" customHeight="1">
      <c r="A562" s="37"/>
      <c r="B562" s="38"/>
      <c r="C562" s="249" t="s">
        <v>355</v>
      </c>
      <c r="D562" s="249" t="s">
        <v>154</v>
      </c>
      <c r="E562" s="250" t="s">
        <v>2040</v>
      </c>
      <c r="F562" s="251" t="s">
        <v>2041</v>
      </c>
      <c r="G562" s="252" t="s">
        <v>955</v>
      </c>
      <c r="H562" s="253">
        <v>2</v>
      </c>
      <c r="I562" s="254"/>
      <c r="J562" s="255">
        <f>ROUND(I562*H562,2)</f>
        <v>0</v>
      </c>
      <c r="K562" s="256"/>
      <c r="L562" s="43"/>
      <c r="M562" s="257" t="s">
        <v>1</v>
      </c>
      <c r="N562" s="258" t="s">
        <v>38</v>
      </c>
      <c r="O562" s="90"/>
      <c r="P562" s="259">
        <f>O562*H562</f>
        <v>0</v>
      </c>
      <c r="Q562" s="259">
        <v>0.00080000000000000004</v>
      </c>
      <c r="R562" s="259">
        <f>Q562*H562</f>
        <v>0.0016000000000000001</v>
      </c>
      <c r="S562" s="259">
        <v>0</v>
      </c>
      <c r="T562" s="260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61" t="s">
        <v>179</v>
      </c>
      <c r="AT562" s="261" t="s">
        <v>154</v>
      </c>
      <c r="AU562" s="261" t="s">
        <v>82</v>
      </c>
      <c r="AY562" s="16" t="s">
        <v>153</v>
      </c>
      <c r="BE562" s="262">
        <f>IF(N562="základní",J562,0)</f>
        <v>0</v>
      </c>
      <c r="BF562" s="262">
        <f>IF(N562="snížená",J562,0)</f>
        <v>0</v>
      </c>
      <c r="BG562" s="262">
        <f>IF(N562="zákl. přenesená",J562,0)</f>
        <v>0</v>
      </c>
      <c r="BH562" s="262">
        <f>IF(N562="sníž. přenesená",J562,0)</f>
        <v>0</v>
      </c>
      <c r="BI562" s="262">
        <f>IF(N562="nulová",J562,0)</f>
        <v>0</v>
      </c>
      <c r="BJ562" s="16" t="s">
        <v>78</v>
      </c>
      <c r="BK562" s="262">
        <f>ROUND(I562*H562,2)</f>
        <v>0</v>
      </c>
      <c r="BL562" s="16" t="s">
        <v>179</v>
      </c>
      <c r="BM562" s="261" t="s">
        <v>2042</v>
      </c>
    </row>
    <row r="563" s="2" customFormat="1" ht="24" customHeight="1">
      <c r="A563" s="37"/>
      <c r="B563" s="38"/>
      <c r="C563" s="249" t="s">
        <v>2043</v>
      </c>
      <c r="D563" s="249" t="s">
        <v>154</v>
      </c>
      <c r="E563" s="250" t="s">
        <v>2044</v>
      </c>
      <c r="F563" s="251" t="s">
        <v>2045</v>
      </c>
      <c r="G563" s="252" t="s">
        <v>1076</v>
      </c>
      <c r="H563" s="253">
        <v>0.14099999999999999</v>
      </c>
      <c r="I563" s="254"/>
      <c r="J563" s="255">
        <f>ROUND(I563*H563,2)</f>
        <v>0</v>
      </c>
      <c r="K563" s="256"/>
      <c r="L563" s="43"/>
      <c r="M563" s="257" t="s">
        <v>1</v>
      </c>
      <c r="N563" s="258" t="s">
        <v>38</v>
      </c>
      <c r="O563" s="90"/>
      <c r="P563" s="259">
        <f>O563*H563</f>
        <v>0</v>
      </c>
      <c r="Q563" s="259">
        <v>0</v>
      </c>
      <c r="R563" s="259">
        <f>Q563*H563</f>
        <v>0</v>
      </c>
      <c r="S563" s="259">
        <v>0</v>
      </c>
      <c r="T563" s="260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61" t="s">
        <v>179</v>
      </c>
      <c r="AT563" s="261" t="s">
        <v>154</v>
      </c>
      <c r="AU563" s="261" t="s">
        <v>82</v>
      </c>
      <c r="AY563" s="16" t="s">
        <v>153</v>
      </c>
      <c r="BE563" s="262">
        <f>IF(N563="základní",J563,0)</f>
        <v>0</v>
      </c>
      <c r="BF563" s="262">
        <f>IF(N563="snížená",J563,0)</f>
        <v>0</v>
      </c>
      <c r="BG563" s="262">
        <f>IF(N563="zákl. přenesená",J563,0)</f>
        <v>0</v>
      </c>
      <c r="BH563" s="262">
        <f>IF(N563="sníž. přenesená",J563,0)</f>
        <v>0</v>
      </c>
      <c r="BI563" s="262">
        <f>IF(N563="nulová",J563,0)</f>
        <v>0</v>
      </c>
      <c r="BJ563" s="16" t="s">
        <v>78</v>
      </c>
      <c r="BK563" s="262">
        <f>ROUND(I563*H563,2)</f>
        <v>0</v>
      </c>
      <c r="BL563" s="16" t="s">
        <v>179</v>
      </c>
      <c r="BM563" s="261" t="s">
        <v>2046</v>
      </c>
    </row>
    <row r="564" s="11" customFormat="1" ht="22.8" customHeight="1">
      <c r="A564" s="11"/>
      <c r="B564" s="235"/>
      <c r="C564" s="236"/>
      <c r="D564" s="237" t="s">
        <v>72</v>
      </c>
      <c r="E564" s="274" t="s">
        <v>2047</v>
      </c>
      <c r="F564" s="274" t="s">
        <v>2048</v>
      </c>
      <c r="G564" s="236"/>
      <c r="H564" s="236"/>
      <c r="I564" s="239"/>
      <c r="J564" s="275">
        <f>BK564</f>
        <v>0</v>
      </c>
      <c r="K564" s="236"/>
      <c r="L564" s="241"/>
      <c r="M564" s="242"/>
      <c r="N564" s="243"/>
      <c r="O564" s="243"/>
      <c r="P564" s="244">
        <f>SUM(P565:P578)</f>
        <v>0</v>
      </c>
      <c r="Q564" s="243"/>
      <c r="R564" s="244">
        <f>SUM(R565:R578)</f>
        <v>0.4476</v>
      </c>
      <c r="S564" s="243"/>
      <c r="T564" s="245">
        <f>SUM(T565:T578)</f>
        <v>0</v>
      </c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R564" s="246" t="s">
        <v>82</v>
      </c>
      <c r="AT564" s="247" t="s">
        <v>72</v>
      </c>
      <c r="AU564" s="247" t="s">
        <v>78</v>
      </c>
      <c r="AY564" s="246" t="s">
        <v>153</v>
      </c>
      <c r="BK564" s="248">
        <f>SUM(BK565:BK578)</f>
        <v>0</v>
      </c>
    </row>
    <row r="565" s="2" customFormat="1" ht="24" customHeight="1">
      <c r="A565" s="37"/>
      <c r="B565" s="38"/>
      <c r="C565" s="249" t="s">
        <v>358</v>
      </c>
      <c r="D565" s="249" t="s">
        <v>154</v>
      </c>
      <c r="E565" s="250" t="s">
        <v>2049</v>
      </c>
      <c r="F565" s="251" t="s">
        <v>2050</v>
      </c>
      <c r="G565" s="252" t="s">
        <v>955</v>
      </c>
      <c r="H565" s="253">
        <v>20</v>
      </c>
      <c r="I565" s="254"/>
      <c r="J565" s="255">
        <f>ROUND(I565*H565,2)</f>
        <v>0</v>
      </c>
      <c r="K565" s="256"/>
      <c r="L565" s="43"/>
      <c r="M565" s="257" t="s">
        <v>1</v>
      </c>
      <c r="N565" s="258" t="s">
        <v>38</v>
      </c>
      <c r="O565" s="90"/>
      <c r="P565" s="259">
        <f>O565*H565</f>
        <v>0</v>
      </c>
      <c r="Q565" s="259">
        <v>0</v>
      </c>
      <c r="R565" s="259">
        <f>Q565*H565</f>
        <v>0</v>
      </c>
      <c r="S565" s="259">
        <v>0</v>
      </c>
      <c r="T565" s="260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61" t="s">
        <v>179</v>
      </c>
      <c r="AT565" s="261" t="s">
        <v>154</v>
      </c>
      <c r="AU565" s="261" t="s">
        <v>82</v>
      </c>
      <c r="AY565" s="16" t="s">
        <v>153</v>
      </c>
      <c r="BE565" s="262">
        <f>IF(N565="základní",J565,0)</f>
        <v>0</v>
      </c>
      <c r="BF565" s="262">
        <f>IF(N565="snížená",J565,0)</f>
        <v>0</v>
      </c>
      <c r="BG565" s="262">
        <f>IF(N565="zákl. přenesená",J565,0)</f>
        <v>0</v>
      </c>
      <c r="BH565" s="262">
        <f>IF(N565="sníž. přenesená",J565,0)</f>
        <v>0</v>
      </c>
      <c r="BI565" s="262">
        <f>IF(N565="nulová",J565,0)</f>
        <v>0</v>
      </c>
      <c r="BJ565" s="16" t="s">
        <v>78</v>
      </c>
      <c r="BK565" s="262">
        <f>ROUND(I565*H565,2)</f>
        <v>0</v>
      </c>
      <c r="BL565" s="16" t="s">
        <v>179</v>
      </c>
      <c r="BM565" s="261" t="s">
        <v>2051</v>
      </c>
    </row>
    <row r="566" s="2" customFormat="1" ht="24" customHeight="1">
      <c r="A566" s="37"/>
      <c r="B566" s="38"/>
      <c r="C566" s="276" t="s">
        <v>2052</v>
      </c>
      <c r="D566" s="276" t="s">
        <v>957</v>
      </c>
      <c r="E566" s="277" t="s">
        <v>2053</v>
      </c>
      <c r="F566" s="278" t="s">
        <v>2054</v>
      </c>
      <c r="G566" s="279" t="s">
        <v>955</v>
      </c>
      <c r="H566" s="280">
        <v>20</v>
      </c>
      <c r="I566" s="281"/>
      <c r="J566" s="282">
        <f>ROUND(I566*H566,2)</f>
        <v>0</v>
      </c>
      <c r="K566" s="283"/>
      <c r="L566" s="284"/>
      <c r="M566" s="285" t="s">
        <v>1</v>
      </c>
      <c r="N566" s="286" t="s">
        <v>38</v>
      </c>
      <c r="O566" s="90"/>
      <c r="P566" s="259">
        <f>O566*H566</f>
        <v>0</v>
      </c>
      <c r="Q566" s="259">
        <v>0.016</v>
      </c>
      <c r="R566" s="259">
        <f>Q566*H566</f>
        <v>0.32000000000000001</v>
      </c>
      <c r="S566" s="259">
        <v>0</v>
      </c>
      <c r="T566" s="260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61" t="s">
        <v>205</v>
      </c>
      <c r="AT566" s="261" t="s">
        <v>957</v>
      </c>
      <c r="AU566" s="261" t="s">
        <v>82</v>
      </c>
      <c r="AY566" s="16" t="s">
        <v>153</v>
      </c>
      <c r="BE566" s="262">
        <f>IF(N566="základní",J566,0)</f>
        <v>0</v>
      </c>
      <c r="BF566" s="262">
        <f>IF(N566="snížená",J566,0)</f>
        <v>0</v>
      </c>
      <c r="BG566" s="262">
        <f>IF(N566="zákl. přenesená",J566,0)</f>
        <v>0</v>
      </c>
      <c r="BH566" s="262">
        <f>IF(N566="sníž. přenesená",J566,0)</f>
        <v>0</v>
      </c>
      <c r="BI566" s="262">
        <f>IF(N566="nulová",J566,0)</f>
        <v>0</v>
      </c>
      <c r="BJ566" s="16" t="s">
        <v>78</v>
      </c>
      <c r="BK566" s="262">
        <f>ROUND(I566*H566,2)</f>
        <v>0</v>
      </c>
      <c r="BL566" s="16" t="s">
        <v>179</v>
      </c>
      <c r="BM566" s="261" t="s">
        <v>2055</v>
      </c>
    </row>
    <row r="567" s="2" customFormat="1" ht="24" customHeight="1">
      <c r="A567" s="37"/>
      <c r="B567" s="38"/>
      <c r="C567" s="249" t="s">
        <v>361</v>
      </c>
      <c r="D567" s="249" t="s">
        <v>154</v>
      </c>
      <c r="E567" s="250" t="s">
        <v>2056</v>
      </c>
      <c r="F567" s="251" t="s">
        <v>2057</v>
      </c>
      <c r="G567" s="252" t="s">
        <v>955</v>
      </c>
      <c r="H567" s="253">
        <v>4</v>
      </c>
      <c r="I567" s="254"/>
      <c r="J567" s="255">
        <f>ROUND(I567*H567,2)</f>
        <v>0</v>
      </c>
      <c r="K567" s="256"/>
      <c r="L567" s="43"/>
      <c r="M567" s="257" t="s">
        <v>1</v>
      </c>
      <c r="N567" s="258" t="s">
        <v>38</v>
      </c>
      <c r="O567" s="90"/>
      <c r="P567" s="259">
        <f>O567*H567</f>
        <v>0</v>
      </c>
      <c r="Q567" s="259">
        <v>0</v>
      </c>
      <c r="R567" s="259">
        <f>Q567*H567</f>
        <v>0</v>
      </c>
      <c r="S567" s="259">
        <v>0</v>
      </c>
      <c r="T567" s="260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61" t="s">
        <v>179</v>
      </c>
      <c r="AT567" s="261" t="s">
        <v>154</v>
      </c>
      <c r="AU567" s="261" t="s">
        <v>82</v>
      </c>
      <c r="AY567" s="16" t="s">
        <v>153</v>
      </c>
      <c r="BE567" s="262">
        <f>IF(N567="základní",J567,0)</f>
        <v>0</v>
      </c>
      <c r="BF567" s="262">
        <f>IF(N567="snížená",J567,0)</f>
        <v>0</v>
      </c>
      <c r="BG567" s="262">
        <f>IF(N567="zákl. přenesená",J567,0)</f>
        <v>0</v>
      </c>
      <c r="BH567" s="262">
        <f>IF(N567="sníž. přenesená",J567,0)</f>
        <v>0</v>
      </c>
      <c r="BI567" s="262">
        <f>IF(N567="nulová",J567,0)</f>
        <v>0</v>
      </c>
      <c r="BJ567" s="16" t="s">
        <v>78</v>
      </c>
      <c r="BK567" s="262">
        <f>ROUND(I567*H567,2)</f>
        <v>0</v>
      </c>
      <c r="BL567" s="16" t="s">
        <v>179</v>
      </c>
      <c r="BM567" s="261" t="s">
        <v>2058</v>
      </c>
    </row>
    <row r="568" s="2" customFormat="1" ht="24" customHeight="1">
      <c r="A568" s="37"/>
      <c r="B568" s="38"/>
      <c r="C568" s="276" t="s">
        <v>2059</v>
      </c>
      <c r="D568" s="276" t="s">
        <v>957</v>
      </c>
      <c r="E568" s="277" t="s">
        <v>2060</v>
      </c>
      <c r="F568" s="278" t="s">
        <v>2061</v>
      </c>
      <c r="G568" s="279" t="s">
        <v>955</v>
      </c>
      <c r="H568" s="280">
        <v>2</v>
      </c>
      <c r="I568" s="281"/>
      <c r="J568" s="282">
        <f>ROUND(I568*H568,2)</f>
        <v>0</v>
      </c>
      <c r="K568" s="283"/>
      <c r="L568" s="284"/>
      <c r="M568" s="285" t="s">
        <v>1</v>
      </c>
      <c r="N568" s="286" t="s">
        <v>38</v>
      </c>
      <c r="O568" s="90"/>
      <c r="P568" s="259">
        <f>O568*H568</f>
        <v>0</v>
      </c>
      <c r="Q568" s="259">
        <v>0.017500000000000002</v>
      </c>
      <c r="R568" s="259">
        <f>Q568*H568</f>
        <v>0.035000000000000003</v>
      </c>
      <c r="S568" s="259">
        <v>0</v>
      </c>
      <c r="T568" s="260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61" t="s">
        <v>205</v>
      </c>
      <c r="AT568" s="261" t="s">
        <v>957</v>
      </c>
      <c r="AU568" s="261" t="s">
        <v>82</v>
      </c>
      <c r="AY568" s="16" t="s">
        <v>153</v>
      </c>
      <c r="BE568" s="262">
        <f>IF(N568="základní",J568,0)</f>
        <v>0</v>
      </c>
      <c r="BF568" s="262">
        <f>IF(N568="snížená",J568,0)</f>
        <v>0</v>
      </c>
      <c r="BG568" s="262">
        <f>IF(N568="zákl. přenesená",J568,0)</f>
        <v>0</v>
      </c>
      <c r="BH568" s="262">
        <f>IF(N568="sníž. přenesená",J568,0)</f>
        <v>0</v>
      </c>
      <c r="BI568" s="262">
        <f>IF(N568="nulová",J568,0)</f>
        <v>0</v>
      </c>
      <c r="BJ568" s="16" t="s">
        <v>78</v>
      </c>
      <c r="BK568" s="262">
        <f>ROUND(I568*H568,2)</f>
        <v>0</v>
      </c>
      <c r="BL568" s="16" t="s">
        <v>179</v>
      </c>
      <c r="BM568" s="261" t="s">
        <v>2062</v>
      </c>
    </row>
    <row r="569" s="2" customFormat="1" ht="24" customHeight="1">
      <c r="A569" s="37"/>
      <c r="B569" s="38"/>
      <c r="C569" s="276" t="s">
        <v>364</v>
      </c>
      <c r="D569" s="276" t="s">
        <v>957</v>
      </c>
      <c r="E569" s="277" t="s">
        <v>2063</v>
      </c>
      <c r="F569" s="278" t="s">
        <v>2064</v>
      </c>
      <c r="G569" s="279" t="s">
        <v>955</v>
      </c>
      <c r="H569" s="280">
        <v>2</v>
      </c>
      <c r="I569" s="281"/>
      <c r="J569" s="282">
        <f>ROUND(I569*H569,2)</f>
        <v>0</v>
      </c>
      <c r="K569" s="283"/>
      <c r="L569" s="284"/>
      <c r="M569" s="285" t="s">
        <v>1</v>
      </c>
      <c r="N569" s="286" t="s">
        <v>38</v>
      </c>
      <c r="O569" s="90"/>
      <c r="P569" s="259">
        <f>O569*H569</f>
        <v>0</v>
      </c>
      <c r="Q569" s="259">
        <v>0.0275</v>
      </c>
      <c r="R569" s="259">
        <f>Q569*H569</f>
        <v>0.055</v>
      </c>
      <c r="S569" s="259">
        <v>0</v>
      </c>
      <c r="T569" s="260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61" t="s">
        <v>205</v>
      </c>
      <c r="AT569" s="261" t="s">
        <v>957</v>
      </c>
      <c r="AU569" s="261" t="s">
        <v>82</v>
      </c>
      <c r="AY569" s="16" t="s">
        <v>153</v>
      </c>
      <c r="BE569" s="262">
        <f>IF(N569="základní",J569,0)</f>
        <v>0</v>
      </c>
      <c r="BF569" s="262">
        <f>IF(N569="snížená",J569,0)</f>
        <v>0</v>
      </c>
      <c r="BG569" s="262">
        <f>IF(N569="zákl. přenesená",J569,0)</f>
        <v>0</v>
      </c>
      <c r="BH569" s="262">
        <f>IF(N569="sníž. přenesená",J569,0)</f>
        <v>0</v>
      </c>
      <c r="BI569" s="262">
        <f>IF(N569="nulová",J569,0)</f>
        <v>0</v>
      </c>
      <c r="BJ569" s="16" t="s">
        <v>78</v>
      </c>
      <c r="BK569" s="262">
        <f>ROUND(I569*H569,2)</f>
        <v>0</v>
      </c>
      <c r="BL569" s="16" t="s">
        <v>179</v>
      </c>
      <c r="BM569" s="261" t="s">
        <v>2065</v>
      </c>
    </row>
    <row r="570" s="2" customFormat="1" ht="36" customHeight="1">
      <c r="A570" s="37"/>
      <c r="B570" s="38"/>
      <c r="C570" s="249" t="s">
        <v>2066</v>
      </c>
      <c r="D570" s="249" t="s">
        <v>154</v>
      </c>
      <c r="E570" s="250" t="s">
        <v>2067</v>
      </c>
      <c r="F570" s="251" t="s">
        <v>2068</v>
      </c>
      <c r="G570" s="252" t="s">
        <v>955</v>
      </c>
      <c r="H570" s="253">
        <v>1</v>
      </c>
      <c r="I570" s="254"/>
      <c r="J570" s="255">
        <f>ROUND(I570*H570,2)</f>
        <v>0</v>
      </c>
      <c r="K570" s="256"/>
      <c r="L570" s="43"/>
      <c r="M570" s="257" t="s">
        <v>1</v>
      </c>
      <c r="N570" s="258" t="s">
        <v>38</v>
      </c>
      <c r="O570" s="90"/>
      <c r="P570" s="259">
        <f>O570*H570</f>
        <v>0</v>
      </c>
      <c r="Q570" s="259">
        <v>0</v>
      </c>
      <c r="R570" s="259">
        <f>Q570*H570</f>
        <v>0</v>
      </c>
      <c r="S570" s="259">
        <v>0</v>
      </c>
      <c r="T570" s="260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61" t="s">
        <v>179</v>
      </c>
      <c r="AT570" s="261" t="s">
        <v>154</v>
      </c>
      <c r="AU570" s="261" t="s">
        <v>82</v>
      </c>
      <c r="AY570" s="16" t="s">
        <v>153</v>
      </c>
      <c r="BE570" s="262">
        <f>IF(N570="základní",J570,0)</f>
        <v>0</v>
      </c>
      <c r="BF570" s="262">
        <f>IF(N570="snížená",J570,0)</f>
        <v>0</v>
      </c>
      <c r="BG570" s="262">
        <f>IF(N570="zákl. přenesená",J570,0)</f>
        <v>0</v>
      </c>
      <c r="BH570" s="262">
        <f>IF(N570="sníž. přenesená",J570,0)</f>
        <v>0</v>
      </c>
      <c r="BI570" s="262">
        <f>IF(N570="nulová",J570,0)</f>
        <v>0</v>
      </c>
      <c r="BJ570" s="16" t="s">
        <v>78</v>
      </c>
      <c r="BK570" s="262">
        <f>ROUND(I570*H570,2)</f>
        <v>0</v>
      </c>
      <c r="BL570" s="16" t="s">
        <v>179</v>
      </c>
      <c r="BM570" s="261" t="s">
        <v>2069</v>
      </c>
    </row>
    <row r="571" s="2" customFormat="1" ht="24" customHeight="1">
      <c r="A571" s="37"/>
      <c r="B571" s="38"/>
      <c r="C571" s="276" t="s">
        <v>367</v>
      </c>
      <c r="D571" s="276" t="s">
        <v>957</v>
      </c>
      <c r="E571" s="277" t="s">
        <v>2070</v>
      </c>
      <c r="F571" s="278" t="s">
        <v>2071</v>
      </c>
      <c r="G571" s="279" t="s">
        <v>955</v>
      </c>
      <c r="H571" s="280">
        <v>1</v>
      </c>
      <c r="I571" s="281"/>
      <c r="J571" s="282">
        <f>ROUND(I571*H571,2)</f>
        <v>0</v>
      </c>
      <c r="K571" s="283"/>
      <c r="L571" s="284"/>
      <c r="M571" s="285" t="s">
        <v>1</v>
      </c>
      <c r="N571" s="286" t="s">
        <v>38</v>
      </c>
      <c r="O571" s="90"/>
      <c r="P571" s="259">
        <f>O571*H571</f>
        <v>0</v>
      </c>
      <c r="Q571" s="259">
        <v>0.016</v>
      </c>
      <c r="R571" s="259">
        <f>Q571*H571</f>
        <v>0.016</v>
      </c>
      <c r="S571" s="259">
        <v>0</v>
      </c>
      <c r="T571" s="260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61" t="s">
        <v>205</v>
      </c>
      <c r="AT571" s="261" t="s">
        <v>957</v>
      </c>
      <c r="AU571" s="261" t="s">
        <v>82</v>
      </c>
      <c r="AY571" s="16" t="s">
        <v>153</v>
      </c>
      <c r="BE571" s="262">
        <f>IF(N571="základní",J571,0)</f>
        <v>0</v>
      </c>
      <c r="BF571" s="262">
        <f>IF(N571="snížená",J571,0)</f>
        <v>0</v>
      </c>
      <c r="BG571" s="262">
        <f>IF(N571="zákl. přenesená",J571,0)</f>
        <v>0</v>
      </c>
      <c r="BH571" s="262">
        <f>IF(N571="sníž. přenesená",J571,0)</f>
        <v>0</v>
      </c>
      <c r="BI571" s="262">
        <f>IF(N571="nulová",J571,0)</f>
        <v>0</v>
      </c>
      <c r="BJ571" s="16" t="s">
        <v>78</v>
      </c>
      <c r="BK571" s="262">
        <f>ROUND(I571*H571,2)</f>
        <v>0</v>
      </c>
      <c r="BL571" s="16" t="s">
        <v>179</v>
      </c>
      <c r="BM571" s="261" t="s">
        <v>2072</v>
      </c>
    </row>
    <row r="572" s="2" customFormat="1" ht="24" customHeight="1">
      <c r="A572" s="37"/>
      <c r="B572" s="38"/>
      <c r="C572" s="249" t="s">
        <v>2073</v>
      </c>
      <c r="D572" s="249" t="s">
        <v>154</v>
      </c>
      <c r="E572" s="250" t="s">
        <v>2074</v>
      </c>
      <c r="F572" s="251" t="s">
        <v>2075</v>
      </c>
      <c r="G572" s="252" t="s">
        <v>955</v>
      </c>
      <c r="H572" s="253">
        <v>6</v>
      </c>
      <c r="I572" s="254"/>
      <c r="J572" s="255">
        <f>ROUND(I572*H572,2)</f>
        <v>0</v>
      </c>
      <c r="K572" s="256"/>
      <c r="L572" s="43"/>
      <c r="M572" s="257" t="s">
        <v>1</v>
      </c>
      <c r="N572" s="258" t="s">
        <v>38</v>
      </c>
      <c r="O572" s="90"/>
      <c r="P572" s="259">
        <f>O572*H572</f>
        <v>0</v>
      </c>
      <c r="Q572" s="259">
        <v>0</v>
      </c>
      <c r="R572" s="259">
        <f>Q572*H572</f>
        <v>0</v>
      </c>
      <c r="S572" s="259">
        <v>0</v>
      </c>
      <c r="T572" s="260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61" t="s">
        <v>179</v>
      </c>
      <c r="AT572" s="261" t="s">
        <v>154</v>
      </c>
      <c r="AU572" s="261" t="s">
        <v>82</v>
      </c>
      <c r="AY572" s="16" t="s">
        <v>153</v>
      </c>
      <c r="BE572" s="262">
        <f>IF(N572="základní",J572,0)</f>
        <v>0</v>
      </c>
      <c r="BF572" s="262">
        <f>IF(N572="snížená",J572,0)</f>
        <v>0</v>
      </c>
      <c r="BG572" s="262">
        <f>IF(N572="zákl. přenesená",J572,0)</f>
        <v>0</v>
      </c>
      <c r="BH572" s="262">
        <f>IF(N572="sníž. přenesená",J572,0)</f>
        <v>0</v>
      </c>
      <c r="BI572" s="262">
        <f>IF(N572="nulová",J572,0)</f>
        <v>0</v>
      </c>
      <c r="BJ572" s="16" t="s">
        <v>78</v>
      </c>
      <c r="BK572" s="262">
        <f>ROUND(I572*H572,2)</f>
        <v>0</v>
      </c>
      <c r="BL572" s="16" t="s">
        <v>179</v>
      </c>
      <c r="BM572" s="261" t="s">
        <v>2076</v>
      </c>
    </row>
    <row r="573" s="2" customFormat="1" ht="24" customHeight="1">
      <c r="A573" s="37"/>
      <c r="B573" s="38"/>
      <c r="C573" s="276" t="s">
        <v>368</v>
      </c>
      <c r="D573" s="276" t="s">
        <v>957</v>
      </c>
      <c r="E573" s="277" t="s">
        <v>2077</v>
      </c>
      <c r="F573" s="278" t="s">
        <v>2078</v>
      </c>
      <c r="G573" s="279" t="s">
        <v>573</v>
      </c>
      <c r="H573" s="280">
        <v>5.4000000000000004</v>
      </c>
      <c r="I573" s="281"/>
      <c r="J573" s="282">
        <f>ROUND(I573*H573,2)</f>
        <v>0</v>
      </c>
      <c r="K573" s="283"/>
      <c r="L573" s="284"/>
      <c r="M573" s="285" t="s">
        <v>1</v>
      </c>
      <c r="N573" s="286" t="s">
        <v>38</v>
      </c>
      <c r="O573" s="90"/>
      <c r="P573" s="259">
        <f>O573*H573</f>
        <v>0</v>
      </c>
      <c r="Q573" s="259">
        <v>0.0015</v>
      </c>
      <c r="R573" s="259">
        <f>Q573*H573</f>
        <v>0.0081000000000000013</v>
      </c>
      <c r="S573" s="259">
        <v>0</v>
      </c>
      <c r="T573" s="260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61" t="s">
        <v>205</v>
      </c>
      <c r="AT573" s="261" t="s">
        <v>957</v>
      </c>
      <c r="AU573" s="261" t="s">
        <v>82</v>
      </c>
      <c r="AY573" s="16" t="s">
        <v>153</v>
      </c>
      <c r="BE573" s="262">
        <f>IF(N573="základní",J573,0)</f>
        <v>0</v>
      </c>
      <c r="BF573" s="262">
        <f>IF(N573="snížená",J573,0)</f>
        <v>0</v>
      </c>
      <c r="BG573" s="262">
        <f>IF(N573="zákl. přenesená",J573,0)</f>
        <v>0</v>
      </c>
      <c r="BH573" s="262">
        <f>IF(N573="sníž. přenesená",J573,0)</f>
        <v>0</v>
      </c>
      <c r="BI573" s="262">
        <f>IF(N573="nulová",J573,0)</f>
        <v>0</v>
      </c>
      <c r="BJ573" s="16" t="s">
        <v>78</v>
      </c>
      <c r="BK573" s="262">
        <f>ROUND(I573*H573,2)</f>
        <v>0</v>
      </c>
      <c r="BL573" s="16" t="s">
        <v>179</v>
      </c>
      <c r="BM573" s="261" t="s">
        <v>2079</v>
      </c>
    </row>
    <row r="574" s="13" customFormat="1">
      <c r="A574" s="13"/>
      <c r="B574" s="287"/>
      <c r="C574" s="288"/>
      <c r="D574" s="289" t="s">
        <v>1029</v>
      </c>
      <c r="E574" s="290" t="s">
        <v>1</v>
      </c>
      <c r="F574" s="291" t="s">
        <v>2080</v>
      </c>
      <c r="G574" s="288"/>
      <c r="H574" s="292">
        <v>5.4000000000000004</v>
      </c>
      <c r="I574" s="293"/>
      <c r="J574" s="288"/>
      <c r="K574" s="288"/>
      <c r="L574" s="294"/>
      <c r="M574" s="295"/>
      <c r="N574" s="296"/>
      <c r="O574" s="296"/>
      <c r="P574" s="296"/>
      <c r="Q574" s="296"/>
      <c r="R574" s="296"/>
      <c r="S574" s="296"/>
      <c r="T574" s="29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98" t="s">
        <v>1029</v>
      </c>
      <c r="AU574" s="298" t="s">
        <v>82</v>
      </c>
      <c r="AV574" s="13" t="s">
        <v>82</v>
      </c>
      <c r="AW574" s="13" t="s">
        <v>30</v>
      </c>
      <c r="AX574" s="13" t="s">
        <v>78</v>
      </c>
      <c r="AY574" s="298" t="s">
        <v>153</v>
      </c>
    </row>
    <row r="575" s="2" customFormat="1" ht="24" customHeight="1">
      <c r="A575" s="37"/>
      <c r="B575" s="38"/>
      <c r="C575" s="249" t="s">
        <v>2081</v>
      </c>
      <c r="D575" s="249" t="s">
        <v>154</v>
      </c>
      <c r="E575" s="250" t="s">
        <v>2082</v>
      </c>
      <c r="F575" s="251" t="s">
        <v>2083</v>
      </c>
      <c r="G575" s="252" t="s">
        <v>955</v>
      </c>
      <c r="H575" s="253">
        <v>5</v>
      </c>
      <c r="I575" s="254"/>
      <c r="J575" s="255">
        <f>ROUND(I575*H575,2)</f>
        <v>0</v>
      </c>
      <c r="K575" s="256"/>
      <c r="L575" s="43"/>
      <c r="M575" s="257" t="s">
        <v>1</v>
      </c>
      <c r="N575" s="258" t="s">
        <v>38</v>
      </c>
      <c r="O575" s="90"/>
      <c r="P575" s="259">
        <f>O575*H575</f>
        <v>0</v>
      </c>
      <c r="Q575" s="259">
        <v>0</v>
      </c>
      <c r="R575" s="259">
        <f>Q575*H575</f>
        <v>0</v>
      </c>
      <c r="S575" s="259">
        <v>0</v>
      </c>
      <c r="T575" s="260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61" t="s">
        <v>179</v>
      </c>
      <c r="AT575" s="261" t="s">
        <v>154</v>
      </c>
      <c r="AU575" s="261" t="s">
        <v>82</v>
      </c>
      <c r="AY575" s="16" t="s">
        <v>153</v>
      </c>
      <c r="BE575" s="262">
        <f>IF(N575="základní",J575,0)</f>
        <v>0</v>
      </c>
      <c r="BF575" s="262">
        <f>IF(N575="snížená",J575,0)</f>
        <v>0</v>
      </c>
      <c r="BG575" s="262">
        <f>IF(N575="zákl. přenesená",J575,0)</f>
        <v>0</v>
      </c>
      <c r="BH575" s="262">
        <f>IF(N575="sníž. přenesená",J575,0)</f>
        <v>0</v>
      </c>
      <c r="BI575" s="262">
        <f>IF(N575="nulová",J575,0)</f>
        <v>0</v>
      </c>
      <c r="BJ575" s="16" t="s">
        <v>78</v>
      </c>
      <c r="BK575" s="262">
        <f>ROUND(I575*H575,2)</f>
        <v>0</v>
      </c>
      <c r="BL575" s="16" t="s">
        <v>179</v>
      </c>
      <c r="BM575" s="261" t="s">
        <v>2084</v>
      </c>
    </row>
    <row r="576" s="2" customFormat="1" ht="24" customHeight="1">
      <c r="A576" s="37"/>
      <c r="B576" s="38"/>
      <c r="C576" s="276" t="s">
        <v>371</v>
      </c>
      <c r="D576" s="276" t="s">
        <v>957</v>
      </c>
      <c r="E576" s="277" t="s">
        <v>2077</v>
      </c>
      <c r="F576" s="278" t="s">
        <v>2078</v>
      </c>
      <c r="G576" s="279" t="s">
        <v>573</v>
      </c>
      <c r="H576" s="280">
        <v>9</v>
      </c>
      <c r="I576" s="281"/>
      <c r="J576" s="282">
        <f>ROUND(I576*H576,2)</f>
        <v>0</v>
      </c>
      <c r="K576" s="283"/>
      <c r="L576" s="284"/>
      <c r="M576" s="285" t="s">
        <v>1</v>
      </c>
      <c r="N576" s="286" t="s">
        <v>38</v>
      </c>
      <c r="O576" s="90"/>
      <c r="P576" s="259">
        <f>O576*H576</f>
        <v>0</v>
      </c>
      <c r="Q576" s="259">
        <v>0.0015</v>
      </c>
      <c r="R576" s="259">
        <f>Q576*H576</f>
        <v>0.0135</v>
      </c>
      <c r="S576" s="259">
        <v>0</v>
      </c>
      <c r="T576" s="260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61" t="s">
        <v>205</v>
      </c>
      <c r="AT576" s="261" t="s">
        <v>957</v>
      </c>
      <c r="AU576" s="261" t="s">
        <v>82</v>
      </c>
      <c r="AY576" s="16" t="s">
        <v>153</v>
      </c>
      <c r="BE576" s="262">
        <f>IF(N576="základní",J576,0)</f>
        <v>0</v>
      </c>
      <c r="BF576" s="262">
        <f>IF(N576="snížená",J576,0)</f>
        <v>0</v>
      </c>
      <c r="BG576" s="262">
        <f>IF(N576="zákl. přenesená",J576,0)</f>
        <v>0</v>
      </c>
      <c r="BH576" s="262">
        <f>IF(N576="sníž. přenesená",J576,0)</f>
        <v>0</v>
      </c>
      <c r="BI576" s="262">
        <f>IF(N576="nulová",J576,0)</f>
        <v>0</v>
      </c>
      <c r="BJ576" s="16" t="s">
        <v>78</v>
      </c>
      <c r="BK576" s="262">
        <f>ROUND(I576*H576,2)</f>
        <v>0</v>
      </c>
      <c r="BL576" s="16" t="s">
        <v>179</v>
      </c>
      <c r="BM576" s="261" t="s">
        <v>2085</v>
      </c>
    </row>
    <row r="577" s="13" customFormat="1">
      <c r="A577" s="13"/>
      <c r="B577" s="287"/>
      <c r="C577" s="288"/>
      <c r="D577" s="289" t="s">
        <v>1029</v>
      </c>
      <c r="E577" s="290" t="s">
        <v>1</v>
      </c>
      <c r="F577" s="291" t="s">
        <v>2086</v>
      </c>
      <c r="G577" s="288"/>
      <c r="H577" s="292">
        <v>9</v>
      </c>
      <c r="I577" s="293"/>
      <c r="J577" s="288"/>
      <c r="K577" s="288"/>
      <c r="L577" s="294"/>
      <c r="M577" s="295"/>
      <c r="N577" s="296"/>
      <c r="O577" s="296"/>
      <c r="P577" s="296"/>
      <c r="Q577" s="296"/>
      <c r="R577" s="296"/>
      <c r="S577" s="296"/>
      <c r="T577" s="29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98" t="s">
        <v>1029</v>
      </c>
      <c r="AU577" s="298" t="s">
        <v>82</v>
      </c>
      <c r="AV577" s="13" t="s">
        <v>82</v>
      </c>
      <c r="AW577" s="13" t="s">
        <v>30</v>
      </c>
      <c r="AX577" s="13" t="s">
        <v>78</v>
      </c>
      <c r="AY577" s="298" t="s">
        <v>153</v>
      </c>
    </row>
    <row r="578" s="2" customFormat="1" ht="24" customHeight="1">
      <c r="A578" s="37"/>
      <c r="B578" s="38"/>
      <c r="C578" s="249" t="s">
        <v>2087</v>
      </c>
      <c r="D578" s="249" t="s">
        <v>154</v>
      </c>
      <c r="E578" s="250" t="s">
        <v>2088</v>
      </c>
      <c r="F578" s="251" t="s">
        <v>2089</v>
      </c>
      <c r="G578" s="252" t="s">
        <v>1076</v>
      </c>
      <c r="H578" s="253">
        <v>0.44800000000000001</v>
      </c>
      <c r="I578" s="254"/>
      <c r="J578" s="255">
        <f>ROUND(I578*H578,2)</f>
        <v>0</v>
      </c>
      <c r="K578" s="256"/>
      <c r="L578" s="43"/>
      <c r="M578" s="257" t="s">
        <v>1</v>
      </c>
      <c r="N578" s="258" t="s">
        <v>38</v>
      </c>
      <c r="O578" s="90"/>
      <c r="P578" s="259">
        <f>O578*H578</f>
        <v>0</v>
      </c>
      <c r="Q578" s="259">
        <v>0</v>
      </c>
      <c r="R578" s="259">
        <f>Q578*H578</f>
        <v>0</v>
      </c>
      <c r="S578" s="259">
        <v>0</v>
      </c>
      <c r="T578" s="260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61" t="s">
        <v>179</v>
      </c>
      <c r="AT578" s="261" t="s">
        <v>154</v>
      </c>
      <c r="AU578" s="261" t="s">
        <v>82</v>
      </c>
      <c r="AY578" s="16" t="s">
        <v>153</v>
      </c>
      <c r="BE578" s="262">
        <f>IF(N578="základní",J578,0)</f>
        <v>0</v>
      </c>
      <c r="BF578" s="262">
        <f>IF(N578="snížená",J578,0)</f>
        <v>0</v>
      </c>
      <c r="BG578" s="262">
        <f>IF(N578="zákl. přenesená",J578,0)</f>
        <v>0</v>
      </c>
      <c r="BH578" s="262">
        <f>IF(N578="sníž. přenesená",J578,0)</f>
        <v>0</v>
      </c>
      <c r="BI578" s="262">
        <f>IF(N578="nulová",J578,0)</f>
        <v>0</v>
      </c>
      <c r="BJ578" s="16" t="s">
        <v>78</v>
      </c>
      <c r="BK578" s="262">
        <f>ROUND(I578*H578,2)</f>
        <v>0</v>
      </c>
      <c r="BL578" s="16" t="s">
        <v>179</v>
      </c>
      <c r="BM578" s="261" t="s">
        <v>2090</v>
      </c>
    </row>
    <row r="579" s="11" customFormat="1" ht="22.8" customHeight="1">
      <c r="A579" s="11"/>
      <c r="B579" s="235"/>
      <c r="C579" s="236"/>
      <c r="D579" s="237" t="s">
        <v>72</v>
      </c>
      <c r="E579" s="274" t="s">
        <v>2091</v>
      </c>
      <c r="F579" s="274" t="s">
        <v>2092</v>
      </c>
      <c r="G579" s="236"/>
      <c r="H579" s="236"/>
      <c r="I579" s="239"/>
      <c r="J579" s="275">
        <f>BK579</f>
        <v>0</v>
      </c>
      <c r="K579" s="236"/>
      <c r="L579" s="241"/>
      <c r="M579" s="242"/>
      <c r="N579" s="243"/>
      <c r="O579" s="243"/>
      <c r="P579" s="244">
        <f>SUM(P580:P600)</f>
        <v>0</v>
      </c>
      <c r="Q579" s="243"/>
      <c r="R579" s="244">
        <f>SUM(R580:R600)</f>
        <v>1.1623012500000001</v>
      </c>
      <c r="S579" s="243"/>
      <c r="T579" s="245">
        <f>SUM(T580:T600)</f>
        <v>0.066000000000000003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R579" s="246" t="s">
        <v>82</v>
      </c>
      <c r="AT579" s="247" t="s">
        <v>72</v>
      </c>
      <c r="AU579" s="247" t="s">
        <v>78</v>
      </c>
      <c r="AY579" s="246" t="s">
        <v>153</v>
      </c>
      <c r="BK579" s="248">
        <f>SUM(BK580:BK600)</f>
        <v>0</v>
      </c>
    </row>
    <row r="580" s="2" customFormat="1" ht="16.5" customHeight="1">
      <c r="A580" s="37"/>
      <c r="B580" s="38"/>
      <c r="C580" s="249" t="s">
        <v>374</v>
      </c>
      <c r="D580" s="249" t="s">
        <v>154</v>
      </c>
      <c r="E580" s="250" t="s">
        <v>2093</v>
      </c>
      <c r="F580" s="251" t="s">
        <v>2094</v>
      </c>
      <c r="G580" s="252" t="s">
        <v>739</v>
      </c>
      <c r="H580" s="253">
        <v>1</v>
      </c>
      <c r="I580" s="254"/>
      <c r="J580" s="255">
        <f>ROUND(I580*H580,2)</f>
        <v>0</v>
      </c>
      <c r="K580" s="256"/>
      <c r="L580" s="43"/>
      <c r="M580" s="257" t="s">
        <v>1</v>
      </c>
      <c r="N580" s="258" t="s">
        <v>38</v>
      </c>
      <c r="O580" s="90"/>
      <c r="P580" s="259">
        <f>O580*H580</f>
        <v>0</v>
      </c>
      <c r="Q580" s="259">
        <v>0</v>
      </c>
      <c r="R580" s="259">
        <f>Q580*H580</f>
        <v>0</v>
      </c>
      <c r="S580" s="259">
        <v>0</v>
      </c>
      <c r="T580" s="260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61" t="s">
        <v>179</v>
      </c>
      <c r="AT580" s="261" t="s">
        <v>154</v>
      </c>
      <c r="AU580" s="261" t="s">
        <v>82</v>
      </c>
      <c r="AY580" s="16" t="s">
        <v>153</v>
      </c>
      <c r="BE580" s="262">
        <f>IF(N580="základní",J580,0)</f>
        <v>0</v>
      </c>
      <c r="BF580" s="262">
        <f>IF(N580="snížená",J580,0)</f>
        <v>0</v>
      </c>
      <c r="BG580" s="262">
        <f>IF(N580="zákl. přenesená",J580,0)</f>
        <v>0</v>
      </c>
      <c r="BH580" s="262">
        <f>IF(N580="sníž. přenesená",J580,0)</f>
        <v>0</v>
      </c>
      <c r="BI580" s="262">
        <f>IF(N580="nulová",J580,0)</f>
        <v>0</v>
      </c>
      <c r="BJ580" s="16" t="s">
        <v>78</v>
      </c>
      <c r="BK580" s="262">
        <f>ROUND(I580*H580,2)</f>
        <v>0</v>
      </c>
      <c r="BL580" s="16" t="s">
        <v>179</v>
      </c>
      <c r="BM580" s="261" t="s">
        <v>2095</v>
      </c>
    </row>
    <row r="581" s="2" customFormat="1" ht="16.5" customHeight="1">
      <c r="A581" s="37"/>
      <c r="B581" s="38"/>
      <c r="C581" s="249" t="s">
        <v>2096</v>
      </c>
      <c r="D581" s="249" t="s">
        <v>154</v>
      </c>
      <c r="E581" s="250" t="s">
        <v>2097</v>
      </c>
      <c r="F581" s="251" t="s">
        <v>2098</v>
      </c>
      <c r="G581" s="252" t="s">
        <v>739</v>
      </c>
      <c r="H581" s="253">
        <v>1</v>
      </c>
      <c r="I581" s="254"/>
      <c r="J581" s="255">
        <f>ROUND(I581*H581,2)</f>
        <v>0</v>
      </c>
      <c r="K581" s="256"/>
      <c r="L581" s="43"/>
      <c r="M581" s="257" t="s">
        <v>1</v>
      </c>
      <c r="N581" s="258" t="s">
        <v>38</v>
      </c>
      <c r="O581" s="90"/>
      <c r="P581" s="259">
        <f>O581*H581</f>
        <v>0</v>
      </c>
      <c r="Q581" s="259">
        <v>0</v>
      </c>
      <c r="R581" s="259">
        <f>Q581*H581</f>
        <v>0</v>
      </c>
      <c r="S581" s="259">
        <v>0.066000000000000003</v>
      </c>
      <c r="T581" s="260">
        <f>S581*H581</f>
        <v>0.066000000000000003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61" t="s">
        <v>179</v>
      </c>
      <c r="AT581" s="261" t="s">
        <v>154</v>
      </c>
      <c r="AU581" s="261" t="s">
        <v>82</v>
      </c>
      <c r="AY581" s="16" t="s">
        <v>153</v>
      </c>
      <c r="BE581" s="262">
        <f>IF(N581="základní",J581,0)</f>
        <v>0</v>
      </c>
      <c r="BF581" s="262">
        <f>IF(N581="snížená",J581,0)</f>
        <v>0</v>
      </c>
      <c r="BG581" s="262">
        <f>IF(N581="zákl. přenesená",J581,0)</f>
        <v>0</v>
      </c>
      <c r="BH581" s="262">
        <f>IF(N581="sníž. přenesená",J581,0)</f>
        <v>0</v>
      </c>
      <c r="BI581" s="262">
        <f>IF(N581="nulová",J581,0)</f>
        <v>0</v>
      </c>
      <c r="BJ581" s="16" t="s">
        <v>78</v>
      </c>
      <c r="BK581" s="262">
        <f>ROUND(I581*H581,2)</f>
        <v>0</v>
      </c>
      <c r="BL581" s="16" t="s">
        <v>179</v>
      </c>
      <c r="BM581" s="261" t="s">
        <v>2099</v>
      </c>
    </row>
    <row r="582" s="2" customFormat="1" ht="24" customHeight="1">
      <c r="A582" s="37"/>
      <c r="B582" s="38"/>
      <c r="C582" s="249" t="s">
        <v>376</v>
      </c>
      <c r="D582" s="249" t="s">
        <v>154</v>
      </c>
      <c r="E582" s="250" t="s">
        <v>2100</v>
      </c>
      <c r="F582" s="251" t="s">
        <v>2101</v>
      </c>
      <c r="G582" s="252" t="s">
        <v>192</v>
      </c>
      <c r="H582" s="253">
        <v>14.625</v>
      </c>
      <c r="I582" s="254"/>
      <c r="J582" s="255">
        <f>ROUND(I582*H582,2)</f>
        <v>0</v>
      </c>
      <c r="K582" s="256"/>
      <c r="L582" s="43"/>
      <c r="M582" s="257" t="s">
        <v>1</v>
      </c>
      <c r="N582" s="258" t="s">
        <v>38</v>
      </c>
      <c r="O582" s="90"/>
      <c r="P582" s="259">
        <f>O582*H582</f>
        <v>0</v>
      </c>
      <c r="Q582" s="259">
        <v>0.00033</v>
      </c>
      <c r="R582" s="259">
        <f>Q582*H582</f>
        <v>0.0048262499999999998</v>
      </c>
      <c r="S582" s="259">
        <v>0</v>
      </c>
      <c r="T582" s="260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61" t="s">
        <v>179</v>
      </c>
      <c r="AT582" s="261" t="s">
        <v>154</v>
      </c>
      <c r="AU582" s="261" t="s">
        <v>82</v>
      </c>
      <c r="AY582" s="16" t="s">
        <v>153</v>
      </c>
      <c r="BE582" s="262">
        <f>IF(N582="základní",J582,0)</f>
        <v>0</v>
      </c>
      <c r="BF582" s="262">
        <f>IF(N582="snížená",J582,0)</f>
        <v>0</v>
      </c>
      <c r="BG582" s="262">
        <f>IF(N582="zákl. přenesená",J582,0)</f>
        <v>0</v>
      </c>
      <c r="BH582" s="262">
        <f>IF(N582="sníž. přenesená",J582,0)</f>
        <v>0</v>
      </c>
      <c r="BI582" s="262">
        <f>IF(N582="nulová",J582,0)</f>
        <v>0</v>
      </c>
      <c r="BJ582" s="16" t="s">
        <v>78</v>
      </c>
      <c r="BK582" s="262">
        <f>ROUND(I582*H582,2)</f>
        <v>0</v>
      </c>
      <c r="BL582" s="16" t="s">
        <v>179</v>
      </c>
      <c r="BM582" s="261" t="s">
        <v>2102</v>
      </c>
    </row>
    <row r="583" s="13" customFormat="1">
      <c r="A583" s="13"/>
      <c r="B583" s="287"/>
      <c r="C583" s="288"/>
      <c r="D583" s="289" t="s">
        <v>1029</v>
      </c>
      <c r="E583" s="290" t="s">
        <v>1</v>
      </c>
      <c r="F583" s="291" t="s">
        <v>2103</v>
      </c>
      <c r="G583" s="288"/>
      <c r="H583" s="292">
        <v>11.25</v>
      </c>
      <c r="I583" s="293"/>
      <c r="J583" s="288"/>
      <c r="K583" s="288"/>
      <c r="L583" s="294"/>
      <c r="M583" s="295"/>
      <c r="N583" s="296"/>
      <c r="O583" s="296"/>
      <c r="P583" s="296"/>
      <c r="Q583" s="296"/>
      <c r="R583" s="296"/>
      <c r="S583" s="296"/>
      <c r="T583" s="29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98" t="s">
        <v>1029</v>
      </c>
      <c r="AU583" s="298" t="s">
        <v>82</v>
      </c>
      <c r="AV583" s="13" t="s">
        <v>82</v>
      </c>
      <c r="AW583" s="13" t="s">
        <v>30</v>
      </c>
      <c r="AX583" s="13" t="s">
        <v>73</v>
      </c>
      <c r="AY583" s="298" t="s">
        <v>153</v>
      </c>
    </row>
    <row r="584" s="13" customFormat="1">
      <c r="A584" s="13"/>
      <c r="B584" s="287"/>
      <c r="C584" s="288"/>
      <c r="D584" s="289" t="s">
        <v>1029</v>
      </c>
      <c r="E584" s="290" t="s">
        <v>1</v>
      </c>
      <c r="F584" s="291" t="s">
        <v>2104</v>
      </c>
      <c r="G584" s="288"/>
      <c r="H584" s="292">
        <v>3.375</v>
      </c>
      <c r="I584" s="293"/>
      <c r="J584" s="288"/>
      <c r="K584" s="288"/>
      <c r="L584" s="294"/>
      <c r="M584" s="295"/>
      <c r="N584" s="296"/>
      <c r="O584" s="296"/>
      <c r="P584" s="296"/>
      <c r="Q584" s="296"/>
      <c r="R584" s="296"/>
      <c r="S584" s="296"/>
      <c r="T584" s="29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98" t="s">
        <v>1029</v>
      </c>
      <c r="AU584" s="298" t="s">
        <v>82</v>
      </c>
      <c r="AV584" s="13" t="s">
        <v>82</v>
      </c>
      <c r="AW584" s="13" t="s">
        <v>30</v>
      </c>
      <c r="AX584" s="13" t="s">
        <v>73</v>
      </c>
      <c r="AY584" s="298" t="s">
        <v>153</v>
      </c>
    </row>
    <row r="585" s="14" customFormat="1">
      <c r="A585" s="14"/>
      <c r="B585" s="299"/>
      <c r="C585" s="300"/>
      <c r="D585" s="289" t="s">
        <v>1029</v>
      </c>
      <c r="E585" s="301" t="s">
        <v>1</v>
      </c>
      <c r="F585" s="302" t="s">
        <v>1311</v>
      </c>
      <c r="G585" s="300"/>
      <c r="H585" s="303">
        <v>14.625</v>
      </c>
      <c r="I585" s="304"/>
      <c r="J585" s="300"/>
      <c r="K585" s="300"/>
      <c r="L585" s="305"/>
      <c r="M585" s="306"/>
      <c r="N585" s="307"/>
      <c r="O585" s="307"/>
      <c r="P585" s="307"/>
      <c r="Q585" s="307"/>
      <c r="R585" s="307"/>
      <c r="S585" s="307"/>
      <c r="T585" s="30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309" t="s">
        <v>1029</v>
      </c>
      <c r="AU585" s="309" t="s">
        <v>82</v>
      </c>
      <c r="AV585" s="14" t="s">
        <v>93</v>
      </c>
      <c r="AW585" s="14" t="s">
        <v>30</v>
      </c>
      <c r="AX585" s="14" t="s">
        <v>78</v>
      </c>
      <c r="AY585" s="309" t="s">
        <v>153</v>
      </c>
    </row>
    <row r="586" s="2" customFormat="1" ht="24" customHeight="1">
      <c r="A586" s="37"/>
      <c r="B586" s="38"/>
      <c r="C586" s="276" t="s">
        <v>2105</v>
      </c>
      <c r="D586" s="276" t="s">
        <v>957</v>
      </c>
      <c r="E586" s="277" t="s">
        <v>2106</v>
      </c>
      <c r="F586" s="278" t="s">
        <v>2107</v>
      </c>
      <c r="G586" s="279" t="s">
        <v>192</v>
      </c>
      <c r="H586" s="280">
        <v>14.625</v>
      </c>
      <c r="I586" s="281"/>
      <c r="J586" s="282">
        <f>ROUND(I586*H586,2)</f>
        <v>0</v>
      </c>
      <c r="K586" s="283"/>
      <c r="L586" s="284"/>
      <c r="M586" s="285" t="s">
        <v>1</v>
      </c>
      <c r="N586" s="286" t="s">
        <v>38</v>
      </c>
      <c r="O586" s="90"/>
      <c r="P586" s="259">
        <f>O586*H586</f>
        <v>0</v>
      </c>
      <c r="Q586" s="259">
        <v>0.027</v>
      </c>
      <c r="R586" s="259">
        <f>Q586*H586</f>
        <v>0.39487499999999998</v>
      </c>
      <c r="S586" s="259">
        <v>0</v>
      </c>
      <c r="T586" s="260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61" t="s">
        <v>205</v>
      </c>
      <c r="AT586" s="261" t="s">
        <v>957</v>
      </c>
      <c r="AU586" s="261" t="s">
        <v>82</v>
      </c>
      <c r="AY586" s="16" t="s">
        <v>153</v>
      </c>
      <c r="BE586" s="262">
        <f>IF(N586="základní",J586,0)</f>
        <v>0</v>
      </c>
      <c r="BF586" s="262">
        <f>IF(N586="snížená",J586,0)</f>
        <v>0</v>
      </c>
      <c r="BG586" s="262">
        <f>IF(N586="zákl. přenesená",J586,0)</f>
        <v>0</v>
      </c>
      <c r="BH586" s="262">
        <f>IF(N586="sníž. přenesená",J586,0)</f>
        <v>0</v>
      </c>
      <c r="BI586" s="262">
        <f>IF(N586="nulová",J586,0)</f>
        <v>0</v>
      </c>
      <c r="BJ586" s="16" t="s">
        <v>78</v>
      </c>
      <c r="BK586" s="262">
        <f>ROUND(I586*H586,2)</f>
        <v>0</v>
      </c>
      <c r="BL586" s="16" t="s">
        <v>179</v>
      </c>
      <c r="BM586" s="261" t="s">
        <v>2108</v>
      </c>
    </row>
    <row r="587" s="13" customFormat="1">
      <c r="A587" s="13"/>
      <c r="B587" s="287"/>
      <c r="C587" s="288"/>
      <c r="D587" s="289" t="s">
        <v>1029</v>
      </c>
      <c r="E587" s="290" t="s">
        <v>1</v>
      </c>
      <c r="F587" s="291" t="s">
        <v>2103</v>
      </c>
      <c r="G587" s="288"/>
      <c r="H587" s="292">
        <v>11.25</v>
      </c>
      <c r="I587" s="293"/>
      <c r="J587" s="288"/>
      <c r="K587" s="288"/>
      <c r="L587" s="294"/>
      <c r="M587" s="295"/>
      <c r="N587" s="296"/>
      <c r="O587" s="296"/>
      <c r="P587" s="296"/>
      <c r="Q587" s="296"/>
      <c r="R587" s="296"/>
      <c r="S587" s="296"/>
      <c r="T587" s="29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98" t="s">
        <v>1029</v>
      </c>
      <c r="AU587" s="298" t="s">
        <v>82</v>
      </c>
      <c r="AV587" s="13" t="s">
        <v>82</v>
      </c>
      <c r="AW587" s="13" t="s">
        <v>30</v>
      </c>
      <c r="AX587" s="13" t="s">
        <v>73</v>
      </c>
      <c r="AY587" s="298" t="s">
        <v>153</v>
      </c>
    </row>
    <row r="588" s="13" customFormat="1">
      <c r="A588" s="13"/>
      <c r="B588" s="287"/>
      <c r="C588" s="288"/>
      <c r="D588" s="289" t="s">
        <v>1029</v>
      </c>
      <c r="E588" s="290" t="s">
        <v>1</v>
      </c>
      <c r="F588" s="291" t="s">
        <v>2104</v>
      </c>
      <c r="G588" s="288"/>
      <c r="H588" s="292">
        <v>3.375</v>
      </c>
      <c r="I588" s="293"/>
      <c r="J588" s="288"/>
      <c r="K588" s="288"/>
      <c r="L588" s="294"/>
      <c r="M588" s="295"/>
      <c r="N588" s="296"/>
      <c r="O588" s="296"/>
      <c r="P588" s="296"/>
      <c r="Q588" s="296"/>
      <c r="R588" s="296"/>
      <c r="S588" s="296"/>
      <c r="T588" s="29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98" t="s">
        <v>1029</v>
      </c>
      <c r="AU588" s="298" t="s">
        <v>82</v>
      </c>
      <c r="AV588" s="13" t="s">
        <v>82</v>
      </c>
      <c r="AW588" s="13" t="s">
        <v>30</v>
      </c>
      <c r="AX588" s="13" t="s">
        <v>73</v>
      </c>
      <c r="AY588" s="298" t="s">
        <v>153</v>
      </c>
    </row>
    <row r="589" s="14" customFormat="1">
      <c r="A589" s="14"/>
      <c r="B589" s="299"/>
      <c r="C589" s="300"/>
      <c r="D589" s="289" t="s">
        <v>1029</v>
      </c>
      <c r="E589" s="301" t="s">
        <v>1</v>
      </c>
      <c r="F589" s="302" t="s">
        <v>1311</v>
      </c>
      <c r="G589" s="300"/>
      <c r="H589" s="303">
        <v>14.625</v>
      </c>
      <c r="I589" s="304"/>
      <c r="J589" s="300"/>
      <c r="K589" s="300"/>
      <c r="L589" s="305"/>
      <c r="M589" s="306"/>
      <c r="N589" s="307"/>
      <c r="O589" s="307"/>
      <c r="P589" s="307"/>
      <c r="Q589" s="307"/>
      <c r="R589" s="307"/>
      <c r="S589" s="307"/>
      <c r="T589" s="30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309" t="s">
        <v>1029</v>
      </c>
      <c r="AU589" s="309" t="s">
        <v>82</v>
      </c>
      <c r="AV589" s="14" t="s">
        <v>93</v>
      </c>
      <c r="AW589" s="14" t="s">
        <v>30</v>
      </c>
      <c r="AX589" s="14" t="s">
        <v>78</v>
      </c>
      <c r="AY589" s="309" t="s">
        <v>153</v>
      </c>
    </row>
    <row r="590" s="2" customFormat="1" ht="24" customHeight="1">
      <c r="A590" s="37"/>
      <c r="B590" s="38"/>
      <c r="C590" s="249" t="s">
        <v>381</v>
      </c>
      <c r="D590" s="249" t="s">
        <v>154</v>
      </c>
      <c r="E590" s="250" t="s">
        <v>2109</v>
      </c>
      <c r="F590" s="251" t="s">
        <v>2110</v>
      </c>
      <c r="G590" s="252" t="s">
        <v>955</v>
      </c>
      <c r="H590" s="253">
        <v>2</v>
      </c>
      <c r="I590" s="254"/>
      <c r="J590" s="255">
        <f>ROUND(I590*H590,2)</f>
        <v>0</v>
      </c>
      <c r="K590" s="256"/>
      <c r="L590" s="43"/>
      <c r="M590" s="257" t="s">
        <v>1</v>
      </c>
      <c r="N590" s="258" t="s">
        <v>38</v>
      </c>
      <c r="O590" s="90"/>
      <c r="P590" s="259">
        <f>O590*H590</f>
        <v>0</v>
      </c>
      <c r="Q590" s="259">
        <v>0</v>
      </c>
      <c r="R590" s="259">
        <f>Q590*H590</f>
        <v>0</v>
      </c>
      <c r="S590" s="259">
        <v>0</v>
      </c>
      <c r="T590" s="260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61" t="s">
        <v>179</v>
      </c>
      <c r="AT590" s="261" t="s">
        <v>154</v>
      </c>
      <c r="AU590" s="261" t="s">
        <v>82</v>
      </c>
      <c r="AY590" s="16" t="s">
        <v>153</v>
      </c>
      <c r="BE590" s="262">
        <f>IF(N590="základní",J590,0)</f>
        <v>0</v>
      </c>
      <c r="BF590" s="262">
        <f>IF(N590="snížená",J590,0)</f>
        <v>0</v>
      </c>
      <c r="BG590" s="262">
        <f>IF(N590="zákl. přenesená",J590,0)</f>
        <v>0</v>
      </c>
      <c r="BH590" s="262">
        <f>IF(N590="sníž. přenesená",J590,0)</f>
        <v>0</v>
      </c>
      <c r="BI590" s="262">
        <f>IF(N590="nulová",J590,0)</f>
        <v>0</v>
      </c>
      <c r="BJ590" s="16" t="s">
        <v>78</v>
      </c>
      <c r="BK590" s="262">
        <f>ROUND(I590*H590,2)</f>
        <v>0</v>
      </c>
      <c r="BL590" s="16" t="s">
        <v>179</v>
      </c>
      <c r="BM590" s="261" t="s">
        <v>2111</v>
      </c>
    </row>
    <row r="591" s="2" customFormat="1" ht="16.5" customHeight="1">
      <c r="A591" s="37"/>
      <c r="B591" s="38"/>
      <c r="C591" s="276" t="s">
        <v>2112</v>
      </c>
      <c r="D591" s="276" t="s">
        <v>957</v>
      </c>
      <c r="E591" s="277" t="s">
        <v>2113</v>
      </c>
      <c r="F591" s="278" t="s">
        <v>2114</v>
      </c>
      <c r="G591" s="279" t="s">
        <v>955</v>
      </c>
      <c r="H591" s="280">
        <v>2</v>
      </c>
      <c r="I591" s="281"/>
      <c r="J591" s="282">
        <f>ROUND(I591*H591,2)</f>
        <v>0</v>
      </c>
      <c r="K591" s="283"/>
      <c r="L591" s="284"/>
      <c r="M591" s="285" t="s">
        <v>1</v>
      </c>
      <c r="N591" s="286" t="s">
        <v>38</v>
      </c>
      <c r="O591" s="90"/>
      <c r="P591" s="259">
        <f>O591*H591</f>
        <v>0</v>
      </c>
      <c r="Q591" s="259">
        <v>0.042000000000000003</v>
      </c>
      <c r="R591" s="259">
        <f>Q591*H591</f>
        <v>0.084000000000000005</v>
      </c>
      <c r="S591" s="259">
        <v>0</v>
      </c>
      <c r="T591" s="260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61" t="s">
        <v>205</v>
      </c>
      <c r="AT591" s="261" t="s">
        <v>957</v>
      </c>
      <c r="AU591" s="261" t="s">
        <v>82</v>
      </c>
      <c r="AY591" s="16" t="s">
        <v>153</v>
      </c>
      <c r="BE591" s="262">
        <f>IF(N591="základní",J591,0)</f>
        <v>0</v>
      </c>
      <c r="BF591" s="262">
        <f>IF(N591="snížená",J591,0)</f>
        <v>0</v>
      </c>
      <c r="BG591" s="262">
        <f>IF(N591="zákl. přenesená",J591,0)</f>
        <v>0</v>
      </c>
      <c r="BH591" s="262">
        <f>IF(N591="sníž. přenesená",J591,0)</f>
        <v>0</v>
      </c>
      <c r="BI591" s="262">
        <f>IF(N591="nulová",J591,0)</f>
        <v>0</v>
      </c>
      <c r="BJ591" s="16" t="s">
        <v>78</v>
      </c>
      <c r="BK591" s="262">
        <f>ROUND(I591*H591,2)</f>
        <v>0</v>
      </c>
      <c r="BL591" s="16" t="s">
        <v>179</v>
      </c>
      <c r="BM591" s="261" t="s">
        <v>2115</v>
      </c>
    </row>
    <row r="592" s="2" customFormat="1" ht="24" customHeight="1">
      <c r="A592" s="37"/>
      <c r="B592" s="38"/>
      <c r="C592" s="249" t="s">
        <v>384</v>
      </c>
      <c r="D592" s="249" t="s">
        <v>154</v>
      </c>
      <c r="E592" s="250" t="s">
        <v>2116</v>
      </c>
      <c r="F592" s="251" t="s">
        <v>2117</v>
      </c>
      <c r="G592" s="252" t="s">
        <v>955</v>
      </c>
      <c r="H592" s="253">
        <v>2</v>
      </c>
      <c r="I592" s="254"/>
      <c r="J592" s="255">
        <f>ROUND(I592*H592,2)</f>
        <v>0</v>
      </c>
      <c r="K592" s="256"/>
      <c r="L592" s="43"/>
      <c r="M592" s="257" t="s">
        <v>1</v>
      </c>
      <c r="N592" s="258" t="s">
        <v>38</v>
      </c>
      <c r="O592" s="90"/>
      <c r="P592" s="259">
        <f>O592*H592</f>
        <v>0</v>
      </c>
      <c r="Q592" s="259">
        <v>0</v>
      </c>
      <c r="R592" s="259">
        <f>Q592*H592</f>
        <v>0</v>
      </c>
      <c r="S592" s="259">
        <v>0</v>
      </c>
      <c r="T592" s="260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61" t="s">
        <v>179</v>
      </c>
      <c r="AT592" s="261" t="s">
        <v>154</v>
      </c>
      <c r="AU592" s="261" t="s">
        <v>82</v>
      </c>
      <c r="AY592" s="16" t="s">
        <v>153</v>
      </c>
      <c r="BE592" s="262">
        <f>IF(N592="základní",J592,0)</f>
        <v>0</v>
      </c>
      <c r="BF592" s="262">
        <f>IF(N592="snížená",J592,0)</f>
        <v>0</v>
      </c>
      <c r="BG592" s="262">
        <f>IF(N592="zákl. přenesená",J592,0)</f>
        <v>0</v>
      </c>
      <c r="BH592" s="262">
        <f>IF(N592="sníž. přenesená",J592,0)</f>
        <v>0</v>
      </c>
      <c r="BI592" s="262">
        <f>IF(N592="nulová",J592,0)</f>
        <v>0</v>
      </c>
      <c r="BJ592" s="16" t="s">
        <v>78</v>
      </c>
      <c r="BK592" s="262">
        <f>ROUND(I592*H592,2)</f>
        <v>0</v>
      </c>
      <c r="BL592" s="16" t="s">
        <v>179</v>
      </c>
      <c r="BM592" s="261" t="s">
        <v>2118</v>
      </c>
    </row>
    <row r="593" s="2" customFormat="1" ht="16.5" customHeight="1">
      <c r="A593" s="37"/>
      <c r="B593" s="38"/>
      <c r="C593" s="276" t="s">
        <v>2119</v>
      </c>
      <c r="D593" s="276" t="s">
        <v>957</v>
      </c>
      <c r="E593" s="277" t="s">
        <v>2120</v>
      </c>
      <c r="F593" s="278" t="s">
        <v>2121</v>
      </c>
      <c r="G593" s="279" t="s">
        <v>955</v>
      </c>
      <c r="H593" s="280">
        <v>2</v>
      </c>
      <c r="I593" s="281"/>
      <c r="J593" s="282">
        <f>ROUND(I593*H593,2)</f>
        <v>0</v>
      </c>
      <c r="K593" s="283"/>
      <c r="L593" s="284"/>
      <c r="M593" s="285" t="s">
        <v>1</v>
      </c>
      <c r="N593" s="286" t="s">
        <v>38</v>
      </c>
      <c r="O593" s="90"/>
      <c r="P593" s="259">
        <f>O593*H593</f>
        <v>0</v>
      </c>
      <c r="Q593" s="259">
        <v>0.17999999999999999</v>
      </c>
      <c r="R593" s="259">
        <f>Q593*H593</f>
        <v>0.35999999999999999</v>
      </c>
      <c r="S593" s="259">
        <v>0</v>
      </c>
      <c r="T593" s="260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61" t="s">
        <v>205</v>
      </c>
      <c r="AT593" s="261" t="s">
        <v>957</v>
      </c>
      <c r="AU593" s="261" t="s">
        <v>82</v>
      </c>
      <c r="AY593" s="16" t="s">
        <v>153</v>
      </c>
      <c r="BE593" s="262">
        <f>IF(N593="základní",J593,0)</f>
        <v>0</v>
      </c>
      <c r="BF593" s="262">
        <f>IF(N593="snížená",J593,0)</f>
        <v>0</v>
      </c>
      <c r="BG593" s="262">
        <f>IF(N593="zákl. přenesená",J593,0)</f>
        <v>0</v>
      </c>
      <c r="BH593" s="262">
        <f>IF(N593="sníž. přenesená",J593,0)</f>
        <v>0</v>
      </c>
      <c r="BI593" s="262">
        <f>IF(N593="nulová",J593,0)</f>
        <v>0</v>
      </c>
      <c r="BJ593" s="16" t="s">
        <v>78</v>
      </c>
      <c r="BK593" s="262">
        <f>ROUND(I593*H593,2)</f>
        <v>0</v>
      </c>
      <c r="BL593" s="16" t="s">
        <v>179</v>
      </c>
      <c r="BM593" s="261" t="s">
        <v>2122</v>
      </c>
    </row>
    <row r="594" s="2" customFormat="1" ht="16.5" customHeight="1">
      <c r="A594" s="37"/>
      <c r="B594" s="38"/>
      <c r="C594" s="249" t="s">
        <v>387</v>
      </c>
      <c r="D594" s="249" t="s">
        <v>154</v>
      </c>
      <c r="E594" s="250" t="s">
        <v>2123</v>
      </c>
      <c r="F594" s="251" t="s">
        <v>2124</v>
      </c>
      <c r="G594" s="252" t="s">
        <v>573</v>
      </c>
      <c r="H594" s="253">
        <v>6</v>
      </c>
      <c r="I594" s="254"/>
      <c r="J594" s="255">
        <f>ROUND(I594*H594,2)</f>
        <v>0</v>
      </c>
      <c r="K594" s="256"/>
      <c r="L594" s="43"/>
      <c r="M594" s="257" t="s">
        <v>1</v>
      </c>
      <c r="N594" s="258" t="s">
        <v>38</v>
      </c>
      <c r="O594" s="90"/>
      <c r="P594" s="259">
        <f>O594*H594</f>
        <v>0</v>
      </c>
      <c r="Q594" s="259">
        <v>0</v>
      </c>
      <c r="R594" s="259">
        <f>Q594*H594</f>
        <v>0</v>
      </c>
      <c r="S594" s="259">
        <v>0</v>
      </c>
      <c r="T594" s="260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61" t="s">
        <v>179</v>
      </c>
      <c r="AT594" s="261" t="s">
        <v>154</v>
      </c>
      <c r="AU594" s="261" t="s">
        <v>82</v>
      </c>
      <c r="AY594" s="16" t="s">
        <v>153</v>
      </c>
      <c r="BE594" s="262">
        <f>IF(N594="základní",J594,0)</f>
        <v>0</v>
      </c>
      <c r="BF594" s="262">
        <f>IF(N594="snížená",J594,0)</f>
        <v>0</v>
      </c>
      <c r="BG594" s="262">
        <f>IF(N594="zákl. přenesená",J594,0)</f>
        <v>0</v>
      </c>
      <c r="BH594" s="262">
        <f>IF(N594="sníž. přenesená",J594,0)</f>
        <v>0</v>
      </c>
      <c r="BI594" s="262">
        <f>IF(N594="nulová",J594,0)</f>
        <v>0</v>
      </c>
      <c r="BJ594" s="16" t="s">
        <v>78</v>
      </c>
      <c r="BK594" s="262">
        <f>ROUND(I594*H594,2)</f>
        <v>0</v>
      </c>
      <c r="BL594" s="16" t="s">
        <v>179</v>
      </c>
      <c r="BM594" s="261" t="s">
        <v>2125</v>
      </c>
    </row>
    <row r="595" s="2" customFormat="1" ht="36" customHeight="1">
      <c r="A595" s="37"/>
      <c r="B595" s="38"/>
      <c r="C595" s="276" t="s">
        <v>2126</v>
      </c>
      <c r="D595" s="276" t="s">
        <v>957</v>
      </c>
      <c r="E595" s="277" t="s">
        <v>2127</v>
      </c>
      <c r="F595" s="278" t="s">
        <v>2128</v>
      </c>
      <c r="G595" s="279" t="s">
        <v>573</v>
      </c>
      <c r="H595" s="280">
        <v>6</v>
      </c>
      <c r="I595" s="281"/>
      <c r="J595" s="282">
        <f>ROUND(I595*H595,2)</f>
        <v>0</v>
      </c>
      <c r="K595" s="283"/>
      <c r="L595" s="284"/>
      <c r="M595" s="285" t="s">
        <v>1</v>
      </c>
      <c r="N595" s="286" t="s">
        <v>38</v>
      </c>
      <c r="O595" s="90"/>
      <c r="P595" s="259">
        <f>O595*H595</f>
        <v>0</v>
      </c>
      <c r="Q595" s="259">
        <v>0.053100000000000001</v>
      </c>
      <c r="R595" s="259">
        <f>Q595*H595</f>
        <v>0.31859999999999999</v>
      </c>
      <c r="S595" s="259">
        <v>0</v>
      </c>
      <c r="T595" s="260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61" t="s">
        <v>205</v>
      </c>
      <c r="AT595" s="261" t="s">
        <v>957</v>
      </c>
      <c r="AU595" s="261" t="s">
        <v>82</v>
      </c>
      <c r="AY595" s="16" t="s">
        <v>153</v>
      </c>
      <c r="BE595" s="262">
        <f>IF(N595="základní",J595,0)</f>
        <v>0</v>
      </c>
      <c r="BF595" s="262">
        <f>IF(N595="snížená",J595,0)</f>
        <v>0</v>
      </c>
      <c r="BG595" s="262">
        <f>IF(N595="zákl. přenesená",J595,0)</f>
        <v>0</v>
      </c>
      <c r="BH595" s="262">
        <f>IF(N595="sníž. přenesená",J595,0)</f>
        <v>0</v>
      </c>
      <c r="BI595" s="262">
        <f>IF(N595="nulová",J595,0)</f>
        <v>0</v>
      </c>
      <c r="BJ595" s="16" t="s">
        <v>78</v>
      </c>
      <c r="BK595" s="262">
        <f>ROUND(I595*H595,2)</f>
        <v>0</v>
      </c>
      <c r="BL595" s="16" t="s">
        <v>179</v>
      </c>
      <c r="BM595" s="261" t="s">
        <v>2129</v>
      </c>
    </row>
    <row r="596" s="2" customFormat="1" ht="24" customHeight="1">
      <c r="A596" s="37"/>
      <c r="B596" s="38"/>
      <c r="C596" s="249" t="s">
        <v>390</v>
      </c>
      <c r="D596" s="249" t="s">
        <v>154</v>
      </c>
      <c r="E596" s="250" t="s">
        <v>2130</v>
      </c>
      <c r="F596" s="251" t="s">
        <v>2131</v>
      </c>
      <c r="G596" s="252" t="s">
        <v>166</v>
      </c>
      <c r="H596" s="253">
        <v>4309.9899999999998</v>
      </c>
      <c r="I596" s="254"/>
      <c r="J596" s="255">
        <f>ROUND(I596*H596,2)</f>
        <v>0</v>
      </c>
      <c r="K596" s="256"/>
      <c r="L596" s="43"/>
      <c r="M596" s="257" t="s">
        <v>1</v>
      </c>
      <c r="N596" s="258" t="s">
        <v>38</v>
      </c>
      <c r="O596" s="90"/>
      <c r="P596" s="259">
        <f>O596*H596</f>
        <v>0</v>
      </c>
      <c r="Q596" s="259">
        <v>0</v>
      </c>
      <c r="R596" s="259">
        <f>Q596*H596</f>
        <v>0</v>
      </c>
      <c r="S596" s="259">
        <v>0</v>
      </c>
      <c r="T596" s="260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61" t="s">
        <v>179</v>
      </c>
      <c r="AT596" s="261" t="s">
        <v>154</v>
      </c>
      <c r="AU596" s="261" t="s">
        <v>82</v>
      </c>
      <c r="AY596" s="16" t="s">
        <v>153</v>
      </c>
      <c r="BE596" s="262">
        <f>IF(N596="základní",J596,0)</f>
        <v>0</v>
      </c>
      <c r="BF596" s="262">
        <f>IF(N596="snížená",J596,0)</f>
        <v>0</v>
      </c>
      <c r="BG596" s="262">
        <f>IF(N596="zákl. přenesená",J596,0)</f>
        <v>0</v>
      </c>
      <c r="BH596" s="262">
        <f>IF(N596="sníž. přenesená",J596,0)</f>
        <v>0</v>
      </c>
      <c r="BI596" s="262">
        <f>IF(N596="nulová",J596,0)</f>
        <v>0</v>
      </c>
      <c r="BJ596" s="16" t="s">
        <v>78</v>
      </c>
      <c r="BK596" s="262">
        <f>ROUND(I596*H596,2)</f>
        <v>0</v>
      </c>
      <c r="BL596" s="16" t="s">
        <v>179</v>
      </c>
      <c r="BM596" s="261" t="s">
        <v>2132</v>
      </c>
    </row>
    <row r="597" s="13" customFormat="1">
      <c r="A597" s="13"/>
      <c r="B597" s="287"/>
      <c r="C597" s="288"/>
      <c r="D597" s="289" t="s">
        <v>1029</v>
      </c>
      <c r="E597" s="290" t="s">
        <v>1</v>
      </c>
      <c r="F597" s="291" t="s">
        <v>2133</v>
      </c>
      <c r="G597" s="288"/>
      <c r="H597" s="292">
        <v>4309.9899999999998</v>
      </c>
      <c r="I597" s="293"/>
      <c r="J597" s="288"/>
      <c r="K597" s="288"/>
      <c r="L597" s="294"/>
      <c r="M597" s="295"/>
      <c r="N597" s="296"/>
      <c r="O597" s="296"/>
      <c r="P597" s="296"/>
      <c r="Q597" s="296"/>
      <c r="R597" s="296"/>
      <c r="S597" s="296"/>
      <c r="T597" s="29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98" t="s">
        <v>1029</v>
      </c>
      <c r="AU597" s="298" t="s">
        <v>82</v>
      </c>
      <c r="AV597" s="13" t="s">
        <v>82</v>
      </c>
      <c r="AW597" s="13" t="s">
        <v>30</v>
      </c>
      <c r="AX597" s="13" t="s">
        <v>78</v>
      </c>
      <c r="AY597" s="298" t="s">
        <v>153</v>
      </c>
    </row>
    <row r="598" s="2" customFormat="1" ht="24" customHeight="1">
      <c r="A598" s="37"/>
      <c r="B598" s="38"/>
      <c r="C598" s="249" t="s">
        <v>2134</v>
      </c>
      <c r="D598" s="249" t="s">
        <v>154</v>
      </c>
      <c r="E598" s="250" t="s">
        <v>2135</v>
      </c>
      <c r="F598" s="251" t="s">
        <v>2136</v>
      </c>
      <c r="G598" s="252" t="s">
        <v>166</v>
      </c>
      <c r="H598" s="253">
        <v>396.80000000000001</v>
      </c>
      <c r="I598" s="254"/>
      <c r="J598" s="255">
        <f>ROUND(I598*H598,2)</f>
        <v>0</v>
      </c>
      <c r="K598" s="256"/>
      <c r="L598" s="43"/>
      <c r="M598" s="257" t="s">
        <v>1</v>
      </c>
      <c r="N598" s="258" t="s">
        <v>38</v>
      </c>
      <c r="O598" s="90"/>
      <c r="P598" s="259">
        <f>O598*H598</f>
        <v>0</v>
      </c>
      <c r="Q598" s="259">
        <v>0</v>
      </c>
      <c r="R598" s="259">
        <f>Q598*H598</f>
        <v>0</v>
      </c>
      <c r="S598" s="259">
        <v>0</v>
      </c>
      <c r="T598" s="260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61" t="s">
        <v>179</v>
      </c>
      <c r="AT598" s="261" t="s">
        <v>154</v>
      </c>
      <c r="AU598" s="261" t="s">
        <v>82</v>
      </c>
      <c r="AY598" s="16" t="s">
        <v>153</v>
      </c>
      <c r="BE598" s="262">
        <f>IF(N598="základní",J598,0)</f>
        <v>0</v>
      </c>
      <c r="BF598" s="262">
        <f>IF(N598="snížená",J598,0)</f>
        <v>0</v>
      </c>
      <c r="BG598" s="262">
        <f>IF(N598="zákl. přenesená",J598,0)</f>
        <v>0</v>
      </c>
      <c r="BH598" s="262">
        <f>IF(N598="sníž. přenesená",J598,0)</f>
        <v>0</v>
      </c>
      <c r="BI598" s="262">
        <f>IF(N598="nulová",J598,0)</f>
        <v>0</v>
      </c>
      <c r="BJ598" s="16" t="s">
        <v>78</v>
      </c>
      <c r="BK598" s="262">
        <f>ROUND(I598*H598,2)</f>
        <v>0</v>
      </c>
      <c r="BL598" s="16" t="s">
        <v>179</v>
      </c>
      <c r="BM598" s="261" t="s">
        <v>2137</v>
      </c>
    </row>
    <row r="599" s="13" customFormat="1">
      <c r="A599" s="13"/>
      <c r="B599" s="287"/>
      <c r="C599" s="288"/>
      <c r="D599" s="289" t="s">
        <v>1029</v>
      </c>
      <c r="E599" s="290" t="s">
        <v>1</v>
      </c>
      <c r="F599" s="291" t="s">
        <v>2138</v>
      </c>
      <c r="G599" s="288"/>
      <c r="H599" s="292">
        <v>396.80000000000001</v>
      </c>
      <c r="I599" s="293"/>
      <c r="J599" s="288"/>
      <c r="K599" s="288"/>
      <c r="L599" s="294"/>
      <c r="M599" s="295"/>
      <c r="N599" s="296"/>
      <c r="O599" s="296"/>
      <c r="P599" s="296"/>
      <c r="Q599" s="296"/>
      <c r="R599" s="296"/>
      <c r="S599" s="296"/>
      <c r="T599" s="29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98" t="s">
        <v>1029</v>
      </c>
      <c r="AU599" s="298" t="s">
        <v>82</v>
      </c>
      <c r="AV599" s="13" t="s">
        <v>82</v>
      </c>
      <c r="AW599" s="13" t="s">
        <v>30</v>
      </c>
      <c r="AX599" s="13" t="s">
        <v>78</v>
      </c>
      <c r="AY599" s="298" t="s">
        <v>153</v>
      </c>
    </row>
    <row r="600" s="2" customFormat="1" ht="24" customHeight="1">
      <c r="A600" s="37"/>
      <c r="B600" s="38"/>
      <c r="C600" s="249" t="s">
        <v>393</v>
      </c>
      <c r="D600" s="249" t="s">
        <v>154</v>
      </c>
      <c r="E600" s="250" t="s">
        <v>2139</v>
      </c>
      <c r="F600" s="251" t="s">
        <v>2140</v>
      </c>
      <c r="G600" s="252" t="s">
        <v>1076</v>
      </c>
      <c r="H600" s="253">
        <v>5.8680000000000003</v>
      </c>
      <c r="I600" s="254"/>
      <c r="J600" s="255">
        <f>ROUND(I600*H600,2)</f>
        <v>0</v>
      </c>
      <c r="K600" s="256"/>
      <c r="L600" s="43"/>
      <c r="M600" s="257" t="s">
        <v>1</v>
      </c>
      <c r="N600" s="258" t="s">
        <v>38</v>
      </c>
      <c r="O600" s="90"/>
      <c r="P600" s="259">
        <f>O600*H600</f>
        <v>0</v>
      </c>
      <c r="Q600" s="259">
        <v>0</v>
      </c>
      <c r="R600" s="259">
        <f>Q600*H600</f>
        <v>0</v>
      </c>
      <c r="S600" s="259">
        <v>0</v>
      </c>
      <c r="T600" s="260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261" t="s">
        <v>179</v>
      </c>
      <c r="AT600" s="261" t="s">
        <v>154</v>
      </c>
      <c r="AU600" s="261" t="s">
        <v>82</v>
      </c>
      <c r="AY600" s="16" t="s">
        <v>153</v>
      </c>
      <c r="BE600" s="262">
        <f>IF(N600="základní",J600,0)</f>
        <v>0</v>
      </c>
      <c r="BF600" s="262">
        <f>IF(N600="snížená",J600,0)</f>
        <v>0</v>
      </c>
      <c r="BG600" s="262">
        <f>IF(N600="zákl. přenesená",J600,0)</f>
        <v>0</v>
      </c>
      <c r="BH600" s="262">
        <f>IF(N600="sníž. přenesená",J600,0)</f>
        <v>0</v>
      </c>
      <c r="BI600" s="262">
        <f>IF(N600="nulová",J600,0)</f>
        <v>0</v>
      </c>
      <c r="BJ600" s="16" t="s">
        <v>78</v>
      </c>
      <c r="BK600" s="262">
        <f>ROUND(I600*H600,2)</f>
        <v>0</v>
      </c>
      <c r="BL600" s="16" t="s">
        <v>179</v>
      </c>
      <c r="BM600" s="261" t="s">
        <v>2141</v>
      </c>
    </row>
    <row r="601" s="11" customFormat="1" ht="22.8" customHeight="1">
      <c r="A601" s="11"/>
      <c r="B601" s="235"/>
      <c r="C601" s="236"/>
      <c r="D601" s="237" t="s">
        <v>72</v>
      </c>
      <c r="E601" s="274" t="s">
        <v>2142</v>
      </c>
      <c r="F601" s="274" t="s">
        <v>2143</v>
      </c>
      <c r="G601" s="236"/>
      <c r="H601" s="236"/>
      <c r="I601" s="239"/>
      <c r="J601" s="275">
        <f>BK601</f>
        <v>0</v>
      </c>
      <c r="K601" s="236"/>
      <c r="L601" s="241"/>
      <c r="M601" s="242"/>
      <c r="N601" s="243"/>
      <c r="O601" s="243"/>
      <c r="P601" s="244">
        <f>SUM(P602:P606)</f>
        <v>0</v>
      </c>
      <c r="Q601" s="243"/>
      <c r="R601" s="244">
        <f>SUM(R602:R606)</f>
        <v>0.85847999999999991</v>
      </c>
      <c r="S601" s="243"/>
      <c r="T601" s="245">
        <f>SUM(T602:T606)</f>
        <v>0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R601" s="246" t="s">
        <v>82</v>
      </c>
      <c r="AT601" s="247" t="s">
        <v>72</v>
      </c>
      <c r="AU601" s="247" t="s">
        <v>78</v>
      </c>
      <c r="AY601" s="246" t="s">
        <v>153</v>
      </c>
      <c r="BK601" s="248">
        <f>SUM(BK602:BK606)</f>
        <v>0</v>
      </c>
    </row>
    <row r="602" s="2" customFormat="1" ht="24" customHeight="1">
      <c r="A602" s="37"/>
      <c r="B602" s="38"/>
      <c r="C602" s="249" t="s">
        <v>2144</v>
      </c>
      <c r="D602" s="249" t="s">
        <v>154</v>
      </c>
      <c r="E602" s="250" t="s">
        <v>2145</v>
      </c>
      <c r="F602" s="251" t="s">
        <v>2146</v>
      </c>
      <c r="G602" s="252" t="s">
        <v>192</v>
      </c>
      <c r="H602" s="253">
        <v>33.600000000000001</v>
      </c>
      <c r="I602" s="254"/>
      <c r="J602" s="255">
        <f>ROUND(I602*H602,2)</f>
        <v>0</v>
      </c>
      <c r="K602" s="256"/>
      <c r="L602" s="43"/>
      <c r="M602" s="257" t="s">
        <v>1</v>
      </c>
      <c r="N602" s="258" t="s">
        <v>38</v>
      </c>
      <c r="O602" s="90"/>
      <c r="P602" s="259">
        <f>O602*H602</f>
        <v>0</v>
      </c>
      <c r="Q602" s="259">
        <v>0.0063499999999999997</v>
      </c>
      <c r="R602" s="259">
        <f>Q602*H602</f>
        <v>0.21335999999999999</v>
      </c>
      <c r="S602" s="259">
        <v>0</v>
      </c>
      <c r="T602" s="260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261" t="s">
        <v>179</v>
      </c>
      <c r="AT602" s="261" t="s">
        <v>154</v>
      </c>
      <c r="AU602" s="261" t="s">
        <v>82</v>
      </c>
      <c r="AY602" s="16" t="s">
        <v>153</v>
      </c>
      <c r="BE602" s="262">
        <f>IF(N602="základní",J602,0)</f>
        <v>0</v>
      </c>
      <c r="BF602" s="262">
        <f>IF(N602="snížená",J602,0)</f>
        <v>0</v>
      </c>
      <c r="BG602" s="262">
        <f>IF(N602="zákl. přenesená",J602,0)</f>
        <v>0</v>
      </c>
      <c r="BH602" s="262">
        <f>IF(N602="sníž. přenesená",J602,0)</f>
        <v>0</v>
      </c>
      <c r="BI602" s="262">
        <f>IF(N602="nulová",J602,0)</f>
        <v>0</v>
      </c>
      <c r="BJ602" s="16" t="s">
        <v>78</v>
      </c>
      <c r="BK602" s="262">
        <f>ROUND(I602*H602,2)</f>
        <v>0</v>
      </c>
      <c r="BL602" s="16" t="s">
        <v>179</v>
      </c>
      <c r="BM602" s="261" t="s">
        <v>2147</v>
      </c>
    </row>
    <row r="603" s="13" customFormat="1">
      <c r="A603" s="13"/>
      <c r="B603" s="287"/>
      <c r="C603" s="288"/>
      <c r="D603" s="289" t="s">
        <v>1029</v>
      </c>
      <c r="E603" s="290" t="s">
        <v>1</v>
      </c>
      <c r="F603" s="291" t="s">
        <v>2148</v>
      </c>
      <c r="G603" s="288"/>
      <c r="H603" s="292">
        <v>33.600000000000001</v>
      </c>
      <c r="I603" s="293"/>
      <c r="J603" s="288"/>
      <c r="K603" s="288"/>
      <c r="L603" s="294"/>
      <c r="M603" s="295"/>
      <c r="N603" s="296"/>
      <c r="O603" s="296"/>
      <c r="P603" s="296"/>
      <c r="Q603" s="296"/>
      <c r="R603" s="296"/>
      <c r="S603" s="296"/>
      <c r="T603" s="29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98" t="s">
        <v>1029</v>
      </c>
      <c r="AU603" s="298" t="s">
        <v>82</v>
      </c>
      <c r="AV603" s="13" t="s">
        <v>82</v>
      </c>
      <c r="AW603" s="13" t="s">
        <v>30</v>
      </c>
      <c r="AX603" s="13" t="s">
        <v>78</v>
      </c>
      <c r="AY603" s="298" t="s">
        <v>153</v>
      </c>
    </row>
    <row r="604" s="2" customFormat="1" ht="24" customHeight="1">
      <c r="A604" s="37"/>
      <c r="B604" s="38"/>
      <c r="C604" s="276" t="s">
        <v>396</v>
      </c>
      <c r="D604" s="276" t="s">
        <v>957</v>
      </c>
      <c r="E604" s="277" t="s">
        <v>2149</v>
      </c>
      <c r="F604" s="278" t="s">
        <v>2150</v>
      </c>
      <c r="G604" s="279" t="s">
        <v>192</v>
      </c>
      <c r="H604" s="280">
        <v>33.600000000000001</v>
      </c>
      <c r="I604" s="281"/>
      <c r="J604" s="282">
        <f>ROUND(I604*H604,2)</f>
        <v>0</v>
      </c>
      <c r="K604" s="283"/>
      <c r="L604" s="284"/>
      <c r="M604" s="285" t="s">
        <v>1</v>
      </c>
      <c r="N604" s="286" t="s">
        <v>38</v>
      </c>
      <c r="O604" s="90"/>
      <c r="P604" s="259">
        <f>O604*H604</f>
        <v>0</v>
      </c>
      <c r="Q604" s="259">
        <v>0.019199999999999998</v>
      </c>
      <c r="R604" s="259">
        <f>Q604*H604</f>
        <v>0.64511999999999992</v>
      </c>
      <c r="S604" s="259">
        <v>0</v>
      </c>
      <c r="T604" s="260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61" t="s">
        <v>205</v>
      </c>
      <c r="AT604" s="261" t="s">
        <v>957</v>
      </c>
      <c r="AU604" s="261" t="s">
        <v>82</v>
      </c>
      <c r="AY604" s="16" t="s">
        <v>153</v>
      </c>
      <c r="BE604" s="262">
        <f>IF(N604="základní",J604,0)</f>
        <v>0</v>
      </c>
      <c r="BF604" s="262">
        <f>IF(N604="snížená",J604,0)</f>
        <v>0</v>
      </c>
      <c r="BG604" s="262">
        <f>IF(N604="zákl. přenesená",J604,0)</f>
        <v>0</v>
      </c>
      <c r="BH604" s="262">
        <f>IF(N604="sníž. přenesená",J604,0)</f>
        <v>0</v>
      </c>
      <c r="BI604" s="262">
        <f>IF(N604="nulová",J604,0)</f>
        <v>0</v>
      </c>
      <c r="BJ604" s="16" t="s">
        <v>78</v>
      </c>
      <c r="BK604" s="262">
        <f>ROUND(I604*H604,2)</f>
        <v>0</v>
      </c>
      <c r="BL604" s="16" t="s">
        <v>179</v>
      </c>
      <c r="BM604" s="261" t="s">
        <v>2151</v>
      </c>
    </row>
    <row r="605" s="13" customFormat="1">
      <c r="A605" s="13"/>
      <c r="B605" s="287"/>
      <c r="C605" s="288"/>
      <c r="D605" s="289" t="s">
        <v>1029</v>
      </c>
      <c r="E605" s="290" t="s">
        <v>1</v>
      </c>
      <c r="F605" s="291" t="s">
        <v>2148</v>
      </c>
      <c r="G605" s="288"/>
      <c r="H605" s="292">
        <v>33.600000000000001</v>
      </c>
      <c r="I605" s="293"/>
      <c r="J605" s="288"/>
      <c r="K605" s="288"/>
      <c r="L605" s="294"/>
      <c r="M605" s="295"/>
      <c r="N605" s="296"/>
      <c r="O605" s="296"/>
      <c r="P605" s="296"/>
      <c r="Q605" s="296"/>
      <c r="R605" s="296"/>
      <c r="S605" s="296"/>
      <c r="T605" s="29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98" t="s">
        <v>1029</v>
      </c>
      <c r="AU605" s="298" t="s">
        <v>82</v>
      </c>
      <c r="AV605" s="13" t="s">
        <v>82</v>
      </c>
      <c r="AW605" s="13" t="s">
        <v>30</v>
      </c>
      <c r="AX605" s="13" t="s">
        <v>78</v>
      </c>
      <c r="AY605" s="298" t="s">
        <v>153</v>
      </c>
    </row>
    <row r="606" s="2" customFormat="1" ht="24" customHeight="1">
      <c r="A606" s="37"/>
      <c r="B606" s="38"/>
      <c r="C606" s="249" t="s">
        <v>2152</v>
      </c>
      <c r="D606" s="249" t="s">
        <v>154</v>
      </c>
      <c r="E606" s="250" t="s">
        <v>2153</v>
      </c>
      <c r="F606" s="251" t="s">
        <v>2154</v>
      </c>
      <c r="G606" s="252" t="s">
        <v>1076</v>
      </c>
      <c r="H606" s="253">
        <v>0.85799999999999998</v>
      </c>
      <c r="I606" s="254"/>
      <c r="J606" s="255">
        <f>ROUND(I606*H606,2)</f>
        <v>0</v>
      </c>
      <c r="K606" s="256"/>
      <c r="L606" s="43"/>
      <c r="M606" s="257" t="s">
        <v>1</v>
      </c>
      <c r="N606" s="258" t="s">
        <v>38</v>
      </c>
      <c r="O606" s="90"/>
      <c r="P606" s="259">
        <f>O606*H606</f>
        <v>0</v>
      </c>
      <c r="Q606" s="259">
        <v>0</v>
      </c>
      <c r="R606" s="259">
        <f>Q606*H606</f>
        <v>0</v>
      </c>
      <c r="S606" s="259">
        <v>0</v>
      </c>
      <c r="T606" s="260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61" t="s">
        <v>179</v>
      </c>
      <c r="AT606" s="261" t="s">
        <v>154</v>
      </c>
      <c r="AU606" s="261" t="s">
        <v>82</v>
      </c>
      <c r="AY606" s="16" t="s">
        <v>153</v>
      </c>
      <c r="BE606" s="262">
        <f>IF(N606="základní",J606,0)</f>
        <v>0</v>
      </c>
      <c r="BF606" s="262">
        <f>IF(N606="snížená",J606,0)</f>
        <v>0</v>
      </c>
      <c r="BG606" s="262">
        <f>IF(N606="zákl. přenesená",J606,0)</f>
        <v>0</v>
      </c>
      <c r="BH606" s="262">
        <f>IF(N606="sníž. přenesená",J606,0)</f>
        <v>0</v>
      </c>
      <c r="BI606" s="262">
        <f>IF(N606="nulová",J606,0)</f>
        <v>0</v>
      </c>
      <c r="BJ606" s="16" t="s">
        <v>78</v>
      </c>
      <c r="BK606" s="262">
        <f>ROUND(I606*H606,2)</f>
        <v>0</v>
      </c>
      <c r="BL606" s="16" t="s">
        <v>179</v>
      </c>
      <c r="BM606" s="261" t="s">
        <v>2155</v>
      </c>
    </row>
    <row r="607" s="11" customFormat="1" ht="22.8" customHeight="1">
      <c r="A607" s="11"/>
      <c r="B607" s="235"/>
      <c r="C607" s="236"/>
      <c r="D607" s="237" t="s">
        <v>72</v>
      </c>
      <c r="E607" s="274" t="s">
        <v>2156</v>
      </c>
      <c r="F607" s="274" t="s">
        <v>2157</v>
      </c>
      <c r="G607" s="236"/>
      <c r="H607" s="236"/>
      <c r="I607" s="239"/>
      <c r="J607" s="275">
        <f>BK607</f>
        <v>0</v>
      </c>
      <c r="K607" s="236"/>
      <c r="L607" s="241"/>
      <c r="M607" s="242"/>
      <c r="N607" s="243"/>
      <c r="O607" s="243"/>
      <c r="P607" s="244">
        <f>SUM(P608:P615)</f>
        <v>0</v>
      </c>
      <c r="Q607" s="243"/>
      <c r="R607" s="244">
        <f>SUM(R608:R615)</f>
        <v>0.87384499999999998</v>
      </c>
      <c r="S607" s="243"/>
      <c r="T607" s="245">
        <f>SUM(T608:T615)</f>
        <v>0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R607" s="246" t="s">
        <v>82</v>
      </c>
      <c r="AT607" s="247" t="s">
        <v>72</v>
      </c>
      <c r="AU607" s="247" t="s">
        <v>78</v>
      </c>
      <c r="AY607" s="246" t="s">
        <v>153</v>
      </c>
      <c r="BK607" s="248">
        <f>SUM(BK608:BK615)</f>
        <v>0</v>
      </c>
    </row>
    <row r="608" s="2" customFormat="1" ht="16.5" customHeight="1">
      <c r="A608" s="37"/>
      <c r="B608" s="38"/>
      <c r="C608" s="249" t="s">
        <v>399</v>
      </c>
      <c r="D608" s="249" t="s">
        <v>154</v>
      </c>
      <c r="E608" s="250" t="s">
        <v>2158</v>
      </c>
      <c r="F608" s="251" t="s">
        <v>2159</v>
      </c>
      <c r="G608" s="252" t="s">
        <v>192</v>
      </c>
      <c r="H608" s="253">
        <v>61.100000000000001</v>
      </c>
      <c r="I608" s="254"/>
      <c r="J608" s="255">
        <f>ROUND(I608*H608,2)</f>
        <v>0</v>
      </c>
      <c r="K608" s="256"/>
      <c r="L608" s="43"/>
      <c r="M608" s="257" t="s">
        <v>1</v>
      </c>
      <c r="N608" s="258" t="s">
        <v>38</v>
      </c>
      <c r="O608" s="90"/>
      <c r="P608" s="259">
        <f>O608*H608</f>
        <v>0</v>
      </c>
      <c r="Q608" s="259">
        <v>0.00029999999999999997</v>
      </c>
      <c r="R608" s="259">
        <f>Q608*H608</f>
        <v>0.018329999999999999</v>
      </c>
      <c r="S608" s="259">
        <v>0</v>
      </c>
      <c r="T608" s="260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261" t="s">
        <v>93</v>
      </c>
      <c r="AT608" s="261" t="s">
        <v>154</v>
      </c>
      <c r="AU608" s="261" t="s">
        <v>82</v>
      </c>
      <c r="AY608" s="16" t="s">
        <v>153</v>
      </c>
      <c r="BE608" s="262">
        <f>IF(N608="základní",J608,0)</f>
        <v>0</v>
      </c>
      <c r="BF608" s="262">
        <f>IF(N608="snížená",J608,0)</f>
        <v>0</v>
      </c>
      <c r="BG608" s="262">
        <f>IF(N608="zákl. přenesená",J608,0)</f>
        <v>0</v>
      </c>
      <c r="BH608" s="262">
        <f>IF(N608="sníž. přenesená",J608,0)</f>
        <v>0</v>
      </c>
      <c r="BI608" s="262">
        <f>IF(N608="nulová",J608,0)</f>
        <v>0</v>
      </c>
      <c r="BJ608" s="16" t="s">
        <v>78</v>
      </c>
      <c r="BK608" s="262">
        <f>ROUND(I608*H608,2)</f>
        <v>0</v>
      </c>
      <c r="BL608" s="16" t="s">
        <v>93</v>
      </c>
      <c r="BM608" s="261" t="s">
        <v>2160</v>
      </c>
    </row>
    <row r="609" s="13" customFormat="1">
      <c r="A609" s="13"/>
      <c r="B609" s="287"/>
      <c r="C609" s="288"/>
      <c r="D609" s="289" t="s">
        <v>1029</v>
      </c>
      <c r="E609" s="290" t="s">
        <v>1</v>
      </c>
      <c r="F609" s="291" t="s">
        <v>2161</v>
      </c>
      <c r="G609" s="288"/>
      <c r="H609" s="292">
        <v>61.100000000000001</v>
      </c>
      <c r="I609" s="293"/>
      <c r="J609" s="288"/>
      <c r="K609" s="288"/>
      <c r="L609" s="294"/>
      <c r="M609" s="295"/>
      <c r="N609" s="296"/>
      <c r="O609" s="296"/>
      <c r="P609" s="296"/>
      <c r="Q609" s="296"/>
      <c r="R609" s="296"/>
      <c r="S609" s="296"/>
      <c r="T609" s="29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98" t="s">
        <v>1029</v>
      </c>
      <c r="AU609" s="298" t="s">
        <v>82</v>
      </c>
      <c r="AV609" s="13" t="s">
        <v>82</v>
      </c>
      <c r="AW609" s="13" t="s">
        <v>30</v>
      </c>
      <c r="AX609" s="13" t="s">
        <v>78</v>
      </c>
      <c r="AY609" s="298" t="s">
        <v>153</v>
      </c>
    </row>
    <row r="610" s="2" customFormat="1" ht="36" customHeight="1">
      <c r="A610" s="37"/>
      <c r="B610" s="38"/>
      <c r="C610" s="276" t="s">
        <v>2162</v>
      </c>
      <c r="D610" s="276" t="s">
        <v>957</v>
      </c>
      <c r="E610" s="277" t="s">
        <v>2163</v>
      </c>
      <c r="F610" s="278" t="s">
        <v>2164</v>
      </c>
      <c r="G610" s="279" t="s">
        <v>192</v>
      </c>
      <c r="H610" s="280">
        <v>61.100000000000001</v>
      </c>
      <c r="I610" s="281"/>
      <c r="J610" s="282">
        <f>ROUND(I610*H610,2)</f>
        <v>0</v>
      </c>
      <c r="K610" s="283"/>
      <c r="L610" s="284"/>
      <c r="M610" s="285" t="s">
        <v>1</v>
      </c>
      <c r="N610" s="286" t="s">
        <v>38</v>
      </c>
      <c r="O610" s="90"/>
      <c r="P610" s="259">
        <f>O610*H610</f>
        <v>0</v>
      </c>
      <c r="Q610" s="259">
        <v>0.0027699999999999999</v>
      </c>
      <c r="R610" s="259">
        <f>Q610*H610</f>
        <v>0.16924700000000001</v>
      </c>
      <c r="S610" s="259">
        <v>0</v>
      </c>
      <c r="T610" s="260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261" t="s">
        <v>205</v>
      </c>
      <c r="AT610" s="261" t="s">
        <v>957</v>
      </c>
      <c r="AU610" s="261" t="s">
        <v>82</v>
      </c>
      <c r="AY610" s="16" t="s">
        <v>153</v>
      </c>
      <c r="BE610" s="262">
        <f>IF(N610="základní",J610,0)</f>
        <v>0</v>
      </c>
      <c r="BF610" s="262">
        <f>IF(N610="snížená",J610,0)</f>
        <v>0</v>
      </c>
      <c r="BG610" s="262">
        <f>IF(N610="zákl. přenesená",J610,0)</f>
        <v>0</v>
      </c>
      <c r="BH610" s="262">
        <f>IF(N610="sníž. přenesená",J610,0)</f>
        <v>0</v>
      </c>
      <c r="BI610" s="262">
        <f>IF(N610="nulová",J610,0)</f>
        <v>0</v>
      </c>
      <c r="BJ610" s="16" t="s">
        <v>78</v>
      </c>
      <c r="BK610" s="262">
        <f>ROUND(I610*H610,2)</f>
        <v>0</v>
      </c>
      <c r="BL610" s="16" t="s">
        <v>179</v>
      </c>
      <c r="BM610" s="261" t="s">
        <v>2165</v>
      </c>
    </row>
    <row r="611" s="13" customFormat="1">
      <c r="A611" s="13"/>
      <c r="B611" s="287"/>
      <c r="C611" s="288"/>
      <c r="D611" s="289" t="s">
        <v>1029</v>
      </c>
      <c r="E611" s="290" t="s">
        <v>1</v>
      </c>
      <c r="F611" s="291" t="s">
        <v>2161</v>
      </c>
      <c r="G611" s="288"/>
      <c r="H611" s="292">
        <v>61.100000000000001</v>
      </c>
      <c r="I611" s="293"/>
      <c r="J611" s="288"/>
      <c r="K611" s="288"/>
      <c r="L611" s="294"/>
      <c r="M611" s="295"/>
      <c r="N611" s="296"/>
      <c r="O611" s="296"/>
      <c r="P611" s="296"/>
      <c r="Q611" s="296"/>
      <c r="R611" s="296"/>
      <c r="S611" s="296"/>
      <c r="T611" s="29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98" t="s">
        <v>1029</v>
      </c>
      <c r="AU611" s="298" t="s">
        <v>82</v>
      </c>
      <c r="AV611" s="13" t="s">
        <v>82</v>
      </c>
      <c r="AW611" s="13" t="s">
        <v>30</v>
      </c>
      <c r="AX611" s="13" t="s">
        <v>78</v>
      </c>
      <c r="AY611" s="298" t="s">
        <v>153</v>
      </c>
    </row>
    <row r="612" s="2" customFormat="1" ht="24" customHeight="1">
      <c r="A612" s="37"/>
      <c r="B612" s="38"/>
      <c r="C612" s="249" t="s">
        <v>402</v>
      </c>
      <c r="D612" s="249" t="s">
        <v>154</v>
      </c>
      <c r="E612" s="250" t="s">
        <v>2166</v>
      </c>
      <c r="F612" s="251" t="s">
        <v>2167</v>
      </c>
      <c r="G612" s="252" t="s">
        <v>192</v>
      </c>
      <c r="H612" s="253">
        <v>190.63</v>
      </c>
      <c r="I612" s="254"/>
      <c r="J612" s="255">
        <f>ROUND(I612*H612,2)</f>
        <v>0</v>
      </c>
      <c r="K612" s="256"/>
      <c r="L612" s="43"/>
      <c r="M612" s="257" t="s">
        <v>1</v>
      </c>
      <c r="N612" s="258" t="s">
        <v>38</v>
      </c>
      <c r="O612" s="90"/>
      <c r="P612" s="259">
        <f>O612*H612</f>
        <v>0</v>
      </c>
      <c r="Q612" s="259">
        <v>0.00040000000000000002</v>
      </c>
      <c r="R612" s="259">
        <f>Q612*H612</f>
        <v>0.076252</v>
      </c>
      <c r="S612" s="259">
        <v>0</v>
      </c>
      <c r="T612" s="260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61" t="s">
        <v>179</v>
      </c>
      <c r="AT612" s="261" t="s">
        <v>154</v>
      </c>
      <c r="AU612" s="261" t="s">
        <v>82</v>
      </c>
      <c r="AY612" s="16" t="s">
        <v>153</v>
      </c>
      <c r="BE612" s="262">
        <f>IF(N612="základní",J612,0)</f>
        <v>0</v>
      </c>
      <c r="BF612" s="262">
        <f>IF(N612="snížená",J612,0)</f>
        <v>0</v>
      </c>
      <c r="BG612" s="262">
        <f>IF(N612="zákl. přenesená",J612,0)</f>
        <v>0</v>
      </c>
      <c r="BH612" s="262">
        <f>IF(N612="sníž. přenesená",J612,0)</f>
        <v>0</v>
      </c>
      <c r="BI612" s="262">
        <f>IF(N612="nulová",J612,0)</f>
        <v>0</v>
      </c>
      <c r="BJ612" s="16" t="s">
        <v>78</v>
      </c>
      <c r="BK612" s="262">
        <f>ROUND(I612*H612,2)</f>
        <v>0</v>
      </c>
      <c r="BL612" s="16" t="s">
        <v>179</v>
      </c>
      <c r="BM612" s="261" t="s">
        <v>2168</v>
      </c>
    </row>
    <row r="613" s="13" customFormat="1">
      <c r="A613" s="13"/>
      <c r="B613" s="287"/>
      <c r="C613" s="288"/>
      <c r="D613" s="289" t="s">
        <v>1029</v>
      </c>
      <c r="E613" s="290" t="s">
        <v>1</v>
      </c>
      <c r="F613" s="291" t="s">
        <v>2169</v>
      </c>
      <c r="G613" s="288"/>
      <c r="H613" s="292">
        <v>190.63</v>
      </c>
      <c r="I613" s="293"/>
      <c r="J613" s="288"/>
      <c r="K613" s="288"/>
      <c r="L613" s="294"/>
      <c r="M613" s="295"/>
      <c r="N613" s="296"/>
      <c r="O613" s="296"/>
      <c r="P613" s="296"/>
      <c r="Q613" s="296"/>
      <c r="R613" s="296"/>
      <c r="S613" s="296"/>
      <c r="T613" s="29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98" t="s">
        <v>1029</v>
      </c>
      <c r="AU613" s="298" t="s">
        <v>82</v>
      </c>
      <c r="AV613" s="13" t="s">
        <v>82</v>
      </c>
      <c r="AW613" s="13" t="s">
        <v>30</v>
      </c>
      <c r="AX613" s="13" t="s">
        <v>78</v>
      </c>
      <c r="AY613" s="298" t="s">
        <v>153</v>
      </c>
    </row>
    <row r="614" s="2" customFormat="1" ht="36" customHeight="1">
      <c r="A614" s="37"/>
      <c r="B614" s="38"/>
      <c r="C614" s="276" t="s">
        <v>2170</v>
      </c>
      <c r="D614" s="276" t="s">
        <v>957</v>
      </c>
      <c r="E614" s="277" t="s">
        <v>2171</v>
      </c>
      <c r="F614" s="278" t="s">
        <v>2172</v>
      </c>
      <c r="G614" s="279" t="s">
        <v>192</v>
      </c>
      <c r="H614" s="280">
        <v>190.63</v>
      </c>
      <c r="I614" s="281"/>
      <c r="J614" s="282">
        <f>ROUND(I614*H614,2)</f>
        <v>0</v>
      </c>
      <c r="K614" s="283"/>
      <c r="L614" s="284"/>
      <c r="M614" s="285" t="s">
        <v>1</v>
      </c>
      <c r="N614" s="286" t="s">
        <v>38</v>
      </c>
      <c r="O614" s="90"/>
      <c r="P614" s="259">
        <f>O614*H614</f>
        <v>0</v>
      </c>
      <c r="Q614" s="259">
        <v>0.0032000000000000002</v>
      </c>
      <c r="R614" s="259">
        <f>Q614*H614</f>
        <v>0.610016</v>
      </c>
      <c r="S614" s="259">
        <v>0</v>
      </c>
      <c r="T614" s="260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61" t="s">
        <v>205</v>
      </c>
      <c r="AT614" s="261" t="s">
        <v>957</v>
      </c>
      <c r="AU614" s="261" t="s">
        <v>82</v>
      </c>
      <c r="AY614" s="16" t="s">
        <v>153</v>
      </c>
      <c r="BE614" s="262">
        <f>IF(N614="základní",J614,0)</f>
        <v>0</v>
      </c>
      <c r="BF614" s="262">
        <f>IF(N614="snížená",J614,0)</f>
        <v>0</v>
      </c>
      <c r="BG614" s="262">
        <f>IF(N614="zákl. přenesená",J614,0)</f>
        <v>0</v>
      </c>
      <c r="BH614" s="262">
        <f>IF(N614="sníž. přenesená",J614,0)</f>
        <v>0</v>
      </c>
      <c r="BI614" s="262">
        <f>IF(N614="nulová",J614,0)</f>
        <v>0</v>
      </c>
      <c r="BJ614" s="16" t="s">
        <v>78</v>
      </c>
      <c r="BK614" s="262">
        <f>ROUND(I614*H614,2)</f>
        <v>0</v>
      </c>
      <c r="BL614" s="16" t="s">
        <v>179</v>
      </c>
      <c r="BM614" s="261" t="s">
        <v>2173</v>
      </c>
    </row>
    <row r="615" s="2" customFormat="1" ht="24" customHeight="1">
      <c r="A615" s="37"/>
      <c r="B615" s="38"/>
      <c r="C615" s="249" t="s">
        <v>403</v>
      </c>
      <c r="D615" s="249" t="s">
        <v>154</v>
      </c>
      <c r="E615" s="250" t="s">
        <v>2174</v>
      </c>
      <c r="F615" s="251" t="s">
        <v>2175</v>
      </c>
      <c r="G615" s="252" t="s">
        <v>1076</v>
      </c>
      <c r="H615" s="253">
        <v>0.85599999999999998</v>
      </c>
      <c r="I615" s="254"/>
      <c r="J615" s="255">
        <f>ROUND(I615*H615,2)</f>
        <v>0</v>
      </c>
      <c r="K615" s="256"/>
      <c r="L615" s="43"/>
      <c r="M615" s="257" t="s">
        <v>1</v>
      </c>
      <c r="N615" s="258" t="s">
        <v>38</v>
      </c>
      <c r="O615" s="90"/>
      <c r="P615" s="259">
        <f>O615*H615</f>
        <v>0</v>
      </c>
      <c r="Q615" s="259">
        <v>0</v>
      </c>
      <c r="R615" s="259">
        <f>Q615*H615</f>
        <v>0</v>
      </c>
      <c r="S615" s="259">
        <v>0</v>
      </c>
      <c r="T615" s="260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61" t="s">
        <v>179</v>
      </c>
      <c r="AT615" s="261" t="s">
        <v>154</v>
      </c>
      <c r="AU615" s="261" t="s">
        <v>82</v>
      </c>
      <c r="AY615" s="16" t="s">
        <v>153</v>
      </c>
      <c r="BE615" s="262">
        <f>IF(N615="základní",J615,0)</f>
        <v>0</v>
      </c>
      <c r="BF615" s="262">
        <f>IF(N615="snížená",J615,0)</f>
        <v>0</v>
      </c>
      <c r="BG615" s="262">
        <f>IF(N615="zákl. přenesená",J615,0)</f>
        <v>0</v>
      </c>
      <c r="BH615" s="262">
        <f>IF(N615="sníž. přenesená",J615,0)</f>
        <v>0</v>
      </c>
      <c r="BI615" s="262">
        <f>IF(N615="nulová",J615,0)</f>
        <v>0</v>
      </c>
      <c r="BJ615" s="16" t="s">
        <v>78</v>
      </c>
      <c r="BK615" s="262">
        <f>ROUND(I615*H615,2)</f>
        <v>0</v>
      </c>
      <c r="BL615" s="16" t="s">
        <v>179</v>
      </c>
      <c r="BM615" s="261" t="s">
        <v>2176</v>
      </c>
    </row>
    <row r="616" s="11" customFormat="1" ht="22.8" customHeight="1">
      <c r="A616" s="11"/>
      <c r="B616" s="235"/>
      <c r="C616" s="236"/>
      <c r="D616" s="237" t="s">
        <v>72</v>
      </c>
      <c r="E616" s="274" t="s">
        <v>2177</v>
      </c>
      <c r="F616" s="274" t="s">
        <v>2178</v>
      </c>
      <c r="G616" s="236"/>
      <c r="H616" s="236"/>
      <c r="I616" s="239"/>
      <c r="J616" s="275">
        <f>BK616</f>
        <v>0</v>
      </c>
      <c r="K616" s="236"/>
      <c r="L616" s="241"/>
      <c r="M616" s="242"/>
      <c r="N616" s="243"/>
      <c r="O616" s="243"/>
      <c r="P616" s="244">
        <f>SUM(P617:P621)</f>
        <v>0</v>
      </c>
      <c r="Q616" s="243"/>
      <c r="R616" s="244">
        <f>SUM(R617:R621)</f>
        <v>1.52118</v>
      </c>
      <c r="S616" s="243"/>
      <c r="T616" s="245">
        <f>SUM(T617:T621)</f>
        <v>0</v>
      </c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R616" s="246" t="s">
        <v>82</v>
      </c>
      <c r="AT616" s="247" t="s">
        <v>72</v>
      </c>
      <c r="AU616" s="247" t="s">
        <v>78</v>
      </c>
      <c r="AY616" s="246" t="s">
        <v>153</v>
      </c>
      <c r="BK616" s="248">
        <f>SUM(BK617:BK621)</f>
        <v>0</v>
      </c>
    </row>
    <row r="617" s="2" customFormat="1" ht="16.5" customHeight="1">
      <c r="A617" s="37"/>
      <c r="B617" s="38"/>
      <c r="C617" s="249" t="s">
        <v>2179</v>
      </c>
      <c r="D617" s="249" t="s">
        <v>154</v>
      </c>
      <c r="E617" s="250" t="s">
        <v>2180</v>
      </c>
      <c r="F617" s="251" t="s">
        <v>2181</v>
      </c>
      <c r="G617" s="252" t="s">
        <v>192</v>
      </c>
      <c r="H617" s="253">
        <v>34</v>
      </c>
      <c r="I617" s="254"/>
      <c r="J617" s="255">
        <f>ROUND(I617*H617,2)</f>
        <v>0</v>
      </c>
      <c r="K617" s="256"/>
      <c r="L617" s="43"/>
      <c r="M617" s="257" t="s">
        <v>1</v>
      </c>
      <c r="N617" s="258" t="s">
        <v>38</v>
      </c>
      <c r="O617" s="90"/>
      <c r="P617" s="259">
        <f>O617*H617</f>
        <v>0</v>
      </c>
      <c r="Q617" s="259">
        <v>0.00054000000000000001</v>
      </c>
      <c r="R617" s="259">
        <f>Q617*H617</f>
        <v>0.018360000000000001</v>
      </c>
      <c r="S617" s="259">
        <v>0</v>
      </c>
      <c r="T617" s="260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61" t="s">
        <v>179</v>
      </c>
      <c r="AT617" s="261" t="s">
        <v>154</v>
      </c>
      <c r="AU617" s="261" t="s">
        <v>82</v>
      </c>
      <c r="AY617" s="16" t="s">
        <v>153</v>
      </c>
      <c r="BE617" s="262">
        <f>IF(N617="základní",J617,0)</f>
        <v>0</v>
      </c>
      <c r="BF617" s="262">
        <f>IF(N617="snížená",J617,0)</f>
        <v>0</v>
      </c>
      <c r="BG617" s="262">
        <f>IF(N617="zákl. přenesená",J617,0)</f>
        <v>0</v>
      </c>
      <c r="BH617" s="262">
        <f>IF(N617="sníž. přenesená",J617,0)</f>
        <v>0</v>
      </c>
      <c r="BI617" s="262">
        <f>IF(N617="nulová",J617,0)</f>
        <v>0</v>
      </c>
      <c r="BJ617" s="16" t="s">
        <v>78</v>
      </c>
      <c r="BK617" s="262">
        <f>ROUND(I617*H617,2)</f>
        <v>0</v>
      </c>
      <c r="BL617" s="16" t="s">
        <v>179</v>
      </c>
      <c r="BM617" s="261" t="s">
        <v>2182</v>
      </c>
    </row>
    <row r="618" s="13" customFormat="1">
      <c r="A618" s="13"/>
      <c r="B618" s="287"/>
      <c r="C618" s="288"/>
      <c r="D618" s="289" t="s">
        <v>1029</v>
      </c>
      <c r="E618" s="290" t="s">
        <v>1</v>
      </c>
      <c r="F618" s="291" t="s">
        <v>208</v>
      </c>
      <c r="G618" s="288"/>
      <c r="H618" s="292">
        <v>34</v>
      </c>
      <c r="I618" s="293"/>
      <c r="J618" s="288"/>
      <c r="K618" s="288"/>
      <c r="L618" s="294"/>
      <c r="M618" s="295"/>
      <c r="N618" s="296"/>
      <c r="O618" s="296"/>
      <c r="P618" s="296"/>
      <c r="Q618" s="296"/>
      <c r="R618" s="296"/>
      <c r="S618" s="296"/>
      <c r="T618" s="29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98" t="s">
        <v>1029</v>
      </c>
      <c r="AU618" s="298" t="s">
        <v>82</v>
      </c>
      <c r="AV618" s="13" t="s">
        <v>82</v>
      </c>
      <c r="AW618" s="13" t="s">
        <v>30</v>
      </c>
      <c r="AX618" s="13" t="s">
        <v>78</v>
      </c>
      <c r="AY618" s="298" t="s">
        <v>153</v>
      </c>
    </row>
    <row r="619" s="2" customFormat="1" ht="16.5" customHeight="1">
      <c r="A619" s="37"/>
      <c r="B619" s="38"/>
      <c r="C619" s="249" t="s">
        <v>408</v>
      </c>
      <c r="D619" s="249" t="s">
        <v>154</v>
      </c>
      <c r="E619" s="250" t="s">
        <v>2183</v>
      </c>
      <c r="F619" s="251" t="s">
        <v>2184</v>
      </c>
      <c r="G619" s="252" t="s">
        <v>192</v>
      </c>
      <c r="H619" s="253">
        <v>278.30000000000001</v>
      </c>
      <c r="I619" s="254"/>
      <c r="J619" s="255">
        <f>ROUND(I619*H619,2)</f>
        <v>0</v>
      </c>
      <c r="K619" s="256"/>
      <c r="L619" s="43"/>
      <c r="M619" s="257" t="s">
        <v>1</v>
      </c>
      <c r="N619" s="258" t="s">
        <v>38</v>
      </c>
      <c r="O619" s="90"/>
      <c r="P619" s="259">
        <f>O619*H619</f>
        <v>0</v>
      </c>
      <c r="Q619" s="259">
        <v>0.0054000000000000003</v>
      </c>
      <c r="R619" s="259">
        <f>Q619*H619</f>
        <v>1.50282</v>
      </c>
      <c r="S619" s="259">
        <v>0</v>
      </c>
      <c r="T619" s="260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61" t="s">
        <v>179</v>
      </c>
      <c r="AT619" s="261" t="s">
        <v>154</v>
      </c>
      <c r="AU619" s="261" t="s">
        <v>82</v>
      </c>
      <c r="AY619" s="16" t="s">
        <v>153</v>
      </c>
      <c r="BE619" s="262">
        <f>IF(N619="základní",J619,0)</f>
        <v>0</v>
      </c>
      <c r="BF619" s="262">
        <f>IF(N619="snížená",J619,0)</f>
        <v>0</v>
      </c>
      <c r="BG619" s="262">
        <f>IF(N619="zákl. přenesená",J619,0)</f>
        <v>0</v>
      </c>
      <c r="BH619" s="262">
        <f>IF(N619="sníž. přenesená",J619,0)</f>
        <v>0</v>
      </c>
      <c r="BI619" s="262">
        <f>IF(N619="nulová",J619,0)</f>
        <v>0</v>
      </c>
      <c r="BJ619" s="16" t="s">
        <v>78</v>
      </c>
      <c r="BK619" s="262">
        <f>ROUND(I619*H619,2)</f>
        <v>0</v>
      </c>
      <c r="BL619" s="16" t="s">
        <v>179</v>
      </c>
      <c r="BM619" s="261" t="s">
        <v>2185</v>
      </c>
    </row>
    <row r="620" s="13" customFormat="1">
      <c r="A620" s="13"/>
      <c r="B620" s="287"/>
      <c r="C620" s="288"/>
      <c r="D620" s="289" t="s">
        <v>1029</v>
      </c>
      <c r="E620" s="290" t="s">
        <v>1</v>
      </c>
      <c r="F620" s="291" t="s">
        <v>2186</v>
      </c>
      <c r="G620" s="288"/>
      <c r="H620" s="292">
        <v>278.30000000000001</v>
      </c>
      <c r="I620" s="293"/>
      <c r="J620" s="288"/>
      <c r="K620" s="288"/>
      <c r="L620" s="294"/>
      <c r="M620" s="295"/>
      <c r="N620" s="296"/>
      <c r="O620" s="296"/>
      <c r="P620" s="296"/>
      <c r="Q620" s="296"/>
      <c r="R620" s="296"/>
      <c r="S620" s="296"/>
      <c r="T620" s="29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98" t="s">
        <v>1029</v>
      </c>
      <c r="AU620" s="298" t="s">
        <v>82</v>
      </c>
      <c r="AV620" s="13" t="s">
        <v>82</v>
      </c>
      <c r="AW620" s="13" t="s">
        <v>30</v>
      </c>
      <c r="AX620" s="13" t="s">
        <v>78</v>
      </c>
      <c r="AY620" s="298" t="s">
        <v>153</v>
      </c>
    </row>
    <row r="621" s="2" customFormat="1" ht="24" customHeight="1">
      <c r="A621" s="37"/>
      <c r="B621" s="38"/>
      <c r="C621" s="249" t="s">
        <v>2187</v>
      </c>
      <c r="D621" s="249" t="s">
        <v>154</v>
      </c>
      <c r="E621" s="250" t="s">
        <v>2188</v>
      </c>
      <c r="F621" s="251" t="s">
        <v>2189</v>
      </c>
      <c r="G621" s="252" t="s">
        <v>1076</v>
      </c>
      <c r="H621" s="253">
        <v>1.5209999999999999</v>
      </c>
      <c r="I621" s="254"/>
      <c r="J621" s="255">
        <f>ROUND(I621*H621,2)</f>
        <v>0</v>
      </c>
      <c r="K621" s="256"/>
      <c r="L621" s="43"/>
      <c r="M621" s="257" t="s">
        <v>1</v>
      </c>
      <c r="N621" s="258" t="s">
        <v>38</v>
      </c>
      <c r="O621" s="90"/>
      <c r="P621" s="259">
        <f>O621*H621</f>
        <v>0</v>
      </c>
      <c r="Q621" s="259">
        <v>0</v>
      </c>
      <c r="R621" s="259">
        <f>Q621*H621</f>
        <v>0</v>
      </c>
      <c r="S621" s="259">
        <v>0</v>
      </c>
      <c r="T621" s="260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61" t="s">
        <v>179</v>
      </c>
      <c r="AT621" s="261" t="s">
        <v>154</v>
      </c>
      <c r="AU621" s="261" t="s">
        <v>82</v>
      </c>
      <c r="AY621" s="16" t="s">
        <v>153</v>
      </c>
      <c r="BE621" s="262">
        <f>IF(N621="základní",J621,0)</f>
        <v>0</v>
      </c>
      <c r="BF621" s="262">
        <f>IF(N621="snížená",J621,0)</f>
        <v>0</v>
      </c>
      <c r="BG621" s="262">
        <f>IF(N621="zákl. přenesená",J621,0)</f>
        <v>0</v>
      </c>
      <c r="BH621" s="262">
        <f>IF(N621="sníž. přenesená",J621,0)</f>
        <v>0</v>
      </c>
      <c r="BI621" s="262">
        <f>IF(N621="nulová",J621,0)</f>
        <v>0</v>
      </c>
      <c r="BJ621" s="16" t="s">
        <v>78</v>
      </c>
      <c r="BK621" s="262">
        <f>ROUND(I621*H621,2)</f>
        <v>0</v>
      </c>
      <c r="BL621" s="16" t="s">
        <v>179</v>
      </c>
      <c r="BM621" s="261" t="s">
        <v>2190</v>
      </c>
    </row>
    <row r="622" s="11" customFormat="1" ht="22.8" customHeight="1">
      <c r="A622" s="11"/>
      <c r="B622" s="235"/>
      <c r="C622" s="236"/>
      <c r="D622" s="237" t="s">
        <v>72</v>
      </c>
      <c r="E622" s="274" t="s">
        <v>2191</v>
      </c>
      <c r="F622" s="274" t="s">
        <v>2192</v>
      </c>
      <c r="G622" s="236"/>
      <c r="H622" s="236"/>
      <c r="I622" s="239"/>
      <c r="J622" s="275">
        <f>BK622</f>
        <v>0</v>
      </c>
      <c r="K622" s="236"/>
      <c r="L622" s="241"/>
      <c r="M622" s="242"/>
      <c r="N622" s="243"/>
      <c r="O622" s="243"/>
      <c r="P622" s="244">
        <f>SUM(P623:P631)</f>
        <v>0</v>
      </c>
      <c r="Q622" s="243"/>
      <c r="R622" s="244">
        <f>SUM(R623:R631)</f>
        <v>3.4126349999999999</v>
      </c>
      <c r="S622" s="243"/>
      <c r="T622" s="245">
        <f>SUM(T623:T631)</f>
        <v>0</v>
      </c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R622" s="246" t="s">
        <v>82</v>
      </c>
      <c r="AT622" s="247" t="s">
        <v>72</v>
      </c>
      <c r="AU622" s="247" t="s">
        <v>78</v>
      </c>
      <c r="AY622" s="246" t="s">
        <v>153</v>
      </c>
      <c r="BK622" s="248">
        <f>SUM(BK623:BK631)</f>
        <v>0</v>
      </c>
    </row>
    <row r="623" s="2" customFormat="1" ht="24" customHeight="1">
      <c r="A623" s="37"/>
      <c r="B623" s="38"/>
      <c r="C623" s="249" t="s">
        <v>411</v>
      </c>
      <c r="D623" s="249" t="s">
        <v>154</v>
      </c>
      <c r="E623" s="250" t="s">
        <v>2193</v>
      </c>
      <c r="F623" s="251" t="s">
        <v>2194</v>
      </c>
      <c r="G623" s="252" t="s">
        <v>192</v>
      </c>
      <c r="H623" s="253">
        <v>190.65000000000001</v>
      </c>
      <c r="I623" s="254"/>
      <c r="J623" s="255">
        <f>ROUND(I623*H623,2)</f>
        <v>0</v>
      </c>
      <c r="K623" s="256"/>
      <c r="L623" s="43"/>
      <c r="M623" s="257" t="s">
        <v>1</v>
      </c>
      <c r="N623" s="258" t="s">
        <v>38</v>
      </c>
      <c r="O623" s="90"/>
      <c r="P623" s="259">
        <f>O623*H623</f>
        <v>0</v>
      </c>
      <c r="Q623" s="259">
        <v>0.0053</v>
      </c>
      <c r="R623" s="259">
        <f>Q623*H623</f>
        <v>1.010445</v>
      </c>
      <c r="S623" s="259">
        <v>0</v>
      </c>
      <c r="T623" s="260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61" t="s">
        <v>179</v>
      </c>
      <c r="AT623" s="261" t="s">
        <v>154</v>
      </c>
      <c r="AU623" s="261" t="s">
        <v>82</v>
      </c>
      <c r="AY623" s="16" t="s">
        <v>153</v>
      </c>
      <c r="BE623" s="262">
        <f>IF(N623="základní",J623,0)</f>
        <v>0</v>
      </c>
      <c r="BF623" s="262">
        <f>IF(N623="snížená",J623,0)</f>
        <v>0</v>
      </c>
      <c r="BG623" s="262">
        <f>IF(N623="zákl. přenesená",J623,0)</f>
        <v>0</v>
      </c>
      <c r="BH623" s="262">
        <f>IF(N623="sníž. přenesená",J623,0)</f>
        <v>0</v>
      </c>
      <c r="BI623" s="262">
        <f>IF(N623="nulová",J623,0)</f>
        <v>0</v>
      </c>
      <c r="BJ623" s="16" t="s">
        <v>78</v>
      </c>
      <c r="BK623" s="262">
        <f>ROUND(I623*H623,2)</f>
        <v>0</v>
      </c>
      <c r="BL623" s="16" t="s">
        <v>179</v>
      </c>
      <c r="BM623" s="261" t="s">
        <v>2195</v>
      </c>
    </row>
    <row r="624" s="13" customFormat="1">
      <c r="A624" s="13"/>
      <c r="B624" s="287"/>
      <c r="C624" s="288"/>
      <c r="D624" s="289" t="s">
        <v>1029</v>
      </c>
      <c r="E624" s="290" t="s">
        <v>1</v>
      </c>
      <c r="F624" s="291" t="s">
        <v>2196</v>
      </c>
      <c r="G624" s="288"/>
      <c r="H624" s="292">
        <v>74.549999999999997</v>
      </c>
      <c r="I624" s="293"/>
      <c r="J624" s="288"/>
      <c r="K624" s="288"/>
      <c r="L624" s="294"/>
      <c r="M624" s="295"/>
      <c r="N624" s="296"/>
      <c r="O624" s="296"/>
      <c r="P624" s="296"/>
      <c r="Q624" s="296"/>
      <c r="R624" s="296"/>
      <c r="S624" s="296"/>
      <c r="T624" s="29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98" t="s">
        <v>1029</v>
      </c>
      <c r="AU624" s="298" t="s">
        <v>82</v>
      </c>
      <c r="AV624" s="13" t="s">
        <v>82</v>
      </c>
      <c r="AW624" s="13" t="s">
        <v>30</v>
      </c>
      <c r="AX624" s="13" t="s">
        <v>73</v>
      </c>
      <c r="AY624" s="298" t="s">
        <v>153</v>
      </c>
    </row>
    <row r="625" s="13" customFormat="1">
      <c r="A625" s="13"/>
      <c r="B625" s="287"/>
      <c r="C625" s="288"/>
      <c r="D625" s="289" t="s">
        <v>1029</v>
      </c>
      <c r="E625" s="290" t="s">
        <v>1</v>
      </c>
      <c r="F625" s="291" t="s">
        <v>2197</v>
      </c>
      <c r="G625" s="288"/>
      <c r="H625" s="292">
        <v>116.09999999999999</v>
      </c>
      <c r="I625" s="293"/>
      <c r="J625" s="288"/>
      <c r="K625" s="288"/>
      <c r="L625" s="294"/>
      <c r="M625" s="295"/>
      <c r="N625" s="296"/>
      <c r="O625" s="296"/>
      <c r="P625" s="296"/>
      <c r="Q625" s="296"/>
      <c r="R625" s="296"/>
      <c r="S625" s="296"/>
      <c r="T625" s="29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98" t="s">
        <v>1029</v>
      </c>
      <c r="AU625" s="298" t="s">
        <v>82</v>
      </c>
      <c r="AV625" s="13" t="s">
        <v>82</v>
      </c>
      <c r="AW625" s="13" t="s">
        <v>30</v>
      </c>
      <c r="AX625" s="13" t="s">
        <v>73</v>
      </c>
      <c r="AY625" s="298" t="s">
        <v>153</v>
      </c>
    </row>
    <row r="626" s="14" customFormat="1">
      <c r="A626" s="14"/>
      <c r="B626" s="299"/>
      <c r="C626" s="300"/>
      <c r="D626" s="289" t="s">
        <v>1029</v>
      </c>
      <c r="E626" s="301" t="s">
        <v>1</v>
      </c>
      <c r="F626" s="302" t="s">
        <v>1311</v>
      </c>
      <c r="G626" s="300"/>
      <c r="H626" s="303">
        <v>190.65000000000001</v>
      </c>
      <c r="I626" s="304"/>
      <c r="J626" s="300"/>
      <c r="K626" s="300"/>
      <c r="L626" s="305"/>
      <c r="M626" s="306"/>
      <c r="N626" s="307"/>
      <c r="O626" s="307"/>
      <c r="P626" s="307"/>
      <c r="Q626" s="307"/>
      <c r="R626" s="307"/>
      <c r="S626" s="307"/>
      <c r="T626" s="30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309" t="s">
        <v>1029</v>
      </c>
      <c r="AU626" s="309" t="s">
        <v>82</v>
      </c>
      <c r="AV626" s="14" t="s">
        <v>93</v>
      </c>
      <c r="AW626" s="14" t="s">
        <v>30</v>
      </c>
      <c r="AX626" s="14" t="s">
        <v>78</v>
      </c>
      <c r="AY626" s="309" t="s">
        <v>153</v>
      </c>
    </row>
    <row r="627" s="2" customFormat="1" ht="16.5" customHeight="1">
      <c r="A627" s="37"/>
      <c r="B627" s="38"/>
      <c r="C627" s="276" t="s">
        <v>2198</v>
      </c>
      <c r="D627" s="276" t="s">
        <v>957</v>
      </c>
      <c r="E627" s="277" t="s">
        <v>2199</v>
      </c>
      <c r="F627" s="278" t="s">
        <v>2200</v>
      </c>
      <c r="G627" s="279" t="s">
        <v>192</v>
      </c>
      <c r="H627" s="280">
        <v>190.65000000000001</v>
      </c>
      <c r="I627" s="281"/>
      <c r="J627" s="282">
        <f>ROUND(I627*H627,2)</f>
        <v>0</v>
      </c>
      <c r="K627" s="283"/>
      <c r="L627" s="284"/>
      <c r="M627" s="285" t="s">
        <v>1</v>
      </c>
      <c r="N627" s="286" t="s">
        <v>38</v>
      </c>
      <c r="O627" s="90"/>
      <c r="P627" s="259">
        <f>O627*H627</f>
        <v>0</v>
      </c>
      <c r="Q627" s="259">
        <v>0.0126</v>
      </c>
      <c r="R627" s="259">
        <f>Q627*H627</f>
        <v>2.40219</v>
      </c>
      <c r="S627" s="259">
        <v>0</v>
      </c>
      <c r="T627" s="260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261" t="s">
        <v>205</v>
      </c>
      <c r="AT627" s="261" t="s">
        <v>957</v>
      </c>
      <c r="AU627" s="261" t="s">
        <v>82</v>
      </c>
      <c r="AY627" s="16" t="s">
        <v>153</v>
      </c>
      <c r="BE627" s="262">
        <f>IF(N627="základní",J627,0)</f>
        <v>0</v>
      </c>
      <c r="BF627" s="262">
        <f>IF(N627="snížená",J627,0)</f>
        <v>0</v>
      </c>
      <c r="BG627" s="262">
        <f>IF(N627="zákl. přenesená",J627,0)</f>
        <v>0</v>
      </c>
      <c r="BH627" s="262">
        <f>IF(N627="sníž. přenesená",J627,0)</f>
        <v>0</v>
      </c>
      <c r="BI627" s="262">
        <f>IF(N627="nulová",J627,0)</f>
        <v>0</v>
      </c>
      <c r="BJ627" s="16" t="s">
        <v>78</v>
      </c>
      <c r="BK627" s="262">
        <f>ROUND(I627*H627,2)</f>
        <v>0</v>
      </c>
      <c r="BL627" s="16" t="s">
        <v>179</v>
      </c>
      <c r="BM627" s="261" t="s">
        <v>2201</v>
      </c>
    </row>
    <row r="628" s="13" customFormat="1">
      <c r="A628" s="13"/>
      <c r="B628" s="287"/>
      <c r="C628" s="288"/>
      <c r="D628" s="289" t="s">
        <v>1029</v>
      </c>
      <c r="E628" s="290" t="s">
        <v>1</v>
      </c>
      <c r="F628" s="291" t="s">
        <v>2196</v>
      </c>
      <c r="G628" s="288"/>
      <c r="H628" s="292">
        <v>74.549999999999997</v>
      </c>
      <c r="I628" s="293"/>
      <c r="J628" s="288"/>
      <c r="K628" s="288"/>
      <c r="L628" s="294"/>
      <c r="M628" s="295"/>
      <c r="N628" s="296"/>
      <c r="O628" s="296"/>
      <c r="P628" s="296"/>
      <c r="Q628" s="296"/>
      <c r="R628" s="296"/>
      <c r="S628" s="296"/>
      <c r="T628" s="29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98" t="s">
        <v>1029</v>
      </c>
      <c r="AU628" s="298" t="s">
        <v>82</v>
      </c>
      <c r="AV628" s="13" t="s">
        <v>82</v>
      </c>
      <c r="AW628" s="13" t="s">
        <v>30</v>
      </c>
      <c r="AX628" s="13" t="s">
        <v>73</v>
      </c>
      <c r="AY628" s="298" t="s">
        <v>153</v>
      </c>
    </row>
    <row r="629" s="13" customFormat="1">
      <c r="A629" s="13"/>
      <c r="B629" s="287"/>
      <c r="C629" s="288"/>
      <c r="D629" s="289" t="s">
        <v>1029</v>
      </c>
      <c r="E629" s="290" t="s">
        <v>1</v>
      </c>
      <c r="F629" s="291" t="s">
        <v>2197</v>
      </c>
      <c r="G629" s="288"/>
      <c r="H629" s="292">
        <v>116.09999999999999</v>
      </c>
      <c r="I629" s="293"/>
      <c r="J629" s="288"/>
      <c r="K629" s="288"/>
      <c r="L629" s="294"/>
      <c r="M629" s="295"/>
      <c r="N629" s="296"/>
      <c r="O629" s="296"/>
      <c r="P629" s="296"/>
      <c r="Q629" s="296"/>
      <c r="R629" s="296"/>
      <c r="S629" s="296"/>
      <c r="T629" s="29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98" t="s">
        <v>1029</v>
      </c>
      <c r="AU629" s="298" t="s">
        <v>82</v>
      </c>
      <c r="AV629" s="13" t="s">
        <v>82</v>
      </c>
      <c r="AW629" s="13" t="s">
        <v>30</v>
      </c>
      <c r="AX629" s="13" t="s">
        <v>73</v>
      </c>
      <c r="AY629" s="298" t="s">
        <v>153</v>
      </c>
    </row>
    <row r="630" s="14" customFormat="1">
      <c r="A630" s="14"/>
      <c r="B630" s="299"/>
      <c r="C630" s="300"/>
      <c r="D630" s="289" t="s">
        <v>1029</v>
      </c>
      <c r="E630" s="301" t="s">
        <v>1</v>
      </c>
      <c r="F630" s="302" t="s">
        <v>1311</v>
      </c>
      <c r="G630" s="300"/>
      <c r="H630" s="303">
        <v>190.65000000000001</v>
      </c>
      <c r="I630" s="304"/>
      <c r="J630" s="300"/>
      <c r="K630" s="300"/>
      <c r="L630" s="305"/>
      <c r="M630" s="306"/>
      <c r="N630" s="307"/>
      <c r="O630" s="307"/>
      <c r="P630" s="307"/>
      <c r="Q630" s="307"/>
      <c r="R630" s="307"/>
      <c r="S630" s="307"/>
      <c r="T630" s="30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309" t="s">
        <v>1029</v>
      </c>
      <c r="AU630" s="309" t="s">
        <v>82</v>
      </c>
      <c r="AV630" s="14" t="s">
        <v>93</v>
      </c>
      <c r="AW630" s="14" t="s">
        <v>30</v>
      </c>
      <c r="AX630" s="14" t="s">
        <v>78</v>
      </c>
      <c r="AY630" s="309" t="s">
        <v>153</v>
      </c>
    </row>
    <row r="631" s="2" customFormat="1" ht="24" customHeight="1">
      <c r="A631" s="37"/>
      <c r="B631" s="38"/>
      <c r="C631" s="249" t="s">
        <v>413</v>
      </c>
      <c r="D631" s="249" t="s">
        <v>154</v>
      </c>
      <c r="E631" s="250" t="s">
        <v>2202</v>
      </c>
      <c r="F631" s="251" t="s">
        <v>2203</v>
      </c>
      <c r="G631" s="252" t="s">
        <v>1076</v>
      </c>
      <c r="H631" s="253">
        <v>3.4129999999999998</v>
      </c>
      <c r="I631" s="254"/>
      <c r="J631" s="255">
        <f>ROUND(I631*H631,2)</f>
        <v>0</v>
      </c>
      <c r="K631" s="256"/>
      <c r="L631" s="43"/>
      <c r="M631" s="257" t="s">
        <v>1</v>
      </c>
      <c r="N631" s="258" t="s">
        <v>38</v>
      </c>
      <c r="O631" s="90"/>
      <c r="P631" s="259">
        <f>O631*H631</f>
        <v>0</v>
      </c>
      <c r="Q631" s="259">
        <v>0</v>
      </c>
      <c r="R631" s="259">
        <f>Q631*H631</f>
        <v>0</v>
      </c>
      <c r="S631" s="259">
        <v>0</v>
      </c>
      <c r="T631" s="260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61" t="s">
        <v>179</v>
      </c>
      <c r="AT631" s="261" t="s">
        <v>154</v>
      </c>
      <c r="AU631" s="261" t="s">
        <v>82</v>
      </c>
      <c r="AY631" s="16" t="s">
        <v>153</v>
      </c>
      <c r="BE631" s="262">
        <f>IF(N631="základní",J631,0)</f>
        <v>0</v>
      </c>
      <c r="BF631" s="262">
        <f>IF(N631="snížená",J631,0)</f>
        <v>0</v>
      </c>
      <c r="BG631" s="262">
        <f>IF(N631="zákl. přenesená",J631,0)</f>
        <v>0</v>
      </c>
      <c r="BH631" s="262">
        <f>IF(N631="sníž. přenesená",J631,0)</f>
        <v>0</v>
      </c>
      <c r="BI631" s="262">
        <f>IF(N631="nulová",J631,0)</f>
        <v>0</v>
      </c>
      <c r="BJ631" s="16" t="s">
        <v>78</v>
      </c>
      <c r="BK631" s="262">
        <f>ROUND(I631*H631,2)</f>
        <v>0</v>
      </c>
      <c r="BL631" s="16" t="s">
        <v>179</v>
      </c>
      <c r="BM631" s="261" t="s">
        <v>2204</v>
      </c>
    </row>
    <row r="632" s="11" customFormat="1" ht="22.8" customHeight="1">
      <c r="A632" s="11"/>
      <c r="B632" s="235"/>
      <c r="C632" s="236"/>
      <c r="D632" s="237" t="s">
        <v>72</v>
      </c>
      <c r="E632" s="274" t="s">
        <v>2205</v>
      </c>
      <c r="F632" s="274" t="s">
        <v>2206</v>
      </c>
      <c r="G632" s="236"/>
      <c r="H632" s="236"/>
      <c r="I632" s="239"/>
      <c r="J632" s="275">
        <f>BK632</f>
        <v>0</v>
      </c>
      <c r="K632" s="236"/>
      <c r="L632" s="241"/>
      <c r="M632" s="242"/>
      <c r="N632" s="243"/>
      <c r="O632" s="243"/>
      <c r="P632" s="244">
        <f>SUM(P633:P642)</f>
        <v>0</v>
      </c>
      <c r="Q632" s="243"/>
      <c r="R632" s="244">
        <f>SUM(R633:R642)</f>
        <v>0</v>
      </c>
      <c r="S632" s="243"/>
      <c r="T632" s="245">
        <f>SUM(T633:T642)</f>
        <v>0</v>
      </c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R632" s="246" t="s">
        <v>82</v>
      </c>
      <c r="AT632" s="247" t="s">
        <v>72</v>
      </c>
      <c r="AU632" s="247" t="s">
        <v>78</v>
      </c>
      <c r="AY632" s="246" t="s">
        <v>153</v>
      </c>
      <c r="BK632" s="248">
        <f>SUM(BK633:BK642)</f>
        <v>0</v>
      </c>
    </row>
    <row r="633" s="2" customFormat="1" ht="24" customHeight="1">
      <c r="A633" s="37"/>
      <c r="B633" s="38"/>
      <c r="C633" s="249" t="s">
        <v>2207</v>
      </c>
      <c r="D633" s="249" t="s">
        <v>154</v>
      </c>
      <c r="E633" s="250" t="s">
        <v>2208</v>
      </c>
      <c r="F633" s="251" t="s">
        <v>2209</v>
      </c>
      <c r="G633" s="252" t="s">
        <v>192</v>
      </c>
      <c r="H633" s="253">
        <v>21.425000000000001</v>
      </c>
      <c r="I633" s="254"/>
      <c r="J633" s="255">
        <f>ROUND(I633*H633,2)</f>
        <v>0</v>
      </c>
      <c r="K633" s="256"/>
      <c r="L633" s="43"/>
      <c r="M633" s="257" t="s">
        <v>1</v>
      </c>
      <c r="N633" s="258" t="s">
        <v>38</v>
      </c>
      <c r="O633" s="90"/>
      <c r="P633" s="259">
        <f>O633*H633</f>
        <v>0</v>
      </c>
      <c r="Q633" s="259">
        <v>0</v>
      </c>
      <c r="R633" s="259">
        <f>Q633*H633</f>
        <v>0</v>
      </c>
      <c r="S633" s="259">
        <v>0</v>
      </c>
      <c r="T633" s="260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261" t="s">
        <v>179</v>
      </c>
      <c r="AT633" s="261" t="s">
        <v>154</v>
      </c>
      <c r="AU633" s="261" t="s">
        <v>82</v>
      </c>
      <c r="AY633" s="16" t="s">
        <v>153</v>
      </c>
      <c r="BE633" s="262">
        <f>IF(N633="základní",J633,0)</f>
        <v>0</v>
      </c>
      <c r="BF633" s="262">
        <f>IF(N633="snížená",J633,0)</f>
        <v>0</v>
      </c>
      <c r="BG633" s="262">
        <f>IF(N633="zákl. přenesená",J633,0)</f>
        <v>0</v>
      </c>
      <c r="BH633" s="262">
        <f>IF(N633="sníž. přenesená",J633,0)</f>
        <v>0</v>
      </c>
      <c r="BI633" s="262">
        <f>IF(N633="nulová",J633,0)</f>
        <v>0</v>
      </c>
      <c r="BJ633" s="16" t="s">
        <v>78</v>
      </c>
      <c r="BK633" s="262">
        <f>ROUND(I633*H633,2)</f>
        <v>0</v>
      </c>
      <c r="BL633" s="16" t="s">
        <v>179</v>
      </c>
      <c r="BM633" s="261" t="s">
        <v>2210</v>
      </c>
    </row>
    <row r="634" s="13" customFormat="1">
      <c r="A634" s="13"/>
      <c r="B634" s="287"/>
      <c r="C634" s="288"/>
      <c r="D634" s="289" t="s">
        <v>1029</v>
      </c>
      <c r="E634" s="290" t="s">
        <v>1</v>
      </c>
      <c r="F634" s="291" t="s">
        <v>2103</v>
      </c>
      <c r="G634" s="288"/>
      <c r="H634" s="292">
        <v>11.25</v>
      </c>
      <c r="I634" s="293"/>
      <c r="J634" s="288"/>
      <c r="K634" s="288"/>
      <c r="L634" s="294"/>
      <c r="M634" s="295"/>
      <c r="N634" s="296"/>
      <c r="O634" s="296"/>
      <c r="P634" s="296"/>
      <c r="Q634" s="296"/>
      <c r="R634" s="296"/>
      <c r="S634" s="296"/>
      <c r="T634" s="29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98" t="s">
        <v>1029</v>
      </c>
      <c r="AU634" s="298" t="s">
        <v>82</v>
      </c>
      <c r="AV634" s="13" t="s">
        <v>82</v>
      </c>
      <c r="AW634" s="13" t="s">
        <v>30</v>
      </c>
      <c r="AX634" s="13" t="s">
        <v>73</v>
      </c>
      <c r="AY634" s="298" t="s">
        <v>153</v>
      </c>
    </row>
    <row r="635" s="13" customFormat="1">
      <c r="A635" s="13"/>
      <c r="B635" s="287"/>
      <c r="C635" s="288"/>
      <c r="D635" s="289" t="s">
        <v>1029</v>
      </c>
      <c r="E635" s="290" t="s">
        <v>1</v>
      </c>
      <c r="F635" s="291" t="s">
        <v>2211</v>
      </c>
      <c r="G635" s="288"/>
      <c r="H635" s="292">
        <v>6.7999999999999998</v>
      </c>
      <c r="I635" s="293"/>
      <c r="J635" s="288"/>
      <c r="K635" s="288"/>
      <c r="L635" s="294"/>
      <c r="M635" s="295"/>
      <c r="N635" s="296"/>
      <c r="O635" s="296"/>
      <c r="P635" s="296"/>
      <c r="Q635" s="296"/>
      <c r="R635" s="296"/>
      <c r="S635" s="296"/>
      <c r="T635" s="29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98" t="s">
        <v>1029</v>
      </c>
      <c r="AU635" s="298" t="s">
        <v>82</v>
      </c>
      <c r="AV635" s="13" t="s">
        <v>82</v>
      </c>
      <c r="AW635" s="13" t="s">
        <v>30</v>
      </c>
      <c r="AX635" s="13" t="s">
        <v>73</v>
      </c>
      <c r="AY635" s="298" t="s">
        <v>153</v>
      </c>
    </row>
    <row r="636" s="13" customFormat="1">
      <c r="A636" s="13"/>
      <c r="B636" s="287"/>
      <c r="C636" s="288"/>
      <c r="D636" s="289" t="s">
        <v>1029</v>
      </c>
      <c r="E636" s="290" t="s">
        <v>1</v>
      </c>
      <c r="F636" s="291" t="s">
        <v>2104</v>
      </c>
      <c r="G636" s="288"/>
      <c r="H636" s="292">
        <v>3.375</v>
      </c>
      <c r="I636" s="293"/>
      <c r="J636" s="288"/>
      <c r="K636" s="288"/>
      <c r="L636" s="294"/>
      <c r="M636" s="295"/>
      <c r="N636" s="296"/>
      <c r="O636" s="296"/>
      <c r="P636" s="296"/>
      <c r="Q636" s="296"/>
      <c r="R636" s="296"/>
      <c r="S636" s="296"/>
      <c r="T636" s="29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98" t="s">
        <v>1029</v>
      </c>
      <c r="AU636" s="298" t="s">
        <v>82</v>
      </c>
      <c r="AV636" s="13" t="s">
        <v>82</v>
      </c>
      <c r="AW636" s="13" t="s">
        <v>30</v>
      </c>
      <c r="AX636" s="13" t="s">
        <v>73</v>
      </c>
      <c r="AY636" s="298" t="s">
        <v>153</v>
      </c>
    </row>
    <row r="637" s="14" customFormat="1">
      <c r="A637" s="14"/>
      <c r="B637" s="299"/>
      <c r="C637" s="300"/>
      <c r="D637" s="289" t="s">
        <v>1029</v>
      </c>
      <c r="E637" s="301" t="s">
        <v>1</v>
      </c>
      <c r="F637" s="302" t="s">
        <v>1311</v>
      </c>
      <c r="G637" s="300"/>
      <c r="H637" s="303">
        <v>21.425000000000001</v>
      </c>
      <c r="I637" s="304"/>
      <c r="J637" s="300"/>
      <c r="K637" s="300"/>
      <c r="L637" s="305"/>
      <c r="M637" s="306"/>
      <c r="N637" s="307"/>
      <c r="O637" s="307"/>
      <c r="P637" s="307"/>
      <c r="Q637" s="307"/>
      <c r="R637" s="307"/>
      <c r="S637" s="307"/>
      <c r="T637" s="30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309" t="s">
        <v>1029</v>
      </c>
      <c r="AU637" s="309" t="s">
        <v>82</v>
      </c>
      <c r="AV637" s="14" t="s">
        <v>93</v>
      </c>
      <c r="AW637" s="14" t="s">
        <v>30</v>
      </c>
      <c r="AX637" s="14" t="s">
        <v>78</v>
      </c>
      <c r="AY637" s="309" t="s">
        <v>153</v>
      </c>
    </row>
    <row r="638" s="2" customFormat="1" ht="16.5" customHeight="1">
      <c r="A638" s="37"/>
      <c r="B638" s="38"/>
      <c r="C638" s="276" t="s">
        <v>414</v>
      </c>
      <c r="D638" s="276" t="s">
        <v>957</v>
      </c>
      <c r="E638" s="277" t="s">
        <v>2212</v>
      </c>
      <c r="F638" s="278" t="s">
        <v>2213</v>
      </c>
      <c r="G638" s="279" t="s">
        <v>192</v>
      </c>
      <c r="H638" s="280">
        <v>21.425000000000001</v>
      </c>
      <c r="I638" s="281"/>
      <c r="J638" s="282">
        <f>ROUND(I638*H638,2)</f>
        <v>0</v>
      </c>
      <c r="K638" s="283"/>
      <c r="L638" s="284"/>
      <c r="M638" s="285" t="s">
        <v>1</v>
      </c>
      <c r="N638" s="286" t="s">
        <v>38</v>
      </c>
      <c r="O638" s="90"/>
      <c r="P638" s="259">
        <f>O638*H638</f>
        <v>0</v>
      </c>
      <c r="Q638" s="259">
        <v>0</v>
      </c>
      <c r="R638" s="259">
        <f>Q638*H638</f>
        <v>0</v>
      </c>
      <c r="S638" s="259">
        <v>0</v>
      </c>
      <c r="T638" s="260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61" t="s">
        <v>205</v>
      </c>
      <c r="AT638" s="261" t="s">
        <v>957</v>
      </c>
      <c r="AU638" s="261" t="s">
        <v>82</v>
      </c>
      <c r="AY638" s="16" t="s">
        <v>153</v>
      </c>
      <c r="BE638" s="262">
        <f>IF(N638="základní",J638,0)</f>
        <v>0</v>
      </c>
      <c r="BF638" s="262">
        <f>IF(N638="snížená",J638,0)</f>
        <v>0</v>
      </c>
      <c r="BG638" s="262">
        <f>IF(N638="zákl. přenesená",J638,0)</f>
        <v>0</v>
      </c>
      <c r="BH638" s="262">
        <f>IF(N638="sníž. přenesená",J638,0)</f>
        <v>0</v>
      </c>
      <c r="BI638" s="262">
        <f>IF(N638="nulová",J638,0)</f>
        <v>0</v>
      </c>
      <c r="BJ638" s="16" t="s">
        <v>78</v>
      </c>
      <c r="BK638" s="262">
        <f>ROUND(I638*H638,2)</f>
        <v>0</v>
      </c>
      <c r="BL638" s="16" t="s">
        <v>179</v>
      </c>
      <c r="BM638" s="261" t="s">
        <v>2214</v>
      </c>
    </row>
    <row r="639" s="13" customFormat="1">
      <c r="A639" s="13"/>
      <c r="B639" s="287"/>
      <c r="C639" s="288"/>
      <c r="D639" s="289" t="s">
        <v>1029</v>
      </c>
      <c r="E639" s="290" t="s">
        <v>1</v>
      </c>
      <c r="F639" s="291" t="s">
        <v>2103</v>
      </c>
      <c r="G639" s="288"/>
      <c r="H639" s="292">
        <v>11.25</v>
      </c>
      <c r="I639" s="293"/>
      <c r="J639" s="288"/>
      <c r="K639" s="288"/>
      <c r="L639" s="294"/>
      <c r="M639" s="295"/>
      <c r="N639" s="296"/>
      <c r="O639" s="296"/>
      <c r="P639" s="296"/>
      <c r="Q639" s="296"/>
      <c r="R639" s="296"/>
      <c r="S639" s="296"/>
      <c r="T639" s="29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98" t="s">
        <v>1029</v>
      </c>
      <c r="AU639" s="298" t="s">
        <v>82</v>
      </c>
      <c r="AV639" s="13" t="s">
        <v>82</v>
      </c>
      <c r="AW639" s="13" t="s">
        <v>30</v>
      </c>
      <c r="AX639" s="13" t="s">
        <v>73</v>
      </c>
      <c r="AY639" s="298" t="s">
        <v>153</v>
      </c>
    </row>
    <row r="640" s="13" customFormat="1">
      <c r="A640" s="13"/>
      <c r="B640" s="287"/>
      <c r="C640" s="288"/>
      <c r="D640" s="289" t="s">
        <v>1029</v>
      </c>
      <c r="E640" s="290" t="s">
        <v>1</v>
      </c>
      <c r="F640" s="291" t="s">
        <v>2211</v>
      </c>
      <c r="G640" s="288"/>
      <c r="H640" s="292">
        <v>6.7999999999999998</v>
      </c>
      <c r="I640" s="293"/>
      <c r="J640" s="288"/>
      <c r="K640" s="288"/>
      <c r="L640" s="294"/>
      <c r="M640" s="295"/>
      <c r="N640" s="296"/>
      <c r="O640" s="296"/>
      <c r="P640" s="296"/>
      <c r="Q640" s="296"/>
      <c r="R640" s="296"/>
      <c r="S640" s="296"/>
      <c r="T640" s="29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98" t="s">
        <v>1029</v>
      </c>
      <c r="AU640" s="298" t="s">
        <v>82</v>
      </c>
      <c r="AV640" s="13" t="s">
        <v>82</v>
      </c>
      <c r="AW640" s="13" t="s">
        <v>30</v>
      </c>
      <c r="AX640" s="13" t="s">
        <v>73</v>
      </c>
      <c r="AY640" s="298" t="s">
        <v>153</v>
      </c>
    </row>
    <row r="641" s="13" customFormat="1">
      <c r="A641" s="13"/>
      <c r="B641" s="287"/>
      <c r="C641" s="288"/>
      <c r="D641" s="289" t="s">
        <v>1029</v>
      </c>
      <c r="E641" s="290" t="s">
        <v>1</v>
      </c>
      <c r="F641" s="291" t="s">
        <v>2104</v>
      </c>
      <c r="G641" s="288"/>
      <c r="H641" s="292">
        <v>3.375</v>
      </c>
      <c r="I641" s="293"/>
      <c r="J641" s="288"/>
      <c r="K641" s="288"/>
      <c r="L641" s="294"/>
      <c r="M641" s="295"/>
      <c r="N641" s="296"/>
      <c r="O641" s="296"/>
      <c r="P641" s="296"/>
      <c r="Q641" s="296"/>
      <c r="R641" s="296"/>
      <c r="S641" s="296"/>
      <c r="T641" s="29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98" t="s">
        <v>1029</v>
      </c>
      <c r="AU641" s="298" t="s">
        <v>82</v>
      </c>
      <c r="AV641" s="13" t="s">
        <v>82</v>
      </c>
      <c r="AW641" s="13" t="s">
        <v>30</v>
      </c>
      <c r="AX641" s="13" t="s">
        <v>73</v>
      </c>
      <c r="AY641" s="298" t="s">
        <v>153</v>
      </c>
    </row>
    <row r="642" s="14" customFormat="1">
      <c r="A642" s="14"/>
      <c r="B642" s="299"/>
      <c r="C642" s="300"/>
      <c r="D642" s="289" t="s">
        <v>1029</v>
      </c>
      <c r="E642" s="301" t="s">
        <v>1</v>
      </c>
      <c r="F642" s="302" t="s">
        <v>1311</v>
      </c>
      <c r="G642" s="300"/>
      <c r="H642" s="303">
        <v>21.425000000000001</v>
      </c>
      <c r="I642" s="304"/>
      <c r="J642" s="300"/>
      <c r="K642" s="300"/>
      <c r="L642" s="305"/>
      <c r="M642" s="306"/>
      <c r="N642" s="307"/>
      <c r="O642" s="307"/>
      <c r="P642" s="307"/>
      <c r="Q642" s="307"/>
      <c r="R642" s="307"/>
      <c r="S642" s="307"/>
      <c r="T642" s="30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309" t="s">
        <v>1029</v>
      </c>
      <c r="AU642" s="309" t="s">
        <v>82</v>
      </c>
      <c r="AV642" s="14" t="s">
        <v>93</v>
      </c>
      <c r="AW642" s="14" t="s">
        <v>30</v>
      </c>
      <c r="AX642" s="14" t="s">
        <v>78</v>
      </c>
      <c r="AY642" s="309" t="s">
        <v>153</v>
      </c>
    </row>
    <row r="643" s="11" customFormat="1" ht="22.8" customHeight="1">
      <c r="A643" s="11"/>
      <c r="B643" s="235"/>
      <c r="C643" s="236"/>
      <c r="D643" s="237" t="s">
        <v>72</v>
      </c>
      <c r="E643" s="274" t="s">
        <v>2215</v>
      </c>
      <c r="F643" s="274" t="s">
        <v>2216</v>
      </c>
      <c r="G643" s="236"/>
      <c r="H643" s="236"/>
      <c r="I643" s="239"/>
      <c r="J643" s="275">
        <f>BK643</f>
        <v>0</v>
      </c>
      <c r="K643" s="236"/>
      <c r="L643" s="241"/>
      <c r="M643" s="242"/>
      <c r="N643" s="243"/>
      <c r="O643" s="243"/>
      <c r="P643" s="244">
        <f>SUM(P644:P648)</f>
        <v>0</v>
      </c>
      <c r="Q643" s="243"/>
      <c r="R643" s="244">
        <f>SUM(R644:R648)</f>
        <v>0.18129799999999996</v>
      </c>
      <c r="S643" s="243"/>
      <c r="T643" s="245">
        <f>SUM(T644:T648)</f>
        <v>0</v>
      </c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R643" s="246" t="s">
        <v>82</v>
      </c>
      <c r="AT643" s="247" t="s">
        <v>72</v>
      </c>
      <c r="AU643" s="247" t="s">
        <v>78</v>
      </c>
      <c r="AY643" s="246" t="s">
        <v>153</v>
      </c>
      <c r="BK643" s="248">
        <f>SUM(BK644:BK648)</f>
        <v>0</v>
      </c>
    </row>
    <row r="644" s="2" customFormat="1" ht="24" customHeight="1">
      <c r="A644" s="37"/>
      <c r="B644" s="38"/>
      <c r="C644" s="249" t="s">
        <v>2217</v>
      </c>
      <c r="D644" s="249" t="s">
        <v>154</v>
      </c>
      <c r="E644" s="250" t="s">
        <v>2218</v>
      </c>
      <c r="F644" s="251" t="s">
        <v>2219</v>
      </c>
      <c r="G644" s="252" t="s">
        <v>192</v>
      </c>
      <c r="H644" s="253">
        <v>697.29999999999995</v>
      </c>
      <c r="I644" s="254"/>
      <c r="J644" s="255">
        <f>ROUND(I644*H644,2)</f>
        <v>0</v>
      </c>
      <c r="K644" s="256"/>
      <c r="L644" s="43"/>
      <c r="M644" s="257" t="s">
        <v>1</v>
      </c>
      <c r="N644" s="258" t="s">
        <v>38</v>
      </c>
      <c r="O644" s="90"/>
      <c r="P644" s="259">
        <f>O644*H644</f>
        <v>0</v>
      </c>
      <c r="Q644" s="259">
        <v>0.00025999999999999998</v>
      </c>
      <c r="R644" s="259">
        <f>Q644*H644</f>
        <v>0.18129799999999996</v>
      </c>
      <c r="S644" s="259">
        <v>0</v>
      </c>
      <c r="T644" s="260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261" t="s">
        <v>179</v>
      </c>
      <c r="AT644" s="261" t="s">
        <v>154</v>
      </c>
      <c r="AU644" s="261" t="s">
        <v>82</v>
      </c>
      <c r="AY644" s="16" t="s">
        <v>153</v>
      </c>
      <c r="BE644" s="262">
        <f>IF(N644="základní",J644,0)</f>
        <v>0</v>
      </c>
      <c r="BF644" s="262">
        <f>IF(N644="snížená",J644,0)</f>
        <v>0</v>
      </c>
      <c r="BG644" s="262">
        <f>IF(N644="zákl. přenesená",J644,0)</f>
        <v>0</v>
      </c>
      <c r="BH644" s="262">
        <f>IF(N644="sníž. přenesená",J644,0)</f>
        <v>0</v>
      </c>
      <c r="BI644" s="262">
        <f>IF(N644="nulová",J644,0)</f>
        <v>0</v>
      </c>
      <c r="BJ644" s="16" t="s">
        <v>78</v>
      </c>
      <c r="BK644" s="262">
        <f>ROUND(I644*H644,2)</f>
        <v>0</v>
      </c>
      <c r="BL644" s="16" t="s">
        <v>179</v>
      </c>
      <c r="BM644" s="261" t="s">
        <v>2220</v>
      </c>
    </row>
    <row r="645" s="13" customFormat="1">
      <c r="A645" s="13"/>
      <c r="B645" s="287"/>
      <c r="C645" s="288"/>
      <c r="D645" s="289" t="s">
        <v>1029</v>
      </c>
      <c r="E645" s="290" t="s">
        <v>1</v>
      </c>
      <c r="F645" s="291" t="s">
        <v>2221</v>
      </c>
      <c r="G645" s="288"/>
      <c r="H645" s="292">
        <v>585</v>
      </c>
      <c r="I645" s="293"/>
      <c r="J645" s="288"/>
      <c r="K645" s="288"/>
      <c r="L645" s="294"/>
      <c r="M645" s="295"/>
      <c r="N645" s="296"/>
      <c r="O645" s="296"/>
      <c r="P645" s="296"/>
      <c r="Q645" s="296"/>
      <c r="R645" s="296"/>
      <c r="S645" s="296"/>
      <c r="T645" s="29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98" t="s">
        <v>1029</v>
      </c>
      <c r="AU645" s="298" t="s">
        <v>82</v>
      </c>
      <c r="AV645" s="13" t="s">
        <v>82</v>
      </c>
      <c r="AW645" s="13" t="s">
        <v>30</v>
      </c>
      <c r="AX645" s="13" t="s">
        <v>73</v>
      </c>
      <c r="AY645" s="298" t="s">
        <v>153</v>
      </c>
    </row>
    <row r="646" s="13" customFormat="1">
      <c r="A646" s="13"/>
      <c r="B646" s="287"/>
      <c r="C646" s="288"/>
      <c r="D646" s="289" t="s">
        <v>1029</v>
      </c>
      <c r="E646" s="290" t="s">
        <v>1</v>
      </c>
      <c r="F646" s="291" t="s">
        <v>2222</v>
      </c>
      <c r="G646" s="288"/>
      <c r="H646" s="292">
        <v>69</v>
      </c>
      <c r="I646" s="293"/>
      <c r="J646" s="288"/>
      <c r="K646" s="288"/>
      <c r="L646" s="294"/>
      <c r="M646" s="295"/>
      <c r="N646" s="296"/>
      <c r="O646" s="296"/>
      <c r="P646" s="296"/>
      <c r="Q646" s="296"/>
      <c r="R646" s="296"/>
      <c r="S646" s="296"/>
      <c r="T646" s="29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98" t="s">
        <v>1029</v>
      </c>
      <c r="AU646" s="298" t="s">
        <v>82</v>
      </c>
      <c r="AV646" s="13" t="s">
        <v>82</v>
      </c>
      <c r="AW646" s="13" t="s">
        <v>30</v>
      </c>
      <c r="AX646" s="13" t="s">
        <v>73</v>
      </c>
      <c r="AY646" s="298" t="s">
        <v>153</v>
      </c>
    </row>
    <row r="647" s="13" customFormat="1">
      <c r="A647" s="13"/>
      <c r="B647" s="287"/>
      <c r="C647" s="288"/>
      <c r="D647" s="289" t="s">
        <v>1029</v>
      </c>
      <c r="E647" s="290" t="s">
        <v>1</v>
      </c>
      <c r="F647" s="291" t="s">
        <v>2223</v>
      </c>
      <c r="G647" s="288"/>
      <c r="H647" s="292">
        <v>43.299999999999997</v>
      </c>
      <c r="I647" s="293"/>
      <c r="J647" s="288"/>
      <c r="K647" s="288"/>
      <c r="L647" s="294"/>
      <c r="M647" s="295"/>
      <c r="N647" s="296"/>
      <c r="O647" s="296"/>
      <c r="P647" s="296"/>
      <c r="Q647" s="296"/>
      <c r="R647" s="296"/>
      <c r="S647" s="296"/>
      <c r="T647" s="29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98" t="s">
        <v>1029</v>
      </c>
      <c r="AU647" s="298" t="s">
        <v>82</v>
      </c>
      <c r="AV647" s="13" t="s">
        <v>82</v>
      </c>
      <c r="AW647" s="13" t="s">
        <v>30</v>
      </c>
      <c r="AX647" s="13" t="s">
        <v>73</v>
      </c>
      <c r="AY647" s="298" t="s">
        <v>153</v>
      </c>
    </row>
    <row r="648" s="14" customFormat="1">
      <c r="A648" s="14"/>
      <c r="B648" s="299"/>
      <c r="C648" s="300"/>
      <c r="D648" s="289" t="s">
        <v>1029</v>
      </c>
      <c r="E648" s="301" t="s">
        <v>1</v>
      </c>
      <c r="F648" s="302" t="s">
        <v>1311</v>
      </c>
      <c r="G648" s="300"/>
      <c r="H648" s="303">
        <v>697.29999999999995</v>
      </c>
      <c r="I648" s="304"/>
      <c r="J648" s="300"/>
      <c r="K648" s="300"/>
      <c r="L648" s="305"/>
      <c r="M648" s="306"/>
      <c r="N648" s="307"/>
      <c r="O648" s="307"/>
      <c r="P648" s="307"/>
      <c r="Q648" s="307"/>
      <c r="R648" s="307"/>
      <c r="S648" s="307"/>
      <c r="T648" s="30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309" t="s">
        <v>1029</v>
      </c>
      <c r="AU648" s="309" t="s">
        <v>82</v>
      </c>
      <c r="AV648" s="14" t="s">
        <v>93</v>
      </c>
      <c r="AW648" s="14" t="s">
        <v>30</v>
      </c>
      <c r="AX648" s="14" t="s">
        <v>78</v>
      </c>
      <c r="AY648" s="309" t="s">
        <v>153</v>
      </c>
    </row>
    <row r="649" s="11" customFormat="1" ht="22.8" customHeight="1">
      <c r="A649" s="11"/>
      <c r="B649" s="235"/>
      <c r="C649" s="236"/>
      <c r="D649" s="237" t="s">
        <v>72</v>
      </c>
      <c r="E649" s="274" t="s">
        <v>2224</v>
      </c>
      <c r="F649" s="274" t="s">
        <v>2225</v>
      </c>
      <c r="G649" s="236"/>
      <c r="H649" s="236"/>
      <c r="I649" s="239"/>
      <c r="J649" s="275">
        <f>BK649</f>
        <v>0</v>
      </c>
      <c r="K649" s="236"/>
      <c r="L649" s="241"/>
      <c r="M649" s="242"/>
      <c r="N649" s="243"/>
      <c r="O649" s="243"/>
      <c r="P649" s="244">
        <f>SUM(P650:P651)</f>
        <v>0</v>
      </c>
      <c r="Q649" s="243"/>
      <c r="R649" s="244">
        <f>SUM(R650:R651)</f>
        <v>0</v>
      </c>
      <c r="S649" s="243"/>
      <c r="T649" s="245">
        <f>SUM(T650:T651)</f>
        <v>0</v>
      </c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R649" s="246" t="s">
        <v>82</v>
      </c>
      <c r="AT649" s="247" t="s">
        <v>72</v>
      </c>
      <c r="AU649" s="247" t="s">
        <v>78</v>
      </c>
      <c r="AY649" s="246" t="s">
        <v>153</v>
      </c>
      <c r="BK649" s="248">
        <f>SUM(BK650:BK651)</f>
        <v>0</v>
      </c>
    </row>
    <row r="650" s="2" customFormat="1" ht="24" customHeight="1">
      <c r="A650" s="37"/>
      <c r="B650" s="38"/>
      <c r="C650" s="249" t="s">
        <v>415</v>
      </c>
      <c r="D650" s="249" t="s">
        <v>154</v>
      </c>
      <c r="E650" s="250" t="s">
        <v>2226</v>
      </c>
      <c r="F650" s="251" t="s">
        <v>2227</v>
      </c>
      <c r="G650" s="252" t="s">
        <v>739</v>
      </c>
      <c r="H650" s="253">
        <v>1</v>
      </c>
      <c r="I650" s="254"/>
      <c r="J650" s="255">
        <f>ROUND(I650*H650,2)</f>
        <v>0</v>
      </c>
      <c r="K650" s="256"/>
      <c r="L650" s="43"/>
      <c r="M650" s="257" t="s">
        <v>1</v>
      </c>
      <c r="N650" s="258" t="s">
        <v>38</v>
      </c>
      <c r="O650" s="90"/>
      <c r="P650" s="259">
        <f>O650*H650</f>
        <v>0</v>
      </c>
      <c r="Q650" s="259">
        <v>0</v>
      </c>
      <c r="R650" s="259">
        <f>Q650*H650</f>
        <v>0</v>
      </c>
      <c r="S650" s="259">
        <v>0</v>
      </c>
      <c r="T650" s="260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61" t="s">
        <v>179</v>
      </c>
      <c r="AT650" s="261" t="s">
        <v>154</v>
      </c>
      <c r="AU650" s="261" t="s">
        <v>82</v>
      </c>
      <c r="AY650" s="16" t="s">
        <v>153</v>
      </c>
      <c r="BE650" s="262">
        <f>IF(N650="základní",J650,0)</f>
        <v>0</v>
      </c>
      <c r="BF650" s="262">
        <f>IF(N650="snížená",J650,0)</f>
        <v>0</v>
      </c>
      <c r="BG650" s="262">
        <f>IF(N650="zákl. přenesená",J650,0)</f>
        <v>0</v>
      </c>
      <c r="BH650" s="262">
        <f>IF(N650="sníž. přenesená",J650,0)</f>
        <v>0</v>
      </c>
      <c r="BI650" s="262">
        <f>IF(N650="nulová",J650,0)</f>
        <v>0</v>
      </c>
      <c r="BJ650" s="16" t="s">
        <v>78</v>
      </c>
      <c r="BK650" s="262">
        <f>ROUND(I650*H650,2)</f>
        <v>0</v>
      </c>
      <c r="BL650" s="16" t="s">
        <v>179</v>
      </c>
      <c r="BM650" s="261" t="s">
        <v>2228</v>
      </c>
    </row>
    <row r="651" s="2" customFormat="1" ht="24" customHeight="1">
      <c r="A651" s="37"/>
      <c r="B651" s="38"/>
      <c r="C651" s="249" t="s">
        <v>2229</v>
      </c>
      <c r="D651" s="249" t="s">
        <v>154</v>
      </c>
      <c r="E651" s="250" t="s">
        <v>2230</v>
      </c>
      <c r="F651" s="251" t="s">
        <v>2231</v>
      </c>
      <c r="G651" s="252" t="s">
        <v>1076</v>
      </c>
      <c r="H651" s="253">
        <v>1.25</v>
      </c>
      <c r="I651" s="254"/>
      <c r="J651" s="255">
        <f>ROUND(I651*H651,2)</f>
        <v>0</v>
      </c>
      <c r="K651" s="256"/>
      <c r="L651" s="43"/>
      <c r="M651" s="257" t="s">
        <v>1</v>
      </c>
      <c r="N651" s="258" t="s">
        <v>38</v>
      </c>
      <c r="O651" s="90"/>
      <c r="P651" s="259">
        <f>O651*H651</f>
        <v>0</v>
      </c>
      <c r="Q651" s="259">
        <v>0</v>
      </c>
      <c r="R651" s="259">
        <f>Q651*H651</f>
        <v>0</v>
      </c>
      <c r="S651" s="259">
        <v>0</v>
      </c>
      <c r="T651" s="260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261" t="s">
        <v>179</v>
      </c>
      <c r="AT651" s="261" t="s">
        <v>154</v>
      </c>
      <c r="AU651" s="261" t="s">
        <v>82</v>
      </c>
      <c r="AY651" s="16" t="s">
        <v>153</v>
      </c>
      <c r="BE651" s="262">
        <f>IF(N651="základní",J651,0)</f>
        <v>0</v>
      </c>
      <c r="BF651" s="262">
        <f>IF(N651="snížená",J651,0)</f>
        <v>0</v>
      </c>
      <c r="BG651" s="262">
        <f>IF(N651="zákl. přenesená",J651,0)</f>
        <v>0</v>
      </c>
      <c r="BH651" s="262">
        <f>IF(N651="sníž. přenesená",J651,0)</f>
        <v>0</v>
      </c>
      <c r="BI651" s="262">
        <f>IF(N651="nulová",J651,0)</f>
        <v>0</v>
      </c>
      <c r="BJ651" s="16" t="s">
        <v>78</v>
      </c>
      <c r="BK651" s="262">
        <f>ROUND(I651*H651,2)</f>
        <v>0</v>
      </c>
      <c r="BL651" s="16" t="s">
        <v>179</v>
      </c>
      <c r="BM651" s="261" t="s">
        <v>2232</v>
      </c>
    </row>
    <row r="652" s="11" customFormat="1" ht="25.92" customHeight="1">
      <c r="A652" s="11"/>
      <c r="B652" s="235"/>
      <c r="C652" s="236"/>
      <c r="D652" s="237" t="s">
        <v>72</v>
      </c>
      <c r="E652" s="238" t="s">
        <v>130</v>
      </c>
      <c r="F652" s="238" t="s">
        <v>530</v>
      </c>
      <c r="G652" s="236"/>
      <c r="H652" s="236"/>
      <c r="I652" s="239"/>
      <c r="J652" s="240">
        <f>BK652</f>
        <v>0</v>
      </c>
      <c r="K652" s="236"/>
      <c r="L652" s="241"/>
      <c r="M652" s="242"/>
      <c r="N652" s="243"/>
      <c r="O652" s="243"/>
      <c r="P652" s="244">
        <f>P653+P655+P658</f>
        <v>0</v>
      </c>
      <c r="Q652" s="243"/>
      <c r="R652" s="244">
        <f>R653+R655+R658</f>
        <v>0</v>
      </c>
      <c r="S652" s="243"/>
      <c r="T652" s="245">
        <f>T653+T655+T658</f>
        <v>0</v>
      </c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R652" s="246" t="s">
        <v>736</v>
      </c>
      <c r="AT652" s="247" t="s">
        <v>72</v>
      </c>
      <c r="AU652" s="247" t="s">
        <v>73</v>
      </c>
      <c r="AY652" s="246" t="s">
        <v>153</v>
      </c>
      <c r="BK652" s="248">
        <f>BK653+BK655+BK658</f>
        <v>0</v>
      </c>
    </row>
    <row r="653" s="11" customFormat="1" ht="22.8" customHeight="1">
      <c r="A653" s="11"/>
      <c r="B653" s="235"/>
      <c r="C653" s="236"/>
      <c r="D653" s="237" t="s">
        <v>72</v>
      </c>
      <c r="E653" s="274" t="s">
        <v>2233</v>
      </c>
      <c r="F653" s="274" t="s">
        <v>2234</v>
      </c>
      <c r="G653" s="236"/>
      <c r="H653" s="236"/>
      <c r="I653" s="239"/>
      <c r="J653" s="275">
        <f>BK653</f>
        <v>0</v>
      </c>
      <c r="K653" s="236"/>
      <c r="L653" s="241"/>
      <c r="M653" s="242"/>
      <c r="N653" s="243"/>
      <c r="O653" s="243"/>
      <c r="P653" s="244">
        <f>P654</f>
        <v>0</v>
      </c>
      <c r="Q653" s="243"/>
      <c r="R653" s="244">
        <f>R654</f>
        <v>0</v>
      </c>
      <c r="S653" s="243"/>
      <c r="T653" s="245">
        <f>T654</f>
        <v>0</v>
      </c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R653" s="246" t="s">
        <v>736</v>
      </c>
      <c r="AT653" s="247" t="s">
        <v>72</v>
      </c>
      <c r="AU653" s="247" t="s">
        <v>78</v>
      </c>
      <c r="AY653" s="246" t="s">
        <v>153</v>
      </c>
      <c r="BK653" s="248">
        <f>BK654</f>
        <v>0</v>
      </c>
    </row>
    <row r="654" s="2" customFormat="1" ht="24" customHeight="1">
      <c r="A654" s="37"/>
      <c r="B654" s="38"/>
      <c r="C654" s="249" t="s">
        <v>416</v>
      </c>
      <c r="D654" s="249" t="s">
        <v>154</v>
      </c>
      <c r="E654" s="250" t="s">
        <v>2235</v>
      </c>
      <c r="F654" s="251" t="s">
        <v>2236</v>
      </c>
      <c r="G654" s="252" t="s">
        <v>739</v>
      </c>
      <c r="H654" s="253">
        <v>1</v>
      </c>
      <c r="I654" s="254"/>
      <c r="J654" s="255">
        <f>ROUND(I654*H654,2)</f>
        <v>0</v>
      </c>
      <c r="K654" s="256"/>
      <c r="L654" s="43"/>
      <c r="M654" s="257" t="s">
        <v>1</v>
      </c>
      <c r="N654" s="258" t="s">
        <v>38</v>
      </c>
      <c r="O654" s="90"/>
      <c r="P654" s="259">
        <f>O654*H654</f>
        <v>0</v>
      </c>
      <c r="Q654" s="259">
        <v>0</v>
      </c>
      <c r="R654" s="259">
        <f>Q654*H654</f>
        <v>0</v>
      </c>
      <c r="S654" s="259">
        <v>0</v>
      </c>
      <c r="T654" s="260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61" t="s">
        <v>740</v>
      </c>
      <c r="AT654" s="261" t="s">
        <v>154</v>
      </c>
      <c r="AU654" s="261" t="s">
        <v>82</v>
      </c>
      <c r="AY654" s="16" t="s">
        <v>153</v>
      </c>
      <c r="BE654" s="262">
        <f>IF(N654="základní",J654,0)</f>
        <v>0</v>
      </c>
      <c r="BF654" s="262">
        <f>IF(N654="snížená",J654,0)</f>
        <v>0</v>
      </c>
      <c r="BG654" s="262">
        <f>IF(N654="zákl. přenesená",J654,0)</f>
        <v>0</v>
      </c>
      <c r="BH654" s="262">
        <f>IF(N654="sníž. přenesená",J654,0)</f>
        <v>0</v>
      </c>
      <c r="BI654" s="262">
        <f>IF(N654="nulová",J654,0)</f>
        <v>0</v>
      </c>
      <c r="BJ654" s="16" t="s">
        <v>78</v>
      </c>
      <c r="BK654" s="262">
        <f>ROUND(I654*H654,2)</f>
        <v>0</v>
      </c>
      <c r="BL654" s="16" t="s">
        <v>740</v>
      </c>
      <c r="BM654" s="261" t="s">
        <v>2237</v>
      </c>
    </row>
    <row r="655" s="11" customFormat="1" ht="22.8" customHeight="1">
      <c r="A655" s="11"/>
      <c r="B655" s="235"/>
      <c r="C655" s="236"/>
      <c r="D655" s="237" t="s">
        <v>72</v>
      </c>
      <c r="E655" s="274" t="s">
        <v>2238</v>
      </c>
      <c r="F655" s="274" t="s">
        <v>129</v>
      </c>
      <c r="G655" s="236"/>
      <c r="H655" s="236"/>
      <c r="I655" s="239"/>
      <c r="J655" s="275">
        <f>BK655</f>
        <v>0</v>
      </c>
      <c r="K655" s="236"/>
      <c r="L655" s="241"/>
      <c r="M655" s="242"/>
      <c r="N655" s="243"/>
      <c r="O655" s="243"/>
      <c r="P655" s="244">
        <f>SUM(P656:P657)</f>
        <v>0</v>
      </c>
      <c r="Q655" s="243"/>
      <c r="R655" s="244">
        <f>SUM(R656:R657)</f>
        <v>0</v>
      </c>
      <c r="S655" s="243"/>
      <c r="T655" s="245">
        <f>SUM(T656:T657)</f>
        <v>0</v>
      </c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R655" s="246" t="s">
        <v>736</v>
      </c>
      <c r="AT655" s="247" t="s">
        <v>72</v>
      </c>
      <c r="AU655" s="247" t="s">
        <v>78</v>
      </c>
      <c r="AY655" s="246" t="s">
        <v>153</v>
      </c>
      <c r="BK655" s="248">
        <f>SUM(BK656:BK657)</f>
        <v>0</v>
      </c>
    </row>
    <row r="656" s="2" customFormat="1" ht="16.5" customHeight="1">
      <c r="A656" s="37"/>
      <c r="B656" s="38"/>
      <c r="C656" s="249" t="s">
        <v>2239</v>
      </c>
      <c r="D656" s="249" t="s">
        <v>154</v>
      </c>
      <c r="E656" s="250" t="s">
        <v>2240</v>
      </c>
      <c r="F656" s="251" t="s">
        <v>129</v>
      </c>
      <c r="G656" s="252" t="s">
        <v>739</v>
      </c>
      <c r="H656" s="253">
        <v>1</v>
      </c>
      <c r="I656" s="254"/>
      <c r="J656" s="255">
        <f>ROUND(I656*H656,2)</f>
        <v>0</v>
      </c>
      <c r="K656" s="256"/>
      <c r="L656" s="43"/>
      <c r="M656" s="257" t="s">
        <v>1</v>
      </c>
      <c r="N656" s="258" t="s">
        <v>38</v>
      </c>
      <c r="O656" s="90"/>
      <c r="P656" s="259">
        <f>O656*H656</f>
        <v>0</v>
      </c>
      <c r="Q656" s="259">
        <v>0</v>
      </c>
      <c r="R656" s="259">
        <f>Q656*H656</f>
        <v>0</v>
      </c>
      <c r="S656" s="259">
        <v>0</v>
      </c>
      <c r="T656" s="260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261" t="s">
        <v>740</v>
      </c>
      <c r="AT656" s="261" t="s">
        <v>154</v>
      </c>
      <c r="AU656" s="261" t="s">
        <v>82</v>
      </c>
      <c r="AY656" s="16" t="s">
        <v>153</v>
      </c>
      <c r="BE656" s="262">
        <f>IF(N656="základní",J656,0)</f>
        <v>0</v>
      </c>
      <c r="BF656" s="262">
        <f>IF(N656="snížená",J656,0)</f>
        <v>0</v>
      </c>
      <c r="BG656" s="262">
        <f>IF(N656="zákl. přenesená",J656,0)</f>
        <v>0</v>
      </c>
      <c r="BH656" s="262">
        <f>IF(N656="sníž. přenesená",J656,0)</f>
        <v>0</v>
      </c>
      <c r="BI656" s="262">
        <f>IF(N656="nulová",J656,0)</f>
        <v>0</v>
      </c>
      <c r="BJ656" s="16" t="s">
        <v>78</v>
      </c>
      <c r="BK656" s="262">
        <f>ROUND(I656*H656,2)</f>
        <v>0</v>
      </c>
      <c r="BL656" s="16" t="s">
        <v>740</v>
      </c>
      <c r="BM656" s="261" t="s">
        <v>2241</v>
      </c>
    </row>
    <row r="657" s="2" customFormat="1" ht="16.5" customHeight="1">
      <c r="A657" s="37"/>
      <c r="B657" s="38"/>
      <c r="C657" s="249" t="s">
        <v>417</v>
      </c>
      <c r="D657" s="249" t="s">
        <v>154</v>
      </c>
      <c r="E657" s="250" t="s">
        <v>2242</v>
      </c>
      <c r="F657" s="251" t="s">
        <v>2243</v>
      </c>
      <c r="G657" s="252" t="s">
        <v>739</v>
      </c>
      <c r="H657" s="253">
        <v>1</v>
      </c>
      <c r="I657" s="254"/>
      <c r="J657" s="255">
        <f>ROUND(I657*H657,2)</f>
        <v>0</v>
      </c>
      <c r="K657" s="256"/>
      <c r="L657" s="43"/>
      <c r="M657" s="257" t="s">
        <v>1</v>
      </c>
      <c r="N657" s="258" t="s">
        <v>38</v>
      </c>
      <c r="O657" s="90"/>
      <c r="P657" s="259">
        <f>O657*H657</f>
        <v>0</v>
      </c>
      <c r="Q657" s="259">
        <v>0</v>
      </c>
      <c r="R657" s="259">
        <f>Q657*H657</f>
        <v>0</v>
      </c>
      <c r="S657" s="259">
        <v>0</v>
      </c>
      <c r="T657" s="260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261" t="s">
        <v>740</v>
      </c>
      <c r="AT657" s="261" t="s">
        <v>154</v>
      </c>
      <c r="AU657" s="261" t="s">
        <v>82</v>
      </c>
      <c r="AY657" s="16" t="s">
        <v>153</v>
      </c>
      <c r="BE657" s="262">
        <f>IF(N657="základní",J657,0)</f>
        <v>0</v>
      </c>
      <c r="BF657" s="262">
        <f>IF(N657="snížená",J657,0)</f>
        <v>0</v>
      </c>
      <c r="BG657" s="262">
        <f>IF(N657="zákl. přenesená",J657,0)</f>
        <v>0</v>
      </c>
      <c r="BH657" s="262">
        <f>IF(N657="sníž. přenesená",J657,0)</f>
        <v>0</v>
      </c>
      <c r="BI657" s="262">
        <f>IF(N657="nulová",J657,0)</f>
        <v>0</v>
      </c>
      <c r="BJ657" s="16" t="s">
        <v>78</v>
      </c>
      <c r="BK657" s="262">
        <f>ROUND(I657*H657,2)</f>
        <v>0</v>
      </c>
      <c r="BL657" s="16" t="s">
        <v>740</v>
      </c>
      <c r="BM657" s="261" t="s">
        <v>2244</v>
      </c>
    </row>
    <row r="658" s="11" customFormat="1" ht="22.8" customHeight="1">
      <c r="A658" s="11"/>
      <c r="B658" s="235"/>
      <c r="C658" s="236"/>
      <c r="D658" s="237" t="s">
        <v>72</v>
      </c>
      <c r="E658" s="274" t="s">
        <v>2245</v>
      </c>
      <c r="F658" s="274" t="s">
        <v>132</v>
      </c>
      <c r="G658" s="236"/>
      <c r="H658" s="236"/>
      <c r="I658" s="239"/>
      <c r="J658" s="275">
        <f>BK658</f>
        <v>0</v>
      </c>
      <c r="K658" s="236"/>
      <c r="L658" s="241"/>
      <c r="M658" s="242"/>
      <c r="N658" s="243"/>
      <c r="O658" s="243"/>
      <c r="P658" s="244">
        <f>P659</f>
        <v>0</v>
      </c>
      <c r="Q658" s="243"/>
      <c r="R658" s="244">
        <f>R659</f>
        <v>0</v>
      </c>
      <c r="S658" s="243"/>
      <c r="T658" s="245">
        <f>T659</f>
        <v>0</v>
      </c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R658" s="246" t="s">
        <v>736</v>
      </c>
      <c r="AT658" s="247" t="s">
        <v>72</v>
      </c>
      <c r="AU658" s="247" t="s">
        <v>78</v>
      </c>
      <c r="AY658" s="246" t="s">
        <v>153</v>
      </c>
      <c r="BK658" s="248">
        <f>BK659</f>
        <v>0</v>
      </c>
    </row>
    <row r="659" s="2" customFormat="1" ht="16.5" customHeight="1">
      <c r="A659" s="37"/>
      <c r="B659" s="38"/>
      <c r="C659" s="249" t="s">
        <v>2246</v>
      </c>
      <c r="D659" s="249" t="s">
        <v>154</v>
      </c>
      <c r="E659" s="250" t="s">
        <v>2247</v>
      </c>
      <c r="F659" s="251" t="s">
        <v>2248</v>
      </c>
      <c r="G659" s="252" t="s">
        <v>739</v>
      </c>
      <c r="H659" s="253">
        <v>1</v>
      </c>
      <c r="I659" s="254"/>
      <c r="J659" s="255">
        <f>ROUND(I659*H659,2)</f>
        <v>0</v>
      </c>
      <c r="K659" s="256"/>
      <c r="L659" s="43"/>
      <c r="M659" s="263" t="s">
        <v>1</v>
      </c>
      <c r="N659" s="264" t="s">
        <v>38</v>
      </c>
      <c r="O659" s="265"/>
      <c r="P659" s="266">
        <f>O659*H659</f>
        <v>0</v>
      </c>
      <c r="Q659" s="266">
        <v>0</v>
      </c>
      <c r="R659" s="266">
        <f>Q659*H659</f>
        <v>0</v>
      </c>
      <c r="S659" s="266">
        <v>0</v>
      </c>
      <c r="T659" s="267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261" t="s">
        <v>740</v>
      </c>
      <c r="AT659" s="261" t="s">
        <v>154</v>
      </c>
      <c r="AU659" s="261" t="s">
        <v>82</v>
      </c>
      <c r="AY659" s="16" t="s">
        <v>153</v>
      </c>
      <c r="BE659" s="262">
        <f>IF(N659="základní",J659,0)</f>
        <v>0</v>
      </c>
      <c r="BF659" s="262">
        <f>IF(N659="snížená",J659,0)</f>
        <v>0</v>
      </c>
      <c r="BG659" s="262">
        <f>IF(N659="zákl. přenesená",J659,0)</f>
        <v>0</v>
      </c>
      <c r="BH659" s="262">
        <f>IF(N659="sníž. přenesená",J659,0)</f>
        <v>0</v>
      </c>
      <c r="BI659" s="262">
        <f>IF(N659="nulová",J659,0)</f>
        <v>0</v>
      </c>
      <c r="BJ659" s="16" t="s">
        <v>78</v>
      </c>
      <c r="BK659" s="262">
        <f>ROUND(I659*H659,2)</f>
        <v>0</v>
      </c>
      <c r="BL659" s="16" t="s">
        <v>740</v>
      </c>
      <c r="BM659" s="261" t="s">
        <v>2249</v>
      </c>
    </row>
    <row r="660" s="2" customFormat="1" ht="6.96" customHeight="1">
      <c r="A660" s="37"/>
      <c r="B660" s="65"/>
      <c r="C660" s="66"/>
      <c r="D660" s="66"/>
      <c r="E660" s="66"/>
      <c r="F660" s="66"/>
      <c r="G660" s="66"/>
      <c r="H660" s="66"/>
      <c r="I660" s="193"/>
      <c r="J660" s="66"/>
      <c r="K660" s="66"/>
      <c r="L660" s="43"/>
      <c r="M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</row>
  </sheetData>
  <sheetProtection sheet="1" autoFilter="0" formatColumns="0" formatRows="0" objects="1" scenarios="1" spinCount="100000" saltValue="Jvp15nHEICD6HEhg/u+Mm1STcL6DNTqy8jUZmqhX/0tONaAeCvNw34SdLofuSu9d+jBpFs4f2lqGdILRXmNKgg==" hashValue="AY8qTfGrmCOI1Dpjkr42pWU+E0txtMKObzoXrr7cRDUJWIewU6UiY+alp4Ne+s0kftYBkQHx+P4eqag5H7o6Yw==" algorithmName="SHA-512" password="CC35"/>
  <autoFilter ref="C155:K659"/>
  <mergeCells count="14">
    <mergeCell ref="E7:H7"/>
    <mergeCell ref="E9:H9"/>
    <mergeCell ref="E18:H18"/>
    <mergeCell ref="E27:H27"/>
    <mergeCell ref="E85:H85"/>
    <mergeCell ref="E87:H87"/>
    <mergeCell ref="D130:F130"/>
    <mergeCell ref="D131:F131"/>
    <mergeCell ref="D132:F132"/>
    <mergeCell ref="D133:F133"/>
    <mergeCell ref="D134:F134"/>
    <mergeCell ref="E146:H146"/>
    <mergeCell ref="E148:H14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DESKTOP-I5KHPG9\zembo</dc:creator>
  <cp:lastModifiedBy>DESKTOP-I5KHPG9\zembo</cp:lastModifiedBy>
  <dcterms:created xsi:type="dcterms:W3CDTF">2020-03-12T12:20:58Z</dcterms:created>
  <dcterms:modified xsi:type="dcterms:W3CDTF">2020-03-12T12:21:13Z</dcterms:modified>
</cp:coreProperties>
</file>