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ilbox\_01_PROJEKTY_\19 018 Rekonstrukce vestibulu v Nemocnici s poliklinikou Havířov\0. CD PD vestibul NsP Havířov\0_Doplnění, úprava dle požadavků uchazeče\Rozpočty + VV\"/>
    </mc:Choice>
  </mc:AlternateContent>
  <xr:revisionPtr revIDLastSave="0" documentId="8_{4E86C374-C39D-4D8E-BA3B-CE1D5177AF6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SO01 01 (03_2020) Pol" sheetId="12" r:id="rId4"/>
    <sheet name="SO01 02 (04_2020) Pol" sheetId="13" r:id="rId5"/>
    <sheet name="SO01 03 Pol" sheetId="14" r:id="rId6"/>
    <sheet name="SO01 04 Pol" sheetId="15" r:id="rId7"/>
    <sheet name="SO01 05 Pol" sheetId="16" r:id="rId8"/>
    <sheet name="SO01 06 Pol" sheetId="17" r:id="rId9"/>
    <sheet name="SO01 07 Pol" sheetId="18" r:id="rId10"/>
    <sheet name="SO02 01 Pol" sheetId="19" r:id="rId11"/>
    <sheet name="SO02 02 (03_2020) Pol" sheetId="20" r:id="rId12"/>
    <sheet name="VRN 01 Pol" sheetId="21" r:id="rId13"/>
  </sheets>
  <externalReferences>
    <externalReference r:id="rId14"/>
  </externalReferences>
  <definedNames>
    <definedName name="CelkemDPHVypocet" localSheetId="1">Stavba!$H$54</definedName>
    <definedName name="CenaCelkem">Stavba!$G$29</definedName>
    <definedName name="CenaCelkemBezDPH">Stavba!$G$28</definedName>
    <definedName name="CenaCelkemVypocet" localSheetId="1">Stavba!$I$54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(03_2020) Pol'!$1:$7</definedName>
    <definedName name="_xlnm.Print_Titles" localSheetId="4">'SO01 02 (04_2020) Pol'!$1:$7</definedName>
    <definedName name="_xlnm.Print_Titles" localSheetId="5">'SO01 03 Pol'!$1:$7</definedName>
    <definedName name="_xlnm.Print_Titles" localSheetId="6">'SO01 04 Pol'!$1:$7</definedName>
    <definedName name="_xlnm.Print_Titles" localSheetId="7">'SO01 05 Pol'!$1:$7</definedName>
    <definedName name="_xlnm.Print_Titles" localSheetId="8">'SO01 06 Pol'!$1:$7</definedName>
    <definedName name="_xlnm.Print_Titles" localSheetId="9">'SO01 07 Pol'!$1:$7</definedName>
    <definedName name="_xlnm.Print_Titles" localSheetId="10">'SO02 01 Pol'!$1:$7</definedName>
    <definedName name="_xlnm.Print_Titles" localSheetId="11">'SO02 02 (03_2020) Pol'!$1:$7</definedName>
    <definedName name="_xlnm.Print_Titles" localSheetId="12">'VRN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(03_2020) Pol'!$A$1:$X$193</definedName>
    <definedName name="_xlnm.Print_Area" localSheetId="4">'SO01 02 (04_2020) Pol'!$A$1:$X$451</definedName>
    <definedName name="_xlnm.Print_Area" localSheetId="5">'SO01 03 Pol'!$A$1:$X$12</definedName>
    <definedName name="_xlnm.Print_Area" localSheetId="6">'SO01 04 Pol'!$A$1:$X$12</definedName>
    <definedName name="_xlnm.Print_Area" localSheetId="7">'SO01 05 Pol'!$A$1:$X$12</definedName>
    <definedName name="_xlnm.Print_Area" localSheetId="8">'SO01 06 Pol'!$A$1:$X$12</definedName>
    <definedName name="_xlnm.Print_Area" localSheetId="9">'SO01 07 Pol'!$A$1:$X$12</definedName>
    <definedName name="_xlnm.Print_Area" localSheetId="10">'SO02 01 Pol'!$A$1:$X$53</definedName>
    <definedName name="_xlnm.Print_Area" localSheetId="11">'SO02 02 (03_2020) Pol'!$A$1:$X$88</definedName>
    <definedName name="_xlnm.Print_Area" localSheetId="1">Stavba!$A$1:$J$92</definedName>
    <definedName name="_xlnm.Print_Area" localSheetId="12">'VRN 01 Pol'!$A$1:$X$29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Stavba!$F$54</definedName>
    <definedName name="ZakladDPHZakl">Stavba!$G$25</definedName>
    <definedName name="ZakladDPHZaklVypocet" localSheetId="1">Stavba!$G$54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1" i="1" l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28" i="21"/>
  <c r="BA25" i="21"/>
  <c r="BA23" i="21"/>
  <c r="BA21" i="21"/>
  <c r="BA19" i="21"/>
  <c r="BA12" i="21"/>
  <c r="G8" i="21"/>
  <c r="O8" i="21"/>
  <c r="G9" i="21"/>
  <c r="M9" i="21" s="1"/>
  <c r="M8" i="21" s="1"/>
  <c r="I9" i="21"/>
  <c r="I8" i="21" s="1"/>
  <c r="K9" i="21"/>
  <c r="K8" i="21" s="1"/>
  <c r="O9" i="21"/>
  <c r="Q9" i="21"/>
  <c r="Q8" i="21" s="1"/>
  <c r="V9" i="21"/>
  <c r="V8" i="21" s="1"/>
  <c r="G11" i="21"/>
  <c r="I11" i="21"/>
  <c r="K11" i="21"/>
  <c r="M11" i="21"/>
  <c r="O11" i="21"/>
  <c r="Q11" i="21"/>
  <c r="V11" i="21"/>
  <c r="G13" i="21"/>
  <c r="I13" i="21"/>
  <c r="K13" i="21"/>
  <c r="M13" i="21"/>
  <c r="O13" i="21"/>
  <c r="Q13" i="21"/>
  <c r="V13" i="21"/>
  <c r="G16" i="21"/>
  <c r="M16" i="21" s="1"/>
  <c r="I16" i="21"/>
  <c r="I15" i="21" s="1"/>
  <c r="K16" i="21"/>
  <c r="K15" i="21" s="1"/>
  <c r="O16" i="21"/>
  <c r="Q16" i="21"/>
  <c r="Q15" i="21" s="1"/>
  <c r="V16" i="21"/>
  <c r="V15" i="21" s="1"/>
  <c r="G18" i="21"/>
  <c r="I18" i="21"/>
  <c r="K18" i="21"/>
  <c r="M18" i="21"/>
  <c r="O18" i="21"/>
  <c r="Q18" i="21"/>
  <c r="V18" i="21"/>
  <c r="G20" i="21"/>
  <c r="I20" i="21"/>
  <c r="K20" i="21"/>
  <c r="M20" i="21"/>
  <c r="O20" i="21"/>
  <c r="Q20" i="21"/>
  <c r="V20" i="21"/>
  <c r="G22" i="21"/>
  <c r="M22" i="21" s="1"/>
  <c r="I22" i="21"/>
  <c r="K22" i="21"/>
  <c r="O22" i="21"/>
  <c r="O15" i="21" s="1"/>
  <c r="Q22" i="21"/>
  <c r="V22" i="21"/>
  <c r="G24" i="21"/>
  <c r="M24" i="21" s="1"/>
  <c r="I24" i="21"/>
  <c r="K24" i="21"/>
  <c r="O24" i="21"/>
  <c r="Q24" i="21"/>
  <c r="V24" i="21"/>
  <c r="G26" i="21"/>
  <c r="I26" i="21"/>
  <c r="K26" i="21"/>
  <c r="M26" i="21"/>
  <c r="O26" i="21"/>
  <c r="Q26" i="21"/>
  <c r="V26" i="21"/>
  <c r="AE28" i="21"/>
  <c r="G87" i="20"/>
  <c r="BA48" i="20"/>
  <c r="BA25" i="20"/>
  <c r="BA21" i="20"/>
  <c r="G8" i="20"/>
  <c r="O8" i="20"/>
  <c r="G9" i="20"/>
  <c r="M9" i="20" s="1"/>
  <c r="M8" i="20" s="1"/>
  <c r="I9" i="20"/>
  <c r="I8" i="20" s="1"/>
  <c r="K9" i="20"/>
  <c r="K8" i="20" s="1"/>
  <c r="O9" i="20"/>
  <c r="Q9" i="20"/>
  <c r="Q8" i="20" s="1"/>
  <c r="V9" i="20"/>
  <c r="V8" i="20" s="1"/>
  <c r="G13" i="20"/>
  <c r="I13" i="20"/>
  <c r="K13" i="20"/>
  <c r="M13" i="20"/>
  <c r="O13" i="20"/>
  <c r="Q13" i="20"/>
  <c r="V13" i="20"/>
  <c r="G16" i="20"/>
  <c r="G15" i="20" s="1"/>
  <c r="I16" i="20"/>
  <c r="I15" i="20" s="1"/>
  <c r="K16" i="20"/>
  <c r="K15" i="20" s="1"/>
  <c r="O16" i="20"/>
  <c r="O15" i="20" s="1"/>
  <c r="Q16" i="20"/>
  <c r="Q15" i="20" s="1"/>
  <c r="V16" i="20"/>
  <c r="V15" i="20" s="1"/>
  <c r="G20" i="20"/>
  <c r="I20" i="20"/>
  <c r="K20" i="20"/>
  <c r="M20" i="20"/>
  <c r="O20" i="20"/>
  <c r="Q20" i="20"/>
  <c r="V20" i="20"/>
  <c r="G24" i="20"/>
  <c r="I24" i="20"/>
  <c r="K24" i="20"/>
  <c r="M24" i="20"/>
  <c r="O24" i="20"/>
  <c r="Q24" i="20"/>
  <c r="V24" i="20"/>
  <c r="G27" i="20"/>
  <c r="I27" i="20"/>
  <c r="K27" i="20"/>
  <c r="M27" i="20"/>
  <c r="O27" i="20"/>
  <c r="Q27" i="20"/>
  <c r="V27" i="20"/>
  <c r="G30" i="20"/>
  <c r="M30" i="20" s="1"/>
  <c r="I30" i="20"/>
  <c r="K30" i="20"/>
  <c r="O30" i="20"/>
  <c r="Q30" i="20"/>
  <c r="V30" i="20"/>
  <c r="I33" i="20"/>
  <c r="Q33" i="20"/>
  <c r="G34" i="20"/>
  <c r="I34" i="20"/>
  <c r="K34" i="20"/>
  <c r="K33" i="20" s="1"/>
  <c r="M34" i="20"/>
  <c r="M33" i="20" s="1"/>
  <c r="O34" i="20"/>
  <c r="Q34" i="20"/>
  <c r="V34" i="20"/>
  <c r="V33" i="20" s="1"/>
  <c r="G37" i="20"/>
  <c r="G33" i="20" s="1"/>
  <c r="I37" i="20"/>
  <c r="K37" i="20"/>
  <c r="M37" i="20"/>
  <c r="O37" i="20"/>
  <c r="O33" i="20" s="1"/>
  <c r="Q37" i="20"/>
  <c r="V37" i="20"/>
  <c r="G41" i="20"/>
  <c r="M41" i="20" s="1"/>
  <c r="I41" i="20"/>
  <c r="I40" i="20" s="1"/>
  <c r="K41" i="20"/>
  <c r="K40" i="20" s="1"/>
  <c r="O41" i="20"/>
  <c r="Q41" i="20"/>
  <c r="Q40" i="20" s="1"/>
  <c r="V41" i="20"/>
  <c r="V40" i="20" s="1"/>
  <c r="G44" i="20"/>
  <c r="I44" i="20"/>
  <c r="K44" i="20"/>
  <c r="M44" i="20"/>
  <c r="O44" i="20"/>
  <c r="Q44" i="20"/>
  <c r="V44" i="20"/>
  <c r="G47" i="20"/>
  <c r="I47" i="20"/>
  <c r="K47" i="20"/>
  <c r="M47" i="20"/>
  <c r="O47" i="20"/>
  <c r="Q47" i="20"/>
  <c r="V47" i="20"/>
  <c r="G51" i="20"/>
  <c r="M51" i="20" s="1"/>
  <c r="I51" i="20"/>
  <c r="K51" i="20"/>
  <c r="O51" i="20"/>
  <c r="O40" i="20" s="1"/>
  <c r="Q51" i="20"/>
  <c r="V51" i="20"/>
  <c r="G53" i="20"/>
  <c r="I53" i="20"/>
  <c r="O53" i="20"/>
  <c r="Q53" i="20"/>
  <c r="G54" i="20"/>
  <c r="I54" i="20"/>
  <c r="K54" i="20"/>
  <c r="K53" i="20" s="1"/>
  <c r="M54" i="20"/>
  <c r="M53" i="20" s="1"/>
  <c r="O54" i="20"/>
  <c r="Q54" i="20"/>
  <c r="V54" i="20"/>
  <c r="V53" i="20" s="1"/>
  <c r="K57" i="20"/>
  <c r="V57" i="20"/>
  <c r="G58" i="20"/>
  <c r="G57" i="20" s="1"/>
  <c r="I58" i="20"/>
  <c r="I57" i="20" s="1"/>
  <c r="K58" i="20"/>
  <c r="O58" i="20"/>
  <c r="O57" i="20" s="1"/>
  <c r="Q58" i="20"/>
  <c r="Q57" i="20" s="1"/>
  <c r="V58" i="20"/>
  <c r="G61" i="20"/>
  <c r="I61" i="20"/>
  <c r="K61" i="20"/>
  <c r="K60" i="20" s="1"/>
  <c r="M61" i="20"/>
  <c r="O61" i="20"/>
  <c r="Q61" i="20"/>
  <c r="V61" i="20"/>
  <c r="V60" i="20" s="1"/>
  <c r="G63" i="20"/>
  <c r="G60" i="20" s="1"/>
  <c r="I63" i="20"/>
  <c r="K63" i="20"/>
  <c r="M63" i="20"/>
  <c r="O63" i="20"/>
  <c r="O60" i="20" s="1"/>
  <c r="Q63" i="20"/>
  <c r="V63" i="20"/>
  <c r="G65" i="20"/>
  <c r="M65" i="20" s="1"/>
  <c r="I65" i="20"/>
  <c r="K65" i="20"/>
  <c r="O65" i="20"/>
  <c r="Q65" i="20"/>
  <c r="V65" i="20"/>
  <c r="G69" i="20"/>
  <c r="M69" i="20" s="1"/>
  <c r="I69" i="20"/>
  <c r="I60" i="20" s="1"/>
  <c r="K69" i="20"/>
  <c r="O69" i="20"/>
  <c r="Q69" i="20"/>
  <c r="Q60" i="20" s="1"/>
  <c r="V69" i="20"/>
  <c r="G73" i="20"/>
  <c r="I73" i="20"/>
  <c r="K73" i="20"/>
  <c r="M73" i="20"/>
  <c r="O73" i="20"/>
  <c r="Q73" i="20"/>
  <c r="V73" i="20"/>
  <c r="G76" i="20"/>
  <c r="G75" i="20" s="1"/>
  <c r="I76" i="20"/>
  <c r="I75" i="20" s="1"/>
  <c r="K76" i="20"/>
  <c r="O76" i="20"/>
  <c r="O75" i="20" s="1"/>
  <c r="Q76" i="20"/>
  <c r="Q75" i="20" s="1"/>
  <c r="V76" i="20"/>
  <c r="G79" i="20"/>
  <c r="M79" i="20" s="1"/>
  <c r="I79" i="20"/>
  <c r="K79" i="20"/>
  <c r="K75" i="20" s="1"/>
  <c r="O79" i="20"/>
  <c r="Q79" i="20"/>
  <c r="V79" i="20"/>
  <c r="V75" i="20" s="1"/>
  <c r="G81" i="20"/>
  <c r="I81" i="20"/>
  <c r="K81" i="20"/>
  <c r="M81" i="20"/>
  <c r="O81" i="20"/>
  <c r="Q81" i="20"/>
  <c r="V81" i="20"/>
  <c r="G84" i="20"/>
  <c r="I84" i="20"/>
  <c r="K84" i="20"/>
  <c r="M84" i="20"/>
  <c r="O84" i="20"/>
  <c r="Q84" i="20"/>
  <c r="V84" i="20"/>
  <c r="AE87" i="20"/>
  <c r="AF87" i="20"/>
  <c r="G52" i="19"/>
  <c r="BA34" i="19"/>
  <c r="BA25" i="19"/>
  <c r="G8" i="19"/>
  <c r="O8" i="19"/>
  <c r="G9" i="19"/>
  <c r="M9" i="19" s="1"/>
  <c r="M8" i="19" s="1"/>
  <c r="I9" i="19"/>
  <c r="I8" i="19" s="1"/>
  <c r="K9" i="19"/>
  <c r="K8" i="19" s="1"/>
  <c r="O9" i="19"/>
  <c r="Q9" i="19"/>
  <c r="Q8" i="19" s="1"/>
  <c r="V9" i="19"/>
  <c r="V8" i="19" s="1"/>
  <c r="G12" i="19"/>
  <c r="I12" i="19"/>
  <c r="K12" i="19"/>
  <c r="M12" i="19"/>
  <c r="O12" i="19"/>
  <c r="Q12" i="19"/>
  <c r="V12" i="19"/>
  <c r="G16" i="19"/>
  <c r="I16" i="19"/>
  <c r="K16" i="19"/>
  <c r="M16" i="19"/>
  <c r="O16" i="19"/>
  <c r="Q16" i="19"/>
  <c r="V16" i="19"/>
  <c r="G20" i="19"/>
  <c r="M20" i="19" s="1"/>
  <c r="I20" i="19"/>
  <c r="I19" i="19" s="1"/>
  <c r="K20" i="19"/>
  <c r="K19" i="19" s="1"/>
  <c r="O20" i="19"/>
  <c r="Q20" i="19"/>
  <c r="Q19" i="19" s="1"/>
  <c r="V20" i="19"/>
  <c r="V19" i="19" s="1"/>
  <c r="G24" i="19"/>
  <c r="I24" i="19"/>
  <c r="K24" i="19"/>
  <c r="M24" i="19"/>
  <c r="O24" i="19"/>
  <c r="Q24" i="19"/>
  <c r="V24" i="19"/>
  <c r="G28" i="19"/>
  <c r="I28" i="19"/>
  <c r="K28" i="19"/>
  <c r="M28" i="19"/>
  <c r="O28" i="19"/>
  <c r="Q28" i="19"/>
  <c r="V28" i="19"/>
  <c r="G30" i="19"/>
  <c r="M30" i="19" s="1"/>
  <c r="I30" i="19"/>
  <c r="K30" i="19"/>
  <c r="O30" i="19"/>
  <c r="O19" i="19" s="1"/>
  <c r="Q30" i="19"/>
  <c r="V30" i="19"/>
  <c r="G33" i="19"/>
  <c r="I33" i="19"/>
  <c r="K33" i="19"/>
  <c r="M33" i="19"/>
  <c r="O33" i="19"/>
  <c r="Q33" i="19"/>
  <c r="V33" i="19"/>
  <c r="G36" i="19"/>
  <c r="K36" i="19"/>
  <c r="O36" i="19"/>
  <c r="V36" i="19"/>
  <c r="G37" i="19"/>
  <c r="I37" i="19"/>
  <c r="I36" i="19" s="1"/>
  <c r="K37" i="19"/>
  <c r="M37" i="19"/>
  <c r="M36" i="19" s="1"/>
  <c r="O37" i="19"/>
  <c r="Q37" i="19"/>
  <c r="Q36" i="19" s="1"/>
  <c r="V37" i="19"/>
  <c r="G39" i="19"/>
  <c r="O39" i="19"/>
  <c r="G40" i="19"/>
  <c r="I40" i="19"/>
  <c r="I39" i="19" s="1"/>
  <c r="K40" i="19"/>
  <c r="M40" i="19"/>
  <c r="O40" i="19"/>
  <c r="Q40" i="19"/>
  <c r="Q39" i="19" s="1"/>
  <c r="V40" i="19"/>
  <c r="G43" i="19"/>
  <c r="M43" i="19" s="1"/>
  <c r="I43" i="19"/>
  <c r="K43" i="19"/>
  <c r="K39" i="19" s="1"/>
  <c r="O43" i="19"/>
  <c r="Q43" i="19"/>
  <c r="V43" i="19"/>
  <c r="V39" i="19" s="1"/>
  <c r="G46" i="19"/>
  <c r="M46" i="19" s="1"/>
  <c r="I46" i="19"/>
  <c r="I45" i="19" s="1"/>
  <c r="K46" i="19"/>
  <c r="K45" i="19" s="1"/>
  <c r="O46" i="19"/>
  <c r="O45" i="19" s="1"/>
  <c r="Q46" i="19"/>
  <c r="Q45" i="19" s="1"/>
  <c r="V46" i="19"/>
  <c r="V45" i="19" s="1"/>
  <c r="G48" i="19"/>
  <c r="I48" i="19"/>
  <c r="K48" i="19"/>
  <c r="M48" i="19"/>
  <c r="O48" i="19"/>
  <c r="Q48" i="19"/>
  <c r="V48" i="19"/>
  <c r="G49" i="19"/>
  <c r="M49" i="19" s="1"/>
  <c r="I49" i="19"/>
  <c r="K49" i="19"/>
  <c r="O49" i="19"/>
  <c r="Q49" i="19"/>
  <c r="V49" i="19"/>
  <c r="G50" i="19"/>
  <c r="I50" i="19"/>
  <c r="K50" i="19"/>
  <c r="M50" i="19"/>
  <c r="O50" i="19"/>
  <c r="Q50" i="19"/>
  <c r="V50" i="19"/>
  <c r="AE52" i="19"/>
  <c r="G11" i="18"/>
  <c r="G8" i="18"/>
  <c r="O8" i="18"/>
  <c r="G9" i="18"/>
  <c r="M9" i="18" s="1"/>
  <c r="M8" i="18" s="1"/>
  <c r="I9" i="18"/>
  <c r="I8" i="18" s="1"/>
  <c r="K9" i="18"/>
  <c r="K8" i="18" s="1"/>
  <c r="O9" i="18"/>
  <c r="Q9" i="18"/>
  <c r="Q8" i="18" s="1"/>
  <c r="V9" i="18"/>
  <c r="V8" i="18" s="1"/>
  <c r="AE11" i="18"/>
  <c r="AF11" i="18"/>
  <c r="G11" i="17"/>
  <c r="G8" i="17"/>
  <c r="O8" i="17"/>
  <c r="G9" i="17"/>
  <c r="M9" i="17" s="1"/>
  <c r="M8" i="17" s="1"/>
  <c r="I9" i="17"/>
  <c r="I8" i="17" s="1"/>
  <c r="K9" i="17"/>
  <c r="K8" i="17" s="1"/>
  <c r="O9" i="17"/>
  <c r="Q9" i="17"/>
  <c r="Q8" i="17" s="1"/>
  <c r="V9" i="17"/>
  <c r="V8" i="17" s="1"/>
  <c r="AE11" i="17"/>
  <c r="AF11" i="17"/>
  <c r="G11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AE11" i="16"/>
  <c r="AF11" i="16"/>
  <c r="G11" i="15"/>
  <c r="G8" i="15"/>
  <c r="K8" i="15"/>
  <c r="O8" i="15"/>
  <c r="V8" i="15"/>
  <c r="G9" i="15"/>
  <c r="I9" i="15"/>
  <c r="I8" i="15" s="1"/>
  <c r="K9" i="15"/>
  <c r="M9" i="15"/>
  <c r="M8" i="15" s="1"/>
  <c r="O9" i="15"/>
  <c r="Q9" i="15"/>
  <c r="Q8" i="15" s="1"/>
  <c r="V9" i="15"/>
  <c r="AE11" i="15"/>
  <c r="AF11" i="15"/>
  <c r="G11" i="14"/>
  <c r="G8" i="14"/>
  <c r="O8" i="14"/>
  <c r="G9" i="14"/>
  <c r="M9" i="14" s="1"/>
  <c r="M8" i="14" s="1"/>
  <c r="I9" i="14"/>
  <c r="I8" i="14" s="1"/>
  <c r="K9" i="14"/>
  <c r="K8" i="14" s="1"/>
  <c r="O9" i="14"/>
  <c r="Q9" i="14"/>
  <c r="Q8" i="14" s="1"/>
  <c r="V9" i="14"/>
  <c r="V8" i="14" s="1"/>
  <c r="AE11" i="14"/>
  <c r="AF11" i="14"/>
  <c r="G450" i="13"/>
  <c r="BA251" i="13"/>
  <c r="BA247" i="13"/>
  <c r="BA229" i="13"/>
  <c r="BA220" i="13"/>
  <c r="BA205" i="13"/>
  <c r="BA128" i="13"/>
  <c r="BA105" i="13"/>
  <c r="BA55" i="13"/>
  <c r="BA52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4" i="13"/>
  <c r="I14" i="13"/>
  <c r="K14" i="13"/>
  <c r="M14" i="13"/>
  <c r="O14" i="13"/>
  <c r="Q14" i="13"/>
  <c r="V14" i="13"/>
  <c r="G18" i="13"/>
  <c r="I18" i="13"/>
  <c r="K18" i="13"/>
  <c r="M18" i="13"/>
  <c r="O18" i="13"/>
  <c r="Q18" i="13"/>
  <c r="V18" i="13"/>
  <c r="G22" i="13"/>
  <c r="M22" i="13" s="1"/>
  <c r="I22" i="13"/>
  <c r="K22" i="13"/>
  <c r="O22" i="13"/>
  <c r="O8" i="13" s="1"/>
  <c r="Q22" i="13"/>
  <c r="V22" i="13"/>
  <c r="G25" i="13"/>
  <c r="M25" i="13" s="1"/>
  <c r="I25" i="13"/>
  <c r="K25" i="13"/>
  <c r="O25" i="13"/>
  <c r="Q25" i="13"/>
  <c r="V25" i="13"/>
  <c r="G29" i="13"/>
  <c r="I29" i="13"/>
  <c r="K29" i="13"/>
  <c r="M29" i="13"/>
  <c r="O29" i="13"/>
  <c r="Q29" i="13"/>
  <c r="V29" i="13"/>
  <c r="G33" i="13"/>
  <c r="I33" i="13"/>
  <c r="K33" i="13"/>
  <c r="M33" i="13"/>
  <c r="O33" i="13"/>
  <c r="Q33" i="13"/>
  <c r="V33" i="13"/>
  <c r="G37" i="13"/>
  <c r="M37" i="13" s="1"/>
  <c r="I37" i="13"/>
  <c r="K37" i="13"/>
  <c r="O37" i="13"/>
  <c r="Q37" i="13"/>
  <c r="V37" i="13"/>
  <c r="G40" i="13"/>
  <c r="M40" i="13" s="1"/>
  <c r="I40" i="13"/>
  <c r="K40" i="13"/>
  <c r="O40" i="13"/>
  <c r="Q40" i="13"/>
  <c r="V40" i="13"/>
  <c r="G43" i="13"/>
  <c r="I43" i="13"/>
  <c r="I42" i="13" s="1"/>
  <c r="K43" i="13"/>
  <c r="M43" i="13"/>
  <c r="O43" i="13"/>
  <c r="Q43" i="13"/>
  <c r="Q42" i="13" s="1"/>
  <c r="V43" i="13"/>
  <c r="G45" i="13"/>
  <c r="M45" i="13" s="1"/>
  <c r="I45" i="13"/>
  <c r="K45" i="13"/>
  <c r="O45" i="13"/>
  <c r="O42" i="13" s="1"/>
  <c r="Q45" i="13"/>
  <c r="V45" i="13"/>
  <c r="G48" i="13"/>
  <c r="I48" i="13"/>
  <c r="K48" i="13"/>
  <c r="M48" i="13"/>
  <c r="O48" i="13"/>
  <c r="Q48" i="13"/>
  <c r="V48" i="13"/>
  <c r="G51" i="13"/>
  <c r="M51" i="13" s="1"/>
  <c r="I51" i="13"/>
  <c r="K51" i="13"/>
  <c r="K42" i="13" s="1"/>
  <c r="O51" i="13"/>
  <c r="Q51" i="13"/>
  <c r="V51" i="13"/>
  <c r="V42" i="13" s="1"/>
  <c r="G54" i="13"/>
  <c r="I54" i="13"/>
  <c r="K54" i="13"/>
  <c r="M54" i="13"/>
  <c r="O54" i="13"/>
  <c r="Q54" i="13"/>
  <c r="V54" i="13"/>
  <c r="G57" i="13"/>
  <c r="M57" i="13" s="1"/>
  <c r="I57" i="13"/>
  <c r="K57" i="13"/>
  <c r="O57" i="13"/>
  <c r="Q57" i="13"/>
  <c r="V57" i="13"/>
  <c r="G59" i="13"/>
  <c r="I59" i="13"/>
  <c r="K59" i="13"/>
  <c r="M59" i="13"/>
  <c r="O59" i="13"/>
  <c r="Q59" i="13"/>
  <c r="V59" i="13"/>
  <c r="G61" i="13"/>
  <c r="M61" i="13" s="1"/>
  <c r="I61" i="13"/>
  <c r="K61" i="13"/>
  <c r="O61" i="13"/>
  <c r="Q61" i="13"/>
  <c r="V61" i="13"/>
  <c r="G63" i="13"/>
  <c r="I63" i="13"/>
  <c r="K63" i="13"/>
  <c r="M63" i="13"/>
  <c r="O63" i="13"/>
  <c r="Q63" i="13"/>
  <c r="V63" i="13"/>
  <c r="G65" i="13"/>
  <c r="M65" i="13" s="1"/>
  <c r="I65" i="13"/>
  <c r="K65" i="13"/>
  <c r="O65" i="13"/>
  <c r="Q65" i="13"/>
  <c r="V65" i="13"/>
  <c r="G68" i="13"/>
  <c r="M68" i="13" s="1"/>
  <c r="M67" i="13" s="1"/>
  <c r="I68" i="13"/>
  <c r="I67" i="13" s="1"/>
  <c r="K68" i="13"/>
  <c r="K67" i="13" s="1"/>
  <c r="O68" i="13"/>
  <c r="Q68" i="13"/>
  <c r="Q67" i="13" s="1"/>
  <c r="V68" i="13"/>
  <c r="V67" i="13" s="1"/>
  <c r="G70" i="13"/>
  <c r="I70" i="13"/>
  <c r="K70" i="13"/>
  <c r="M70" i="13"/>
  <c r="O70" i="13"/>
  <c r="Q70" i="13"/>
  <c r="V70" i="13"/>
  <c r="G84" i="13"/>
  <c r="G67" i="13" s="1"/>
  <c r="I84" i="13"/>
  <c r="K84" i="13"/>
  <c r="M84" i="13"/>
  <c r="O84" i="13"/>
  <c r="O67" i="13" s="1"/>
  <c r="Q84" i="13"/>
  <c r="V84" i="13"/>
  <c r="G89" i="13"/>
  <c r="O89" i="13"/>
  <c r="G90" i="13"/>
  <c r="M90" i="13" s="1"/>
  <c r="M89" i="13" s="1"/>
  <c r="I90" i="13"/>
  <c r="I89" i="13" s="1"/>
  <c r="K90" i="13"/>
  <c r="K89" i="13" s="1"/>
  <c r="O90" i="13"/>
  <c r="Q90" i="13"/>
  <c r="Q89" i="13" s="1"/>
  <c r="V90" i="13"/>
  <c r="V89" i="13" s="1"/>
  <c r="G93" i="13"/>
  <c r="I93" i="13"/>
  <c r="K93" i="13"/>
  <c r="M93" i="13"/>
  <c r="O93" i="13"/>
  <c r="Q93" i="13"/>
  <c r="V93" i="13"/>
  <c r="G97" i="13"/>
  <c r="G96" i="13" s="1"/>
  <c r="I97" i="13"/>
  <c r="I96" i="13" s="1"/>
  <c r="K97" i="13"/>
  <c r="O97" i="13"/>
  <c r="O96" i="13" s="1"/>
  <c r="Q97" i="13"/>
  <c r="Q96" i="13" s="1"/>
  <c r="V97" i="13"/>
  <c r="G100" i="13"/>
  <c r="M100" i="13" s="1"/>
  <c r="I100" i="13"/>
  <c r="K100" i="13"/>
  <c r="K96" i="13" s="1"/>
  <c r="O100" i="13"/>
  <c r="Q100" i="13"/>
  <c r="V100" i="13"/>
  <c r="V96" i="13" s="1"/>
  <c r="K103" i="13"/>
  <c r="V103" i="13"/>
  <c r="G104" i="13"/>
  <c r="G103" i="13" s="1"/>
  <c r="I104" i="13"/>
  <c r="I103" i="13" s="1"/>
  <c r="K104" i="13"/>
  <c r="M104" i="13"/>
  <c r="O104" i="13"/>
  <c r="O103" i="13" s="1"/>
  <c r="Q104" i="13"/>
  <c r="Q103" i="13" s="1"/>
  <c r="V104" i="13"/>
  <c r="G107" i="13"/>
  <c r="M107" i="13" s="1"/>
  <c r="I107" i="13"/>
  <c r="K107" i="13"/>
  <c r="O107" i="13"/>
  <c r="Q107" i="13"/>
  <c r="V107" i="13"/>
  <c r="G110" i="13"/>
  <c r="I110" i="13"/>
  <c r="O110" i="13"/>
  <c r="Q110" i="13"/>
  <c r="G111" i="13"/>
  <c r="I111" i="13"/>
  <c r="K111" i="13"/>
  <c r="K110" i="13" s="1"/>
  <c r="M111" i="13"/>
  <c r="M110" i="13" s="1"/>
  <c r="O111" i="13"/>
  <c r="Q111" i="13"/>
  <c r="V111" i="13"/>
  <c r="V110" i="13" s="1"/>
  <c r="G114" i="13"/>
  <c r="G113" i="13" s="1"/>
  <c r="I114" i="13"/>
  <c r="I113" i="13" s="1"/>
  <c r="K114" i="13"/>
  <c r="O114" i="13"/>
  <c r="O113" i="13" s="1"/>
  <c r="Q114" i="13"/>
  <c r="Q113" i="13" s="1"/>
  <c r="V114" i="13"/>
  <c r="G116" i="13"/>
  <c r="M116" i="13" s="1"/>
  <c r="I116" i="13"/>
  <c r="K116" i="13"/>
  <c r="K113" i="13" s="1"/>
  <c r="O116" i="13"/>
  <c r="Q116" i="13"/>
  <c r="V116" i="13"/>
  <c r="V113" i="13" s="1"/>
  <c r="G119" i="13"/>
  <c r="I119" i="13"/>
  <c r="K119" i="13"/>
  <c r="M119" i="13"/>
  <c r="O119" i="13"/>
  <c r="Q119" i="13"/>
  <c r="V119" i="13"/>
  <c r="K122" i="13"/>
  <c r="V122" i="13"/>
  <c r="G123" i="13"/>
  <c r="G122" i="13" s="1"/>
  <c r="I123" i="13"/>
  <c r="I122" i="13" s="1"/>
  <c r="K123" i="13"/>
  <c r="O123" i="13"/>
  <c r="O122" i="13" s="1"/>
  <c r="Q123" i="13"/>
  <c r="Q122" i="13" s="1"/>
  <c r="V123" i="13"/>
  <c r="I125" i="13"/>
  <c r="Q125" i="13"/>
  <c r="G126" i="13"/>
  <c r="I126" i="13"/>
  <c r="K126" i="13"/>
  <c r="K125" i="13" s="1"/>
  <c r="M126" i="13"/>
  <c r="M125" i="13" s="1"/>
  <c r="O126" i="13"/>
  <c r="Q126" i="13"/>
  <c r="V126" i="13"/>
  <c r="V125" i="13" s="1"/>
  <c r="G129" i="13"/>
  <c r="G125" i="13" s="1"/>
  <c r="I129" i="13"/>
  <c r="K129" i="13"/>
  <c r="M129" i="13"/>
  <c r="O129" i="13"/>
  <c r="O125" i="13" s="1"/>
  <c r="Q129" i="13"/>
  <c r="V129" i="13"/>
  <c r="G131" i="13"/>
  <c r="M131" i="13" s="1"/>
  <c r="I131" i="13"/>
  <c r="K131" i="13"/>
  <c r="O131" i="13"/>
  <c r="Q131" i="13"/>
  <c r="V131" i="13"/>
  <c r="G133" i="13"/>
  <c r="I133" i="13"/>
  <c r="O133" i="13"/>
  <c r="Q133" i="13"/>
  <c r="G134" i="13"/>
  <c r="I134" i="13"/>
  <c r="K134" i="13"/>
  <c r="K133" i="13" s="1"/>
  <c r="M134" i="13"/>
  <c r="M133" i="13" s="1"/>
  <c r="O134" i="13"/>
  <c r="Q134" i="13"/>
  <c r="V134" i="13"/>
  <c r="V133" i="13" s="1"/>
  <c r="G139" i="13"/>
  <c r="G138" i="13" s="1"/>
  <c r="I139" i="13"/>
  <c r="I138" i="13" s="1"/>
  <c r="K139" i="13"/>
  <c r="O139" i="13"/>
  <c r="O138" i="13" s="1"/>
  <c r="Q139" i="13"/>
  <c r="Q138" i="13" s="1"/>
  <c r="V139" i="13"/>
  <c r="G141" i="13"/>
  <c r="M141" i="13" s="1"/>
  <c r="I141" i="13"/>
  <c r="K141" i="13"/>
  <c r="K138" i="13" s="1"/>
  <c r="O141" i="13"/>
  <c r="Q141" i="13"/>
  <c r="V141" i="13"/>
  <c r="V138" i="13" s="1"/>
  <c r="G143" i="13"/>
  <c r="I143" i="13"/>
  <c r="K143" i="13"/>
  <c r="M143" i="13"/>
  <c r="O143" i="13"/>
  <c r="Q143" i="13"/>
  <c r="V143" i="13"/>
  <c r="G146" i="13"/>
  <c r="I146" i="13"/>
  <c r="K146" i="13"/>
  <c r="M146" i="13"/>
  <c r="O146" i="13"/>
  <c r="Q146" i="13"/>
  <c r="V146" i="13"/>
  <c r="G149" i="13"/>
  <c r="M149" i="13" s="1"/>
  <c r="I149" i="13"/>
  <c r="I148" i="13" s="1"/>
  <c r="K149" i="13"/>
  <c r="K148" i="13" s="1"/>
  <c r="O149" i="13"/>
  <c r="Q149" i="13"/>
  <c r="Q148" i="13" s="1"/>
  <c r="V149" i="13"/>
  <c r="V148" i="13" s="1"/>
  <c r="G152" i="13"/>
  <c r="I152" i="13"/>
  <c r="K152" i="13"/>
  <c r="M152" i="13"/>
  <c r="O152" i="13"/>
  <c r="Q152" i="13"/>
  <c r="V152" i="13"/>
  <c r="G154" i="13"/>
  <c r="I154" i="13"/>
  <c r="K154" i="13"/>
  <c r="M154" i="13"/>
  <c r="O154" i="13"/>
  <c r="Q154" i="13"/>
  <c r="V154" i="13"/>
  <c r="G156" i="13"/>
  <c r="G148" i="13" s="1"/>
  <c r="I156" i="13"/>
  <c r="K156" i="13"/>
  <c r="O156" i="13"/>
  <c r="O148" i="13" s="1"/>
  <c r="Q156" i="13"/>
  <c r="V156" i="13"/>
  <c r="G158" i="13"/>
  <c r="M158" i="13" s="1"/>
  <c r="I158" i="13"/>
  <c r="K158" i="13"/>
  <c r="O158" i="13"/>
  <c r="Q158" i="13"/>
  <c r="V158" i="13"/>
  <c r="G160" i="13"/>
  <c r="I160" i="13"/>
  <c r="K160" i="13"/>
  <c r="M160" i="13"/>
  <c r="O160" i="13"/>
  <c r="Q160" i="13"/>
  <c r="V160" i="13"/>
  <c r="G167" i="13"/>
  <c r="I167" i="13"/>
  <c r="K167" i="13"/>
  <c r="M167" i="13"/>
  <c r="O167" i="13"/>
  <c r="Q167" i="13"/>
  <c r="V167" i="13"/>
  <c r="G169" i="13"/>
  <c r="M169" i="13" s="1"/>
  <c r="I169" i="13"/>
  <c r="K169" i="13"/>
  <c r="O169" i="13"/>
  <c r="Q169" i="13"/>
  <c r="V169" i="13"/>
  <c r="G174" i="13"/>
  <c r="M174" i="13" s="1"/>
  <c r="I174" i="13"/>
  <c r="K174" i="13"/>
  <c r="O174" i="13"/>
  <c r="Q174" i="13"/>
  <c r="V174" i="13"/>
  <c r="G177" i="13"/>
  <c r="I177" i="13"/>
  <c r="K177" i="13"/>
  <c r="M177" i="13"/>
  <c r="O177" i="13"/>
  <c r="Q177" i="13"/>
  <c r="V177" i="13"/>
  <c r="G180" i="13"/>
  <c r="I180" i="13"/>
  <c r="K180" i="13"/>
  <c r="M180" i="13"/>
  <c r="O180" i="13"/>
  <c r="Q180" i="13"/>
  <c r="V180" i="13"/>
  <c r="G184" i="13"/>
  <c r="M184" i="13" s="1"/>
  <c r="I184" i="13"/>
  <c r="K184" i="13"/>
  <c r="O184" i="13"/>
  <c r="Q184" i="13"/>
  <c r="V184" i="13"/>
  <c r="G188" i="13"/>
  <c r="M188" i="13" s="1"/>
  <c r="I188" i="13"/>
  <c r="K188" i="13"/>
  <c r="O188" i="13"/>
  <c r="Q188" i="13"/>
  <c r="V188" i="13"/>
  <c r="G191" i="13"/>
  <c r="I191" i="13"/>
  <c r="K191" i="13"/>
  <c r="M191" i="13"/>
  <c r="O191" i="13"/>
  <c r="Q191" i="13"/>
  <c r="V191" i="13"/>
  <c r="G194" i="13"/>
  <c r="G193" i="13" s="1"/>
  <c r="I194" i="13"/>
  <c r="I193" i="13" s="1"/>
  <c r="K194" i="13"/>
  <c r="O194" i="13"/>
  <c r="O193" i="13" s="1"/>
  <c r="Q194" i="13"/>
  <c r="Q193" i="13" s="1"/>
  <c r="V194" i="13"/>
  <c r="G204" i="13"/>
  <c r="M204" i="13" s="1"/>
  <c r="I204" i="13"/>
  <c r="K204" i="13"/>
  <c r="K193" i="13" s="1"/>
  <c r="O204" i="13"/>
  <c r="Q204" i="13"/>
  <c r="V204" i="13"/>
  <c r="V193" i="13" s="1"/>
  <c r="G212" i="13"/>
  <c r="I212" i="13"/>
  <c r="K212" i="13"/>
  <c r="M212" i="13"/>
  <c r="O212" i="13"/>
  <c r="Q212" i="13"/>
  <c r="V212" i="13"/>
  <c r="G219" i="13"/>
  <c r="I219" i="13"/>
  <c r="K219" i="13"/>
  <c r="M219" i="13"/>
  <c r="O219" i="13"/>
  <c r="Q219" i="13"/>
  <c r="V219" i="13"/>
  <c r="G228" i="13"/>
  <c r="M228" i="13" s="1"/>
  <c r="I228" i="13"/>
  <c r="K228" i="13"/>
  <c r="O228" i="13"/>
  <c r="Q228" i="13"/>
  <c r="V228" i="13"/>
  <c r="G239" i="13"/>
  <c r="M239" i="13" s="1"/>
  <c r="I239" i="13"/>
  <c r="K239" i="13"/>
  <c r="O239" i="13"/>
  <c r="Q239" i="13"/>
  <c r="V239" i="13"/>
  <c r="G241" i="13"/>
  <c r="I241" i="13"/>
  <c r="K241" i="13"/>
  <c r="M241" i="13"/>
  <c r="O241" i="13"/>
  <c r="Q241" i="13"/>
  <c r="V241" i="13"/>
  <c r="G243" i="13"/>
  <c r="I243" i="13"/>
  <c r="K243" i="13"/>
  <c r="M243" i="13"/>
  <c r="O243" i="13"/>
  <c r="Q243" i="13"/>
  <c r="V243" i="13"/>
  <c r="G245" i="13"/>
  <c r="M245" i="13" s="1"/>
  <c r="I245" i="13"/>
  <c r="K245" i="13"/>
  <c r="O245" i="13"/>
  <c r="Q245" i="13"/>
  <c r="V245" i="13"/>
  <c r="G249" i="13"/>
  <c r="M249" i="13" s="1"/>
  <c r="I249" i="13"/>
  <c r="K249" i="13"/>
  <c r="O249" i="13"/>
  <c r="Q249" i="13"/>
  <c r="V249" i="13"/>
  <c r="G253" i="13"/>
  <c r="I253" i="13"/>
  <c r="K253" i="13"/>
  <c r="M253" i="13"/>
  <c r="O253" i="13"/>
  <c r="Q253" i="13"/>
  <c r="V253" i="13"/>
  <c r="G257" i="13"/>
  <c r="I257" i="13"/>
  <c r="K257" i="13"/>
  <c r="M257" i="13"/>
  <c r="O257" i="13"/>
  <c r="Q257" i="13"/>
  <c r="V257" i="13"/>
  <c r="G267" i="13"/>
  <c r="M267" i="13" s="1"/>
  <c r="I267" i="13"/>
  <c r="K267" i="13"/>
  <c r="O267" i="13"/>
  <c r="Q267" i="13"/>
  <c r="V267" i="13"/>
  <c r="G276" i="13"/>
  <c r="M276" i="13" s="1"/>
  <c r="I276" i="13"/>
  <c r="K276" i="13"/>
  <c r="O276" i="13"/>
  <c r="Q276" i="13"/>
  <c r="V276" i="13"/>
  <c r="G280" i="13"/>
  <c r="I280" i="13"/>
  <c r="K280" i="13"/>
  <c r="M280" i="13"/>
  <c r="O280" i="13"/>
  <c r="Q280" i="13"/>
  <c r="V280" i="13"/>
  <c r="G283" i="13"/>
  <c r="I283" i="13"/>
  <c r="K283" i="13"/>
  <c r="M283" i="13"/>
  <c r="O283" i="13"/>
  <c r="Q283" i="13"/>
  <c r="V283" i="13"/>
  <c r="G286" i="13"/>
  <c r="M286" i="13" s="1"/>
  <c r="I286" i="13"/>
  <c r="I285" i="13" s="1"/>
  <c r="K286" i="13"/>
  <c r="K285" i="13" s="1"/>
  <c r="O286" i="13"/>
  <c r="Q286" i="13"/>
  <c r="Q285" i="13" s="1"/>
  <c r="V286" i="13"/>
  <c r="V285" i="13" s="1"/>
  <c r="G288" i="13"/>
  <c r="I288" i="13"/>
  <c r="K288" i="13"/>
  <c r="M288" i="13"/>
  <c r="O288" i="13"/>
  <c r="Q288" i="13"/>
  <c r="V288" i="13"/>
  <c r="G290" i="13"/>
  <c r="I290" i="13"/>
  <c r="K290" i="13"/>
  <c r="M290" i="13"/>
  <c r="O290" i="13"/>
  <c r="Q290" i="13"/>
  <c r="V290" i="13"/>
  <c r="G292" i="13"/>
  <c r="G285" i="13" s="1"/>
  <c r="I292" i="13"/>
  <c r="K292" i="13"/>
  <c r="O292" i="13"/>
  <c r="O285" i="13" s="1"/>
  <c r="Q292" i="13"/>
  <c r="V292" i="13"/>
  <c r="G294" i="13"/>
  <c r="M294" i="13" s="1"/>
  <c r="I294" i="13"/>
  <c r="K294" i="13"/>
  <c r="O294" i="13"/>
  <c r="Q294" i="13"/>
  <c r="V294" i="13"/>
  <c r="G296" i="13"/>
  <c r="I296" i="13"/>
  <c r="K296" i="13"/>
  <c r="M296" i="13"/>
  <c r="O296" i="13"/>
  <c r="Q296" i="13"/>
  <c r="V296" i="13"/>
  <c r="G305" i="13"/>
  <c r="I305" i="13"/>
  <c r="K305" i="13"/>
  <c r="M305" i="13"/>
  <c r="O305" i="13"/>
  <c r="Q305" i="13"/>
  <c r="V305" i="13"/>
  <c r="G314" i="13"/>
  <c r="M314" i="13" s="1"/>
  <c r="I314" i="13"/>
  <c r="K314" i="13"/>
  <c r="O314" i="13"/>
  <c r="Q314" i="13"/>
  <c r="V314" i="13"/>
  <c r="G318" i="13"/>
  <c r="M318" i="13" s="1"/>
  <c r="I318" i="13"/>
  <c r="K318" i="13"/>
  <c r="O318" i="13"/>
  <c r="Q318" i="13"/>
  <c r="V318" i="13"/>
  <c r="G322" i="13"/>
  <c r="I322" i="13"/>
  <c r="K322" i="13"/>
  <c r="M322" i="13"/>
  <c r="O322" i="13"/>
  <c r="Q322" i="13"/>
  <c r="V322" i="13"/>
  <c r="G324" i="13"/>
  <c r="I324" i="13"/>
  <c r="K324" i="13"/>
  <c r="M324" i="13"/>
  <c r="O324" i="13"/>
  <c r="Q324" i="13"/>
  <c r="V324" i="13"/>
  <c r="G327" i="13"/>
  <c r="M327" i="13" s="1"/>
  <c r="I327" i="13"/>
  <c r="I326" i="13" s="1"/>
  <c r="K327" i="13"/>
  <c r="K326" i="13" s="1"/>
  <c r="O327" i="13"/>
  <c r="Q327" i="13"/>
  <c r="Q326" i="13" s="1"/>
  <c r="V327" i="13"/>
  <c r="V326" i="13" s="1"/>
  <c r="G330" i="13"/>
  <c r="I330" i="13"/>
  <c r="K330" i="13"/>
  <c r="M330" i="13"/>
  <c r="O330" i="13"/>
  <c r="Q330" i="13"/>
  <c r="V330" i="13"/>
  <c r="G333" i="13"/>
  <c r="I333" i="13"/>
  <c r="K333" i="13"/>
  <c r="M333" i="13"/>
  <c r="O333" i="13"/>
  <c r="Q333" i="13"/>
  <c r="V333" i="13"/>
  <c r="G335" i="13"/>
  <c r="G326" i="13" s="1"/>
  <c r="I335" i="13"/>
  <c r="K335" i="13"/>
  <c r="O335" i="13"/>
  <c r="O326" i="13" s="1"/>
  <c r="Q335" i="13"/>
  <c r="V335" i="13"/>
  <c r="G337" i="13"/>
  <c r="M337" i="13" s="1"/>
  <c r="I337" i="13"/>
  <c r="K337" i="13"/>
  <c r="O337" i="13"/>
  <c r="Q337" i="13"/>
  <c r="V337" i="13"/>
  <c r="G342" i="13"/>
  <c r="I342" i="13"/>
  <c r="K342" i="13"/>
  <c r="M342" i="13"/>
  <c r="O342" i="13"/>
  <c r="Q342" i="13"/>
  <c r="V342" i="13"/>
  <c r="G348" i="13"/>
  <c r="I348" i="13"/>
  <c r="K348" i="13"/>
  <c r="M348" i="13"/>
  <c r="O348" i="13"/>
  <c r="Q348" i="13"/>
  <c r="V348" i="13"/>
  <c r="G350" i="13"/>
  <c r="M350" i="13" s="1"/>
  <c r="I350" i="13"/>
  <c r="K350" i="13"/>
  <c r="O350" i="13"/>
  <c r="Q350" i="13"/>
  <c r="V350" i="13"/>
  <c r="G352" i="13"/>
  <c r="M352" i="13" s="1"/>
  <c r="I352" i="13"/>
  <c r="K352" i="13"/>
  <c r="O352" i="13"/>
  <c r="Q352" i="13"/>
  <c r="V352" i="13"/>
  <c r="G358" i="13"/>
  <c r="I358" i="13"/>
  <c r="K358" i="13"/>
  <c r="M358" i="13"/>
  <c r="O358" i="13"/>
  <c r="Q358" i="13"/>
  <c r="V358" i="13"/>
  <c r="G360" i="13"/>
  <c r="I360" i="13"/>
  <c r="K360" i="13"/>
  <c r="M360" i="13"/>
  <c r="O360" i="13"/>
  <c r="Q360" i="13"/>
  <c r="V360" i="13"/>
  <c r="G363" i="13"/>
  <c r="M363" i="13" s="1"/>
  <c r="I363" i="13"/>
  <c r="I362" i="13" s="1"/>
  <c r="K363" i="13"/>
  <c r="K362" i="13" s="1"/>
  <c r="O363" i="13"/>
  <c r="Q363" i="13"/>
  <c r="Q362" i="13" s="1"/>
  <c r="V363" i="13"/>
  <c r="V362" i="13" s="1"/>
  <c r="G366" i="13"/>
  <c r="I366" i="13"/>
  <c r="K366" i="13"/>
  <c r="M366" i="13"/>
  <c r="O366" i="13"/>
  <c r="Q366" i="13"/>
  <c r="V366" i="13"/>
  <c r="G370" i="13"/>
  <c r="I370" i="13"/>
  <c r="K370" i="13"/>
  <c r="M370" i="13"/>
  <c r="O370" i="13"/>
  <c r="Q370" i="13"/>
  <c r="V370" i="13"/>
  <c r="G374" i="13"/>
  <c r="G362" i="13" s="1"/>
  <c r="I374" i="13"/>
  <c r="K374" i="13"/>
  <c r="O374" i="13"/>
  <c r="O362" i="13" s="1"/>
  <c r="Q374" i="13"/>
  <c r="V374" i="13"/>
  <c r="G378" i="13"/>
  <c r="M378" i="13" s="1"/>
  <c r="I378" i="13"/>
  <c r="K378" i="13"/>
  <c r="O378" i="13"/>
  <c r="Q378" i="13"/>
  <c r="V378" i="13"/>
  <c r="G381" i="13"/>
  <c r="I381" i="13"/>
  <c r="K381" i="13"/>
  <c r="M381" i="13"/>
  <c r="O381" i="13"/>
  <c r="Q381" i="13"/>
  <c r="V381" i="13"/>
  <c r="G383" i="13"/>
  <c r="I383" i="13"/>
  <c r="K383" i="13"/>
  <c r="M383" i="13"/>
  <c r="O383" i="13"/>
  <c r="Q383" i="13"/>
  <c r="V383" i="13"/>
  <c r="G385" i="13"/>
  <c r="M385" i="13" s="1"/>
  <c r="I385" i="13"/>
  <c r="K385" i="13"/>
  <c r="O385" i="13"/>
  <c r="Q385" i="13"/>
  <c r="V385" i="13"/>
  <c r="I386" i="13"/>
  <c r="Q386" i="13"/>
  <c r="G387" i="13"/>
  <c r="I387" i="13"/>
  <c r="K387" i="13"/>
  <c r="K386" i="13" s="1"/>
  <c r="M387" i="13"/>
  <c r="O387" i="13"/>
  <c r="Q387" i="13"/>
  <c r="V387" i="13"/>
  <c r="V386" i="13" s="1"/>
  <c r="G392" i="13"/>
  <c r="I392" i="13"/>
  <c r="K392" i="13"/>
  <c r="M392" i="13"/>
  <c r="O392" i="13"/>
  <c r="Q392" i="13"/>
  <c r="V392" i="13"/>
  <c r="G396" i="13"/>
  <c r="G386" i="13" s="1"/>
  <c r="I396" i="13"/>
  <c r="K396" i="13"/>
  <c r="O396" i="13"/>
  <c r="O386" i="13" s="1"/>
  <c r="Q396" i="13"/>
  <c r="V396" i="13"/>
  <c r="I398" i="13"/>
  <c r="Q398" i="13"/>
  <c r="G399" i="13"/>
  <c r="I399" i="13"/>
  <c r="K399" i="13"/>
  <c r="K398" i="13" s="1"/>
  <c r="M399" i="13"/>
  <c r="O399" i="13"/>
  <c r="Q399" i="13"/>
  <c r="V399" i="13"/>
  <c r="V398" i="13" s="1"/>
  <c r="G401" i="13"/>
  <c r="I401" i="13"/>
  <c r="K401" i="13"/>
  <c r="M401" i="13"/>
  <c r="O401" i="13"/>
  <c r="Q401" i="13"/>
  <c r="V401" i="13"/>
  <c r="G412" i="13"/>
  <c r="G398" i="13" s="1"/>
  <c r="I412" i="13"/>
  <c r="K412" i="13"/>
  <c r="O412" i="13"/>
  <c r="O398" i="13" s="1"/>
  <c r="Q412" i="13"/>
  <c r="V412" i="13"/>
  <c r="G415" i="13"/>
  <c r="I415" i="13"/>
  <c r="K415" i="13"/>
  <c r="K414" i="13" s="1"/>
  <c r="M415" i="13"/>
  <c r="O415" i="13"/>
  <c r="Q415" i="13"/>
  <c r="V415" i="13"/>
  <c r="V414" i="13" s="1"/>
  <c r="G418" i="13"/>
  <c r="I418" i="13"/>
  <c r="K418" i="13"/>
  <c r="M418" i="13"/>
  <c r="O418" i="13"/>
  <c r="Q418" i="13"/>
  <c r="V418" i="13"/>
  <c r="G421" i="13"/>
  <c r="G414" i="13" s="1"/>
  <c r="I421" i="13"/>
  <c r="K421" i="13"/>
  <c r="O421" i="13"/>
  <c r="O414" i="13" s="1"/>
  <c r="Q421" i="13"/>
  <c r="V421" i="13"/>
  <c r="G424" i="13"/>
  <c r="M424" i="13" s="1"/>
  <c r="I424" i="13"/>
  <c r="I414" i="13" s="1"/>
  <c r="K424" i="13"/>
  <c r="O424" i="13"/>
  <c r="Q424" i="13"/>
  <c r="Q414" i="13" s="1"/>
  <c r="V424" i="13"/>
  <c r="G427" i="13"/>
  <c r="I427" i="13"/>
  <c r="K427" i="13"/>
  <c r="M427" i="13"/>
  <c r="O427" i="13"/>
  <c r="Q427" i="13"/>
  <c r="V427" i="13"/>
  <c r="G430" i="13"/>
  <c r="I430" i="13"/>
  <c r="K430" i="13"/>
  <c r="M430" i="13"/>
  <c r="O430" i="13"/>
  <c r="Q430" i="13"/>
  <c r="V430" i="13"/>
  <c r="G434" i="13"/>
  <c r="M434" i="13" s="1"/>
  <c r="I434" i="13"/>
  <c r="K434" i="13"/>
  <c r="O434" i="13"/>
  <c r="Q434" i="13"/>
  <c r="V434" i="13"/>
  <c r="G437" i="13"/>
  <c r="M437" i="13" s="1"/>
  <c r="I437" i="13"/>
  <c r="K437" i="13"/>
  <c r="O437" i="13"/>
  <c r="Q437" i="13"/>
  <c r="V437" i="13"/>
  <c r="G441" i="13"/>
  <c r="I441" i="13"/>
  <c r="K441" i="13"/>
  <c r="M441" i="13"/>
  <c r="O441" i="13"/>
  <c r="Q441" i="13"/>
  <c r="V441" i="13"/>
  <c r="G445" i="13"/>
  <c r="I445" i="13"/>
  <c r="K445" i="13"/>
  <c r="M445" i="13"/>
  <c r="O445" i="13"/>
  <c r="Q445" i="13"/>
  <c r="V445" i="13"/>
  <c r="AE450" i="13"/>
  <c r="AF450" i="13"/>
  <c r="G192" i="12"/>
  <c r="BA176" i="12"/>
  <c r="BA167" i="12"/>
  <c r="BA152" i="12"/>
  <c r="BA22" i="12"/>
  <c r="BA18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3" i="12"/>
  <c r="K13" i="12"/>
  <c r="O13" i="12"/>
  <c r="V13" i="12"/>
  <c r="G14" i="12"/>
  <c r="I14" i="12"/>
  <c r="I13" i="12" s="1"/>
  <c r="K14" i="12"/>
  <c r="M14" i="12"/>
  <c r="M13" i="12" s="1"/>
  <c r="O14" i="12"/>
  <c r="Q14" i="12"/>
  <c r="Q13" i="12" s="1"/>
  <c r="V14" i="12"/>
  <c r="G17" i="12"/>
  <c r="I17" i="12"/>
  <c r="I16" i="12" s="1"/>
  <c r="K17" i="12"/>
  <c r="M17" i="12"/>
  <c r="O17" i="12"/>
  <c r="Q17" i="12"/>
  <c r="Q16" i="12" s="1"/>
  <c r="V17" i="12"/>
  <c r="G21" i="12"/>
  <c r="M21" i="12" s="1"/>
  <c r="I21" i="12"/>
  <c r="K21" i="12"/>
  <c r="K16" i="12" s="1"/>
  <c r="O21" i="12"/>
  <c r="Q21" i="12"/>
  <c r="V21" i="12"/>
  <c r="V16" i="12" s="1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O16" i="12" s="1"/>
  <c r="Q28" i="12"/>
  <c r="V28" i="12"/>
  <c r="G30" i="12"/>
  <c r="I30" i="12"/>
  <c r="K30" i="12"/>
  <c r="M30" i="12"/>
  <c r="O30" i="12"/>
  <c r="Q30" i="12"/>
  <c r="V30" i="12"/>
  <c r="G32" i="12"/>
  <c r="M32" i="12" s="1"/>
  <c r="I32" i="12"/>
  <c r="K32" i="12"/>
  <c r="O32" i="12"/>
  <c r="Q32" i="12"/>
  <c r="V32" i="12"/>
  <c r="G34" i="12"/>
  <c r="I34" i="12"/>
  <c r="K34" i="12"/>
  <c r="M34" i="12"/>
  <c r="O34" i="12"/>
  <c r="Q34" i="12"/>
  <c r="V34" i="12"/>
  <c r="G38" i="12"/>
  <c r="M38" i="12" s="1"/>
  <c r="I38" i="12"/>
  <c r="K38" i="12"/>
  <c r="O38" i="12"/>
  <c r="Q38" i="12"/>
  <c r="V38" i="12"/>
  <c r="G46" i="12"/>
  <c r="I46" i="12"/>
  <c r="K46" i="12"/>
  <c r="M46" i="12"/>
  <c r="O46" i="12"/>
  <c r="Q46" i="12"/>
  <c r="V46" i="12"/>
  <c r="G49" i="12"/>
  <c r="M49" i="12" s="1"/>
  <c r="I49" i="12"/>
  <c r="K49" i="12"/>
  <c r="O49" i="12"/>
  <c r="Q49" i="12"/>
  <c r="V49" i="12"/>
  <c r="G57" i="12"/>
  <c r="I57" i="12"/>
  <c r="K57" i="12"/>
  <c r="M57" i="12"/>
  <c r="O57" i="12"/>
  <c r="Q57" i="12"/>
  <c r="V57" i="12"/>
  <c r="G60" i="12"/>
  <c r="M60" i="12" s="1"/>
  <c r="I60" i="12"/>
  <c r="K60" i="12"/>
  <c r="O60" i="12"/>
  <c r="Q60" i="12"/>
  <c r="V60" i="12"/>
  <c r="G71" i="12"/>
  <c r="I71" i="12"/>
  <c r="K71" i="12"/>
  <c r="M71" i="12"/>
  <c r="O71" i="12"/>
  <c r="Q71" i="12"/>
  <c r="V71" i="12"/>
  <c r="G74" i="12"/>
  <c r="M74" i="12" s="1"/>
  <c r="I74" i="12"/>
  <c r="K74" i="12"/>
  <c r="O74" i="12"/>
  <c r="Q74" i="12"/>
  <c r="V74" i="12"/>
  <c r="G78" i="12"/>
  <c r="I78" i="12"/>
  <c r="K78" i="12"/>
  <c r="M78" i="12"/>
  <c r="O78" i="12"/>
  <c r="Q78" i="12"/>
  <c r="V78" i="12"/>
  <c r="G82" i="12"/>
  <c r="M82" i="12" s="1"/>
  <c r="I82" i="12"/>
  <c r="K82" i="12"/>
  <c r="O82" i="12"/>
  <c r="Q82" i="12"/>
  <c r="V82" i="12"/>
  <c r="G85" i="12"/>
  <c r="I85" i="12"/>
  <c r="K85" i="12"/>
  <c r="M85" i="12"/>
  <c r="O85" i="12"/>
  <c r="Q85" i="12"/>
  <c r="V85" i="12"/>
  <c r="G88" i="12"/>
  <c r="M88" i="12" s="1"/>
  <c r="I88" i="12"/>
  <c r="K88" i="12"/>
  <c r="O88" i="12"/>
  <c r="Q88" i="12"/>
  <c r="V88" i="12"/>
  <c r="G92" i="12"/>
  <c r="I92" i="12"/>
  <c r="K92" i="12"/>
  <c r="M92" i="12"/>
  <c r="O92" i="12"/>
  <c r="Q92" i="12"/>
  <c r="V92" i="12"/>
  <c r="G94" i="12"/>
  <c r="M94" i="12" s="1"/>
  <c r="I94" i="12"/>
  <c r="K94" i="12"/>
  <c r="O94" i="12"/>
  <c r="Q94" i="12"/>
  <c r="V94" i="12"/>
  <c r="G98" i="12"/>
  <c r="I98" i="12"/>
  <c r="K98" i="12"/>
  <c r="M98" i="12"/>
  <c r="O98" i="12"/>
  <c r="Q98" i="12"/>
  <c r="V98" i="12"/>
  <c r="G100" i="12"/>
  <c r="M100" i="12" s="1"/>
  <c r="I100" i="12"/>
  <c r="K100" i="12"/>
  <c r="O100" i="12"/>
  <c r="Q100" i="12"/>
  <c r="V100" i="12"/>
  <c r="G102" i="12"/>
  <c r="I102" i="12"/>
  <c r="K102" i="12"/>
  <c r="M102" i="12"/>
  <c r="O102" i="12"/>
  <c r="Q102" i="12"/>
  <c r="V102" i="12"/>
  <c r="G105" i="12"/>
  <c r="M105" i="12" s="1"/>
  <c r="I105" i="12"/>
  <c r="K105" i="12"/>
  <c r="O105" i="12"/>
  <c r="Q105" i="12"/>
  <c r="V105" i="12"/>
  <c r="I107" i="12"/>
  <c r="Q107" i="12"/>
  <c r="G108" i="12"/>
  <c r="G107" i="12" s="1"/>
  <c r="I108" i="12"/>
  <c r="K108" i="12"/>
  <c r="K107" i="12" s="1"/>
  <c r="O108" i="12"/>
  <c r="O107" i="12" s="1"/>
  <c r="Q108" i="12"/>
  <c r="V108" i="12"/>
  <c r="V107" i="12" s="1"/>
  <c r="G111" i="12"/>
  <c r="M111" i="12" s="1"/>
  <c r="I111" i="12"/>
  <c r="K111" i="12"/>
  <c r="K110" i="12" s="1"/>
  <c r="O111" i="12"/>
  <c r="O110" i="12" s="1"/>
  <c r="Q111" i="12"/>
  <c r="V111" i="12"/>
  <c r="V110" i="12" s="1"/>
  <c r="G116" i="12"/>
  <c r="I116" i="12"/>
  <c r="I110" i="12" s="1"/>
  <c r="K116" i="12"/>
  <c r="M116" i="12"/>
  <c r="O116" i="12"/>
  <c r="Q116" i="12"/>
  <c r="Q110" i="12" s="1"/>
  <c r="V116" i="12"/>
  <c r="G118" i="12"/>
  <c r="M118" i="12" s="1"/>
  <c r="I118" i="12"/>
  <c r="K118" i="12"/>
  <c r="O118" i="12"/>
  <c r="Q118" i="12"/>
  <c r="V118" i="12"/>
  <c r="G122" i="12"/>
  <c r="I122" i="12"/>
  <c r="K122" i="12"/>
  <c r="M122" i="12"/>
  <c r="O122" i="12"/>
  <c r="Q122" i="12"/>
  <c r="V122" i="12"/>
  <c r="G124" i="12"/>
  <c r="M124" i="12" s="1"/>
  <c r="I124" i="12"/>
  <c r="K124" i="12"/>
  <c r="O124" i="12"/>
  <c r="Q124" i="12"/>
  <c r="V124" i="12"/>
  <c r="G127" i="12"/>
  <c r="G126" i="12" s="1"/>
  <c r="I127" i="12"/>
  <c r="K127" i="12"/>
  <c r="K126" i="12" s="1"/>
  <c r="O127" i="12"/>
  <c r="O126" i="12" s="1"/>
  <c r="Q127" i="12"/>
  <c r="V127" i="12"/>
  <c r="V126" i="12" s="1"/>
  <c r="G129" i="12"/>
  <c r="I129" i="12"/>
  <c r="K129" i="12"/>
  <c r="M129" i="12"/>
  <c r="O129" i="12"/>
  <c r="Q129" i="12"/>
  <c r="V129" i="12"/>
  <c r="G132" i="12"/>
  <c r="M132" i="12" s="1"/>
  <c r="I132" i="12"/>
  <c r="K132" i="12"/>
  <c r="O132" i="12"/>
  <c r="Q132" i="12"/>
  <c r="V132" i="12"/>
  <c r="G134" i="12"/>
  <c r="I134" i="12"/>
  <c r="I126" i="12" s="1"/>
  <c r="K134" i="12"/>
  <c r="M134" i="12"/>
  <c r="O134" i="12"/>
  <c r="Q134" i="12"/>
  <c r="Q126" i="12" s="1"/>
  <c r="V134" i="12"/>
  <c r="G139" i="12"/>
  <c r="M139" i="12" s="1"/>
  <c r="I139" i="12"/>
  <c r="K139" i="12"/>
  <c r="O139" i="12"/>
  <c r="Q139" i="12"/>
  <c r="V139" i="12"/>
  <c r="G142" i="12"/>
  <c r="M142" i="12" s="1"/>
  <c r="M141" i="12" s="1"/>
  <c r="I142" i="12"/>
  <c r="K142" i="12"/>
  <c r="K141" i="12" s="1"/>
  <c r="O142" i="12"/>
  <c r="O141" i="12" s="1"/>
  <c r="Q142" i="12"/>
  <c r="V142" i="12"/>
  <c r="V141" i="12" s="1"/>
  <c r="G145" i="12"/>
  <c r="I145" i="12"/>
  <c r="I141" i="12" s="1"/>
  <c r="K145" i="12"/>
  <c r="M145" i="12"/>
  <c r="O145" i="12"/>
  <c r="Q145" i="12"/>
  <c r="Q141" i="12" s="1"/>
  <c r="V145" i="12"/>
  <c r="G148" i="12"/>
  <c r="M148" i="12" s="1"/>
  <c r="I148" i="12"/>
  <c r="K148" i="12"/>
  <c r="O148" i="12"/>
  <c r="Q148" i="12"/>
  <c r="V148" i="12"/>
  <c r="G151" i="12"/>
  <c r="M151" i="12" s="1"/>
  <c r="I151" i="12"/>
  <c r="I150" i="12" s="1"/>
  <c r="K151" i="12"/>
  <c r="K150" i="12" s="1"/>
  <c r="O151" i="12"/>
  <c r="O150" i="12" s="1"/>
  <c r="Q151" i="12"/>
  <c r="Q150" i="12" s="1"/>
  <c r="V151" i="12"/>
  <c r="V150" i="12" s="1"/>
  <c r="G166" i="12"/>
  <c r="I166" i="12"/>
  <c r="K166" i="12"/>
  <c r="M166" i="12"/>
  <c r="O166" i="12"/>
  <c r="Q166" i="12"/>
  <c r="V166" i="12"/>
  <c r="G169" i="12"/>
  <c r="I169" i="12"/>
  <c r="K169" i="12"/>
  <c r="M169" i="12"/>
  <c r="O169" i="12"/>
  <c r="Q169" i="12"/>
  <c r="V169" i="12"/>
  <c r="G172" i="12"/>
  <c r="I172" i="12"/>
  <c r="K172" i="12"/>
  <c r="M172" i="12"/>
  <c r="O172" i="12"/>
  <c r="Q172" i="12"/>
  <c r="V172" i="12"/>
  <c r="G175" i="12"/>
  <c r="M175" i="12" s="1"/>
  <c r="I175" i="12"/>
  <c r="K175" i="12"/>
  <c r="O175" i="12"/>
  <c r="Q175" i="12"/>
  <c r="V175" i="12"/>
  <c r="G178" i="12"/>
  <c r="I178" i="12"/>
  <c r="K178" i="12"/>
  <c r="M178" i="12"/>
  <c r="O178" i="12"/>
  <c r="Q178" i="12"/>
  <c r="V178" i="12"/>
  <c r="G181" i="12"/>
  <c r="I181" i="12"/>
  <c r="K181" i="12"/>
  <c r="M181" i="12"/>
  <c r="O181" i="12"/>
  <c r="Q181" i="12"/>
  <c r="V181" i="12"/>
  <c r="G185" i="12"/>
  <c r="M185" i="12" s="1"/>
  <c r="M184" i="12" s="1"/>
  <c r="I185" i="12"/>
  <c r="I184" i="12" s="1"/>
  <c r="K185" i="12"/>
  <c r="K184" i="12" s="1"/>
  <c r="O185" i="12"/>
  <c r="O184" i="12" s="1"/>
  <c r="Q185" i="12"/>
  <c r="Q184" i="12" s="1"/>
  <c r="V185" i="12"/>
  <c r="V184" i="12" s="1"/>
  <c r="G187" i="12"/>
  <c r="I187" i="12"/>
  <c r="K187" i="12"/>
  <c r="M187" i="12"/>
  <c r="O187" i="12"/>
  <c r="Q187" i="12"/>
  <c r="V187" i="12"/>
  <c r="G188" i="12"/>
  <c r="I188" i="12"/>
  <c r="K188" i="12"/>
  <c r="M188" i="12"/>
  <c r="O188" i="12"/>
  <c r="Q188" i="12"/>
  <c r="V188" i="12"/>
  <c r="G189" i="12"/>
  <c r="I189" i="12"/>
  <c r="K189" i="12"/>
  <c r="M189" i="12"/>
  <c r="O189" i="12"/>
  <c r="Q189" i="12"/>
  <c r="V189" i="12"/>
  <c r="G190" i="12"/>
  <c r="M190" i="12" s="1"/>
  <c r="I190" i="12"/>
  <c r="K190" i="12"/>
  <c r="O190" i="12"/>
  <c r="Q190" i="12"/>
  <c r="V190" i="12"/>
  <c r="AE192" i="12"/>
  <c r="AF192" i="12"/>
  <c r="I20" i="1"/>
  <c r="I19" i="1"/>
  <c r="I18" i="1"/>
  <c r="I17" i="1"/>
  <c r="I16" i="1"/>
  <c r="I92" i="1"/>
  <c r="J91" i="1" s="1"/>
  <c r="F54" i="1"/>
  <c r="G23" i="1" s="1"/>
  <c r="G54" i="1"/>
  <c r="G25" i="1" s="1"/>
  <c r="H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54" i="1" s="1"/>
  <c r="J53" i="1" s="1"/>
  <c r="J76" i="1" l="1"/>
  <c r="J74" i="1"/>
  <c r="J80" i="1"/>
  <c r="J86" i="1"/>
  <c r="J66" i="1"/>
  <c r="J70" i="1"/>
  <c r="J82" i="1"/>
  <c r="J62" i="1"/>
  <c r="J68" i="1"/>
  <c r="J64" i="1"/>
  <c r="J72" i="1"/>
  <c r="J78" i="1"/>
  <c r="J84" i="1"/>
  <c r="J63" i="1"/>
  <c r="J67" i="1"/>
  <c r="J71" i="1"/>
  <c r="J73" i="1"/>
  <c r="J77" i="1"/>
  <c r="J81" i="1"/>
  <c r="J85" i="1"/>
  <c r="J90" i="1"/>
  <c r="J65" i="1"/>
  <c r="J69" i="1"/>
  <c r="J75" i="1"/>
  <c r="J79" i="1"/>
  <c r="J83" i="1"/>
  <c r="J87" i="1"/>
  <c r="J61" i="1"/>
  <c r="J88" i="1"/>
  <c r="A27" i="1"/>
  <c r="A28" i="1" s="1"/>
  <c r="G28" i="1" s="1"/>
  <c r="G27" i="1" s="1"/>
  <c r="G29" i="1" s="1"/>
  <c r="M15" i="21"/>
  <c r="AF28" i="21"/>
  <c r="G15" i="21"/>
  <c r="M60" i="20"/>
  <c r="M40" i="20"/>
  <c r="G40" i="20"/>
  <c r="M76" i="20"/>
  <c r="M75" i="20" s="1"/>
  <c r="M58" i="20"/>
  <c r="M57" i="20" s="1"/>
  <c r="M16" i="20"/>
  <c r="M15" i="20" s="1"/>
  <c r="M45" i="19"/>
  <c r="M39" i="19"/>
  <c r="M19" i="19"/>
  <c r="AF52" i="19"/>
  <c r="G45" i="19"/>
  <c r="G19" i="19"/>
  <c r="M42" i="13"/>
  <c r="M8" i="13"/>
  <c r="M103" i="13"/>
  <c r="M421" i="13"/>
  <c r="M414" i="13" s="1"/>
  <c r="M412" i="13"/>
  <c r="M398" i="13" s="1"/>
  <c r="M396" i="13"/>
  <c r="M386" i="13" s="1"/>
  <c r="M374" i="13"/>
  <c r="M362" i="13" s="1"/>
  <c r="M335" i="13"/>
  <c r="M326" i="13" s="1"/>
  <c r="M292" i="13"/>
  <c r="M285" i="13" s="1"/>
  <c r="M194" i="13"/>
  <c r="M193" i="13" s="1"/>
  <c r="M156" i="13"/>
  <c r="M148" i="13" s="1"/>
  <c r="M139" i="13"/>
  <c r="M138" i="13" s="1"/>
  <c r="M123" i="13"/>
  <c r="M122" i="13" s="1"/>
  <c r="M114" i="13"/>
  <c r="M113" i="13" s="1"/>
  <c r="M97" i="13"/>
  <c r="M96" i="13" s="1"/>
  <c r="G42" i="13"/>
  <c r="G8" i="13"/>
  <c r="M150" i="12"/>
  <c r="M16" i="12"/>
  <c r="M110" i="12"/>
  <c r="G184" i="12"/>
  <c r="G150" i="12"/>
  <c r="G141" i="12"/>
  <c r="M127" i="12"/>
  <c r="M126" i="12" s="1"/>
  <c r="G110" i="12"/>
  <c r="M108" i="12"/>
  <c r="M107" i="12" s="1"/>
  <c r="G16" i="12"/>
  <c r="J89" i="1"/>
  <c r="J40" i="1"/>
  <c r="J42" i="1"/>
  <c r="J44" i="1"/>
  <c r="J46" i="1"/>
  <c r="J48" i="1"/>
  <c r="J52" i="1"/>
  <c r="J50" i="1"/>
  <c r="J39" i="1"/>
  <c r="J54" i="1" s="1"/>
  <c r="J41" i="1"/>
  <c r="J43" i="1"/>
  <c r="J45" i="1"/>
  <c r="J47" i="1"/>
  <c r="J49" i="1"/>
  <c r="J51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9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804D2DAD-AAF8-4BBD-A23E-13979C31878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3BF3635-3B18-42F0-8DB8-0AD4FBAD2D5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BD684987-2B63-4E9A-A927-C263CBBA125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C0298F8-8A29-4D6E-86AC-75559B0EF10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67B4D75C-19F8-4B68-B315-DC6EE103C8D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83235FE-1D75-44E4-938E-BEC1A354E40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B3BB4AB7-F92A-47D7-A55B-763CBEEDEFF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FC8F7A4-B021-4F2F-BABC-B804F5FF913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6D680EE4-3908-4FF3-8138-ED0E985D50F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B2FFCDA-2463-46B5-B2CF-779CDB81DC4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A7090094-9855-4DB2-B852-AAD87A4D1D6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C225A98-E970-48BD-98BC-08A417274F2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F29838C7-0EDA-4976-ABE7-904716512AD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CB607AD-30A6-4B53-A946-09A9D67A89E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3E28566F-1B78-4B97-B5D0-3B003CAA709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3921654-38A7-45F1-8046-EA08A65734E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4A016ABC-378A-402C-948C-04A9DA21E41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8AC4D92-FED9-400E-8AA1-349593BB474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E024A557-FFF5-4A9B-B835-797388491E7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6A3E649-C151-4109-B44C-FF28AE804BF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<sst xmlns="http://schemas.openxmlformats.org/spreadsheetml/2006/main" count="3526" uniqueCount="1039">
  <si>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</si>
  <si>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</si>
  <si>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</si>
  <si>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</si>
  <si>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</si>
  <si>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</si>
  <si>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</si>
  <si>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</si>
  <si>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</si>
  <si>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</si>
  <si>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</si>
  <si>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</si>
  <si>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</si>
  <si>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</si>
  <si>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</si>
  <si>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</si>
  <si>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</si>
  <si>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</si>
  <si>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</si>
  <si>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</si>
  <si>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</si>
  <si>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</si>
  <si>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</si>
  <si>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</si>
  <si>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</si>
  <si>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</si>
  <si>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</si>
  <si>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</si>
  <si>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</si>
  <si>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</si>
  <si>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</si>
  <si>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</si>
  <si>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</si>
  <si>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</si>
  <si>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</si>
  <si>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</si>
  <si>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</si>
  <si>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</si>
  <si>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</si>
  <si>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</si>
  <si>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</si>
  <si>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</si>
  <si>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</si>
  <si>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FAKO spol. s r.o.</t>
  </si>
  <si>
    <t>19018</t>
  </si>
  <si>
    <t>Rekonstrukce vestibulu v Nemocnici s poliklinikou Havířov</t>
  </si>
  <si>
    <t>Stavba</t>
  </si>
  <si>
    <t>Stavební objekt</t>
  </si>
  <si>
    <t>SO01</t>
  </si>
  <si>
    <t>Rekonstrukce vestibulu</t>
  </si>
  <si>
    <t>01 (03/2020)</t>
  </si>
  <si>
    <t>D.1.1 Bourací práce</t>
  </si>
  <si>
    <t>02 (04/2020)</t>
  </si>
  <si>
    <t xml:space="preserve">D.1.1 Nový stav - stavební práce </t>
  </si>
  <si>
    <t>03</t>
  </si>
  <si>
    <t>D.1.4.1 ZTI</t>
  </si>
  <si>
    <t>04</t>
  </si>
  <si>
    <t xml:space="preserve"> D.1.4.2 UT</t>
  </si>
  <si>
    <t>05</t>
  </si>
  <si>
    <t>D.1.4.3 VZT</t>
  </si>
  <si>
    <t>06</t>
  </si>
  <si>
    <t>D.1.4.4 SIL</t>
  </si>
  <si>
    <t>07</t>
  </si>
  <si>
    <t>D.1.4.5 SLP</t>
  </si>
  <si>
    <t>SO02</t>
  </si>
  <si>
    <t>Venkovní rampa a vstup</t>
  </si>
  <si>
    <t>01</t>
  </si>
  <si>
    <t>02 (03/2020)</t>
  </si>
  <si>
    <t>D.1.1 Nový stav - stavební práce</t>
  </si>
  <si>
    <t>VRN</t>
  </si>
  <si>
    <t>Ostatní a vedlejší náklady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</si>
  <si>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</si>
  <si>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</si>
  <si>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</si>
  <si>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</si>
  <si>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</si>
  <si>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</si>
  <si>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</si>
  <si>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</si>
  <si>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</si>
  <si>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</si>
  <si>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</si>
  <si>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</si>
  <si>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</si>
  <si>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</si>
  <si>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</si>
  <si>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</si>
  <si>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</si>
  <si>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</si>
  <si>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</si>
  <si>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</si>
  <si>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</si>
  <si>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</si>
  <si>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</si>
  <si>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</si>
  <si>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</si>
  <si>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</si>
  <si>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</si>
  <si>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</si>
  <si>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</si>
  <si>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</si>
  <si>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720</t>
  </si>
  <si>
    <t>Zdravotechnická instalace</t>
  </si>
  <si>
    <t>728</t>
  </si>
  <si>
    <t>Vzduchotechnika</t>
  </si>
  <si>
    <t>730</t>
  </si>
  <si>
    <t>Ústřední vytápění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</si>
  <si>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</si>
  <si>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</si>
  <si>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</si>
  <si>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</si>
  <si>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</si>
  <si>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</si>
  <si>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</si>
  <si>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</si>
  <si>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</si>
  <si>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</si>
  <si>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772</t>
  </si>
  <si>
    <t>Kamenné  dlažby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</si>
  <si>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</si>
  <si>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</si>
  <si>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</si>
  <si>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</si>
  <si>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</si>
  <si>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</si>
  <si>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</si>
  <si>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</si>
  <si>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</si>
  <si>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</si>
  <si>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</si>
  <si>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</si>
  <si>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</si>
  <si>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</si>
  <si>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</si>
  <si>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</si>
  <si>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</si>
  <si>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</si>
  <si>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</si>
  <si>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</si>
  <si>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</si>
  <si>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</si>
  <si>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</si>
  <si>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</si>
  <si>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</si>
  <si>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</si>
  <si>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</si>
  <si>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</si>
  <si>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</si>
  <si>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</si>
  <si>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</si>
  <si>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</si>
  <si>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</si>
  <si>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</si>
  <si>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</si>
  <si>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</si>
  <si>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</si>
  <si>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</si>
  <si>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</si>
  <si>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</si>
  <si>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</si>
  <si>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</si>
  <si>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</si>
  <si>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</si>
  <si>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</si>
  <si>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317944320R00</t>
  </si>
  <si>
    <t>Válcované profily do připravených otvorů</t>
  </si>
  <si>
    <t>t</t>
  </si>
  <si>
    <t>Vlastní</t>
  </si>
  <si>
    <t>RTS 19/ I</t>
  </si>
  <si>
    <t>Práce</t>
  </si>
  <si>
    <t>POL1_</t>
  </si>
  <si>
    <t>P3 (D7) - L 70x6 - 6,4kg/m : 6,4*2,1*2/1000</t>
  </si>
  <si>
    <t>VV</t>
  </si>
  <si>
    <t>P4 (D6) - L 70x6 - 6,4kg/m : 6,4*1,0*2/1000</t>
  </si>
  <si>
    <t>P5 - L 50x6 - 4,47kg/m : 4,47*0,6*2/1000</t>
  </si>
  <si>
    <t>941955002R00</t>
  </si>
  <si>
    <t>Lešení lehké pracovní pomocné pomocné, o výšce lešeňové podlahy přes 1,2 do 1,9 m</t>
  </si>
  <si>
    <t>m2</t>
  </si>
  <si>
    <t>800-3</t>
  </si>
  <si>
    <t>RTS 20/ I</t>
  </si>
  <si>
    <t>RTS 19/ II</t>
  </si>
  <si>
    <t>celková plocha : 399,45</t>
  </si>
  <si>
    <t>962032231R00</t>
  </si>
  <si>
    <t>Bourání zdiva nadzákladového z cihel pálených nebo vápenopískových, na maltu vápenou nebo vápenocementovou</t>
  </si>
  <si>
    <t>m3</t>
  </si>
  <si>
    <t>801-3</t>
  </si>
  <si>
    <t>nebo vybourání otvorů průřezové plochy přes 4 m2 ve zdivu nadzákladovém, včetně pomocného lešení o výšce podlahy do 1900 mm a pro zatížení do 1,5 kPa  (150 kg/m2)</t>
  </si>
  <si>
    <t>SPI</t>
  </si>
  <si>
    <t>m.č. 1.07 : 0,35*4,65*3,7</t>
  </si>
  <si>
    <t>0,35*(4,65*3,7-2,47*1,65-1,98*2,45-1,3*0,45*3)</t>
  </si>
  <si>
    <t>962032432R00</t>
  </si>
  <si>
    <t>Bourání zdiva nadzákladového z dutých cihel nebo tvárnic pálených nebo nepálených, na maltu vápenou nebo vápenocementovou</t>
  </si>
  <si>
    <t>nad dveřmi m.č. 1.03 : 0,15*0,7*0,525</t>
  </si>
  <si>
    <t>m.č. 1.08 : 1,785*2,08*0,15</t>
  </si>
  <si>
    <t>prostup pro zajištění přívodu vzduchu pro stávající vzt zařízení : 0,4*0,95*0,1</t>
  </si>
  <si>
    <t>963016153R00</t>
  </si>
  <si>
    <t>Demontáž sádrokartonových a sádrovláknitých podhledů z desek bez minerální izolace, na dvouúrovňovém křížovém roštu, 2x opláštěné tl. 12,5 mm</t>
  </si>
  <si>
    <t>m.č. 1.03 : 1,05*3,25-0,3*2,0</t>
  </si>
  <si>
    <t>965041321RT1</t>
  </si>
  <si>
    <t>Bourání podkladů pod dlažby nebo litých celistvých dlažeb a mazanin  lehčených, tloušťky do 100 mm, plochy do 1 m2</t>
  </si>
  <si>
    <t>m.č. 1.02 - v místě nových ramp, tl. 60mm_SB2 : 0,06*(6,9*1,6+2,7*1,6+8,7*1,6)</t>
  </si>
  <si>
    <t>965048150R00</t>
  </si>
  <si>
    <t>Dočištění povrchu po vybourání dlažeb do tmele, plochy do 50%</t>
  </si>
  <si>
    <t>Odkaz na mn. položky pořadí 10 : 154,26400</t>
  </si>
  <si>
    <t>965048250R00</t>
  </si>
  <si>
    <t>Dočištění povrchu po vybourání dlažeb do cementové malty, plochy do 50%</t>
  </si>
  <si>
    <t>Odkaz na mn. položky pořadí 11 : 144,50688</t>
  </si>
  <si>
    <t>965048515R00</t>
  </si>
  <si>
    <t>Broušení betonového povrchu do tloušťky 5 mm</t>
  </si>
  <si>
    <t>Odkaz na mn. položky pořadí 39 : 30,55250</t>
  </si>
  <si>
    <t>965081713R00</t>
  </si>
  <si>
    <t>Bourání podlah z keramických dlaždic, tloušťky do 10 mm, plochy přes 1 m2</t>
  </si>
  <si>
    <t>bez podkladního lože, s jakoukoliv výplní spár</t>
  </si>
  <si>
    <t>m.č. 1.02 dlažba 340/340 : 6,55*3,0+4,575*0,5+1,35*0,4*3</t>
  </si>
  <si>
    <t>m.č. 1.01+1.14 dlažba 100/100 : 1,75*10,0</t>
  </si>
  <si>
    <t>m.č. 1.09 ker. mozaika 100/100 : 3,4*2,9-2,575*1,48</t>
  </si>
  <si>
    <t>m.č. 1.06 dlažba 340/340 : 4,85*5,15</t>
  </si>
  <si>
    <t>m.č. 1.07 dlažba 335/335 : 13,05*5,15</t>
  </si>
  <si>
    <t>m.č. 1.08 dlažba 200/200 : 3,1*5,3-0,55*2,65</t>
  </si>
  <si>
    <t>965081813R00</t>
  </si>
  <si>
    <t>Bourání podlah teracových nebo čedičových dlaždic, tloušťky do 30 mm, plochy přes 1 m2</t>
  </si>
  <si>
    <t>m.č. 1.02 - dlažba 500/500 : 12,975*8,525+2,9*(1,8+9,5)+1,5*1,5/2</t>
  </si>
  <si>
    <t>965081702R00</t>
  </si>
  <si>
    <t>Soklíků z dlažeb keramických tloušťky do 10 mm, výšky do 100 mm</t>
  </si>
  <si>
    <t>m</t>
  </si>
  <si>
    <t>m.č. 1.02 - u dlažby 340/340 : 6,55+0,4*6+3,0+1,975+0,5</t>
  </si>
  <si>
    <t>m.č. 1.02 - u dlažby 500/500 : 4,0+0,35*2+1,25+8,25+9,45+0,2*8+9,55+1,85+5,45-(0,8+1,0+0,8+0,9+1,0+0,9+0,9+0,8)</t>
  </si>
  <si>
    <t>podesta + schodiště : 2,95+3,1+1,8*2</t>
  </si>
  <si>
    <t>1.09 + schodiště : 1,8*2+3,4+0,35</t>
  </si>
  <si>
    <t>m.č. 1.06 : 5,125*2+4,85*2-0,9*2</t>
  </si>
  <si>
    <t>m.č. 1.07 : 13,05*2+5,125*2-0,9*2</t>
  </si>
  <si>
    <t>m.č. 1.08 : 5,3*2+3,1*2-0,9*2</t>
  </si>
  <si>
    <t>968061112R00</t>
  </si>
  <si>
    <t>Vyvěšení nebo zavěšení dřevěných křídel oken, plochy do 1,5 m2</t>
  </si>
  <si>
    <t>kus</t>
  </si>
  <si>
    <t>oken, dveří a vrat, s uložením a opětovným zavěšením po provedení stavebních změn,</t>
  </si>
  <si>
    <t>m.č. 1.00 - 1,3x0,45m PB7 : 14</t>
  </si>
  <si>
    <t>968061125R00</t>
  </si>
  <si>
    <t>Vyvěšení nebo zavěšení dřevěných křídel dveří, plochy do 2 m2</t>
  </si>
  <si>
    <t>m.č. 1.13 : 1</t>
  </si>
  <si>
    <t>m.č. 1.12 : 3</t>
  </si>
  <si>
    <t>m.č. 1.11 : 1</t>
  </si>
  <si>
    <t>m.č. 1.10 : 2</t>
  </si>
  <si>
    <t>m.č. 1.08 : 2</t>
  </si>
  <si>
    <t>m.č. 1.05 : 3</t>
  </si>
  <si>
    <t>m.č. 1.04 : 1</t>
  </si>
  <si>
    <t>m.č. 1.03 : 1</t>
  </si>
  <si>
    <t>1.PP - sklad : 1</t>
  </si>
  <si>
    <t>968062244R00</t>
  </si>
  <si>
    <t>Vybourání dřevěných rámů oken jednoduchých, plochy do 1 m2</t>
  </si>
  <si>
    <t>včetně pomocného lešení o výšce podlahy do 1900 mm a pro zatížení do 1,5 kPa  (150 kg/m2),</t>
  </si>
  <si>
    <t>m.č. 1.02 - PB7 : 14*1,3*0,45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</si>
  <si>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</si>
  <si>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</si>
  <si>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m.č. 1.08 : 0,9*2,05*2</t>
  </si>
  <si>
    <t>m.č. 1.05 : 0,9*2,05</t>
  </si>
  <si>
    <t>1.PP - sklad : 0,9*2,05</t>
  </si>
  <si>
    <t>968083002R00</t>
  </si>
  <si>
    <t>Vybourání plastových výplní otvorů oken, do 2 m2</t>
  </si>
  <si>
    <t>1.PP - WC : 1,2*1,25</t>
  </si>
  <si>
    <t>1.PP - šatna : 1,2*1,25</t>
  </si>
  <si>
    <t>1.PP - sklad (technická místnost) : 1,0*1,25</t>
  </si>
  <si>
    <t>971033431R00</t>
  </si>
  <si>
    <t>Vybourání otvorů ve zdivu cihelném z jakýchkoliv cihel pálených_x000D_
 na jakoukoliv maltu vápenou nebo vápenocementovou, plochy do 0,25 m2, tloušťky do 150 mm</t>
  </si>
  <si>
    <t>základovém nebo nadzákladovém,</t>
  </si>
  <si>
    <t>1.PP : 9</t>
  </si>
  <si>
    <t>971033681R00</t>
  </si>
  <si>
    <t>Vybourání otvorů ve zdivu cihelném z jakýchkoliv cihel pálených_x000D_
 na jakoukoliv maltu vápenou nebo vápenocementovou, plochy do 4 m2, tloušťky do 900 mm</t>
  </si>
  <si>
    <t>1.NP - prostup pro VZT 0,4x1,1m : 1</t>
  </si>
  <si>
    <t>973031324R00</t>
  </si>
  <si>
    <t>Vysekání v cihelném zdivu výklenků a kapes kapes na jakoukoliv maltu vápennou nebo vápenocementovou, plochy do 0,1 m2, hloubky do 150 mm</t>
  </si>
  <si>
    <t>P4 : 2*2</t>
  </si>
  <si>
    <t>P3 : 2*2+2</t>
  </si>
  <si>
    <t>P5 : 2*2</t>
  </si>
  <si>
    <t>973031325R00</t>
  </si>
  <si>
    <t>Vysekání v cihelném zdivu výklenků a kapes kapes na jakoukoliv maltu vápennou nebo vápenocementovou, plochy do 0,1 m2, hloubky do 300 mm</t>
  </si>
  <si>
    <t>P1, P2 : 4*2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</si>
  <si>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</si>
  <si>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</si>
  <si>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</si>
  <si>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m.č. 1.08 : 1,35*2,0</t>
  </si>
  <si>
    <t>m.č. 1.04 : 1,35*2,0</t>
  </si>
  <si>
    <t>963052000R00</t>
  </si>
  <si>
    <t>Šetrné bourání ŽB schodišť včetně teraco obložení</t>
  </si>
  <si>
    <t>Indiv</t>
  </si>
  <si>
    <t>PB4 : 2,95*1,8+2,9*1,8</t>
  </si>
  <si>
    <t>964073210R00</t>
  </si>
  <si>
    <t>Vybourání překladu ze zdi</t>
  </si>
  <si>
    <t>Kalkul</t>
  </si>
  <si>
    <t>m.č.1.03 : 21,9*1,0/1000</t>
  </si>
  <si>
    <t>978041117R00</t>
  </si>
  <si>
    <t>Odstranění KZS EPS F tl. 180 mm s omítkou</t>
  </si>
  <si>
    <t>odstranění části zateplení kvůli konstrukci navrhované stříšky a osazení překladů</t>
  </si>
  <si>
    <t>POP</t>
  </si>
  <si>
    <t>1,8*0,26</t>
  </si>
  <si>
    <t>978059311R00</t>
  </si>
  <si>
    <t>Odsekání obkladů stěn z kamene nad 2 m2</t>
  </si>
  <si>
    <t>m.č. 1.02 : 4,5*3,7+0,15*2*3,7+(0,4+0,2)*2*3,7</t>
  </si>
  <si>
    <t>999281105R00</t>
  </si>
  <si>
    <t xml:space="preserve">Přesun hmot pro opravy a údržbu objektů pro opravy a údržbu dosavadních objektů včetně vnějších plášťů_x000D_
 výšky do 6 m,  </t>
  </si>
  <si>
    <t>801-4</t>
  </si>
  <si>
    <t>Přesun hmot</t>
  </si>
  <si>
    <t>POL7_</t>
  </si>
  <si>
    <t>oborů 801, 803, 811 a 812</t>
  </si>
  <si>
    <t>766112820R00</t>
  </si>
  <si>
    <t>Demontáž dřevěných stěn prosklených</t>
  </si>
  <si>
    <t>800-766</t>
  </si>
  <si>
    <t>včetně demontáže lišt a vysklení,</t>
  </si>
  <si>
    <t>m.č. 1.09 : (1,3+3,1)*3,0</t>
  </si>
  <si>
    <t>m.č. 1.07 : 2,45*1,98+2,47*1,65</t>
  </si>
  <si>
    <t>m.č. 1.06 : 2,0*1,4+3,05*1,4</t>
  </si>
  <si>
    <t>766411811R00</t>
  </si>
  <si>
    <t>Demontáž obložení stěn panely velikosti do 1,5 m2</t>
  </si>
  <si>
    <t>m.č. 1.05, za kuch. linkou : 1,0*1,8+0,5*1,2</t>
  </si>
  <si>
    <t>766411821R00</t>
  </si>
  <si>
    <t>Demontáž obložení stěn palubkami</t>
  </si>
  <si>
    <t>m.č. 1.02 - sloupy : (2*1,1+2*0,45)*2,0*2</t>
  </si>
  <si>
    <t>m.č. 1.02 : 3,0*2,45*2+(0,15*10+0,3*2)*2,0</t>
  </si>
  <si>
    <t>m.č. 1.07 : 3,0*2,0*2+3,0*1,0+0,5*(4,5+3,0)</t>
  </si>
  <si>
    <t>766812830R00</t>
  </si>
  <si>
    <t>Demontáž kuchyňských linek délky přes 1500 do 1800 mnm</t>
  </si>
  <si>
    <t>m.č.1.05 : 1</t>
  </si>
  <si>
    <t>998766201R00</t>
  </si>
  <si>
    <t>Přesun hmot pro konstrukce truhlářské v objektech výšky do 6 m</t>
  </si>
  <si>
    <t>50 m vodorovně</t>
  </si>
  <si>
    <t>767141800R00</t>
  </si>
  <si>
    <t>Demontáž konstrukcí pro beztmelé zasklení konstrukce včetně zasklení</t>
  </si>
  <si>
    <t>800-767</t>
  </si>
  <si>
    <t>m.č. 1.14 - prosklená stěna s dveřmi - PB1 (OS14) : (1,65+1,8)*3,45</t>
  </si>
  <si>
    <t>767581801R00</t>
  </si>
  <si>
    <t>Demontáž podhledů kazet</t>
  </si>
  <si>
    <t>m.č. 1.01 : 8,35*1,75</t>
  </si>
  <si>
    <t>m.č. 1.02 : 1,875*12,975+5,3*13,0+2,9*1,825+9,525*3,1+1,5*1,5/2</t>
  </si>
  <si>
    <t>767582800R00</t>
  </si>
  <si>
    <t>Demontáž podhledů roštů</t>
  </si>
  <si>
    <t>Odkaz na mn. položky pořadí 34 : 143,78563</t>
  </si>
  <si>
    <t>767996801R00</t>
  </si>
  <si>
    <t>Demontáž ostatních doplňků staveb atypických konstrukcí_x000D_
 o hmotnosti přes 20 do 50 kg</t>
  </si>
  <si>
    <t>kg</t>
  </si>
  <si>
    <t>mříž anglického dvorku PB6 : 30</t>
  </si>
  <si>
    <t>mříž dveří - m.č. 1.08 : 45</t>
  </si>
  <si>
    <t>nájezdové plošiny na schodišti : 2*10</t>
  </si>
  <si>
    <t>zábradlí u schodiště : 2*8</t>
  </si>
  <si>
    <t>998767201R00</t>
  </si>
  <si>
    <t>Přesun hmot pro kovové stavební doplňk. konstrukce v objektech výšky do 6 m</t>
  </si>
  <si>
    <t>776401800R00</t>
  </si>
  <si>
    <t>Demontáž soklíků nebo lišt pryžových nebo PVC odstranění a uložení na hromady</t>
  </si>
  <si>
    <t>800-775</t>
  </si>
  <si>
    <t>m.č. 1.04 : 5,3*2+3,1*2-0,9</t>
  </si>
  <si>
    <t>m.č. 1.05 : 5,15*2+3,15*2-0,9*3</t>
  </si>
  <si>
    <t>776511810R00</t>
  </si>
  <si>
    <t>Odstranění povlakových podlah z nášlapné plochy lepených, bez podložky, z ploch přes 20 m2</t>
  </si>
  <si>
    <t>m.č. 1.04 : 5,3*3,1-0,7*3,0</t>
  </si>
  <si>
    <t>m.č. 1.05 : 5,15*3,15</t>
  </si>
  <si>
    <t>998776201R00</t>
  </si>
  <si>
    <t>Přesun hmot pro podlahy povlakové v objektech výšky do 6 m</t>
  </si>
  <si>
    <t>vodorovně do 50 m</t>
  </si>
  <si>
    <t>799000V01</t>
  </si>
  <si>
    <t>Stěhování nábytku</t>
  </si>
  <si>
    <t xml:space="preserve">m2    </t>
  </si>
  <si>
    <t>Náslené naložení, převezení a instalace zpět na místo. Přesuny v rámci 1 patra.</t>
  </si>
  <si>
    <t>OS10 Lavice v bufetu</t>
  </si>
  <si>
    <t>OS11 Skladové regály</t>
  </si>
  <si>
    <t>OS12 Odpadkové koše, automaty, knihovna, stolky</t>
  </si>
  <si>
    <t>OS13 Zařízení v bufetu - vitrýny, regály, ...</t>
  </si>
  <si>
    <t>m.č. 1.04 : 3,1*5,3</t>
  </si>
  <si>
    <t>m.č. 1.05 : 3,15*5,15</t>
  </si>
  <si>
    <t>m.č. 1.06 : 4,85*5,15</t>
  </si>
  <si>
    <t>m.č. 1.07 : 13,05*4,8</t>
  </si>
  <si>
    <t>m.č. 1.08 : 5,3*3,1</t>
  </si>
  <si>
    <t>m.č. 1.02 : 193,8</t>
  </si>
  <si>
    <t>799000V02</t>
  </si>
  <si>
    <t>Přesun busty</t>
  </si>
  <si>
    <t>soubor</t>
  </si>
  <si>
    <t>Demontáž včetně podstavece busty Jana Evangelisty Purkyně, uskladnění na investorem určeném místě pro zpětné umístění.</t>
  </si>
  <si>
    <t>m.č. 1.02 - OS3 : 1</t>
  </si>
  <si>
    <t>799000V03</t>
  </si>
  <si>
    <t>Demontáž orientačního plánku nemocnice</t>
  </si>
  <si>
    <t>Demontáž orientačního plánu, uskladnění na investorem určeném místě pro zpětné umístění.</t>
  </si>
  <si>
    <t>m.č. 1.02 - OS4 : 1</t>
  </si>
  <si>
    <t>799000V04</t>
  </si>
  <si>
    <t>Kompletní demontáž sálavého vytápění, včetně regulačních ventilů</t>
  </si>
  <si>
    <t>Vedené v rastrovém podhledu, včetně ukončení, zaslepení vedení a demontážr mřížek.</t>
  </si>
  <si>
    <t>m.č. 1.02 - PB5 : 1</t>
  </si>
  <si>
    <t>799000V05</t>
  </si>
  <si>
    <t>Demontáž nástěných tabulek</t>
  </si>
  <si>
    <t>Demontáž všech nástěnných tabulek, ukazatelů a vitrín. Uskladnění na investorem určeném místě pro zpětné umístění.</t>
  </si>
  <si>
    <t>799000V06</t>
  </si>
  <si>
    <t>Demontáž kuchyňské linky, pro opětovnou montáž</t>
  </si>
  <si>
    <t>Šetrná demontáž a opětovná montáž stávající kuchyňské linky.</t>
  </si>
  <si>
    <t>m.č. 1.05 - OS2 : 1</t>
  </si>
  <si>
    <t>799000V07</t>
  </si>
  <si>
    <t>Demontáž lavice v bufetu, pro opětovnou montáž</t>
  </si>
  <si>
    <t>Šetrná demontáž a opětovná montáž lavice v bufetu.</t>
  </si>
  <si>
    <t>m.č. 1.07 - OS10 : 1</t>
  </si>
  <si>
    <t>979081111R00</t>
  </si>
  <si>
    <t>Odvoz suti a vybouraných hmot na skládku do 1 km</t>
  </si>
  <si>
    <t>Přesun suti</t>
  </si>
  <si>
    <t>POL8_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</si>
  <si>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</si>
  <si>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</si>
  <si>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</si>
  <si>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</si>
  <si>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</si>
  <si>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</si>
  <si>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</si>
  <si>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</si>
  <si>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</t>
  </si>
  <si>
    <t>SUM</t>
  </si>
  <si>
    <t>Vystěhování před vestibul, naložení na dopravní prostředek, převezení v rámci areálu do 1km, vyložení, uskladnění.</t>
  </si>
  <si>
    <t>Uskladnění do investorem předem připravených prostor v areálu nemocnice.</t>
  </si>
  <si>
    <t>Včetně přemístění občerstvovacích automatů.</t>
  </si>
  <si>
    <t>END</t>
  </si>
  <si>
    <t>310271525R00</t>
  </si>
  <si>
    <t>Zazdívka otvorů z pórobetonových tvárnic plochy od 0,25 m2 do 1 m2 , tloušťka zdiva 250 mm</t>
  </si>
  <si>
    <t>ve zdivu nadzákladovém, včetně pomocného pracovního lešení</t>
  </si>
  <si>
    <t>1.PP - šatna : (1,2*1,25-0,65*0,65)*0,25*2</t>
  </si>
  <si>
    <t>1.PP - technická místnost : (1,0*1,25-0,6*0,55-1,0*0,4)*0,25*2</t>
  </si>
  <si>
    <t>1.PP - WC : (1,2*1,25-0,6*0,6)*0,25*2</t>
  </si>
  <si>
    <t>310271530R00</t>
  </si>
  <si>
    <t>Zazdívka otvorů z pórobetonových tvárnic plochy od 0,25 m2 do 1 m2 , tloušťka zdiva 300 mm</t>
  </si>
  <si>
    <t>po vybouraných oknech</t>
  </si>
  <si>
    <t>m.č. 1.02 - PB7 : 0,3*(0,4*1,3)*14</t>
  </si>
  <si>
    <t>317121251RT2</t>
  </si>
  <si>
    <t>Montáž ŽB překladů dodatečně do připravených rýh včetně dodávky železobetonových prefabrikátů_x000D_
 délky 1490 mm, šířky 140 mm, výšky 140 mm</t>
  </si>
  <si>
    <t>včetně pomocného pracovního lešení</t>
  </si>
  <si>
    <t>P1 - 1.PP : 3</t>
  </si>
  <si>
    <t>P2 - m.č. 1.02 : 4</t>
  </si>
  <si>
    <t>340271610R00</t>
  </si>
  <si>
    <t>Zazdívka otvorů příček z pórobetonových tvárnic plochy od 1 m2  do 4 m2, tloušťka zdiva 100 mm</t>
  </si>
  <si>
    <t>m.č.1.05 : 0,9*2,02*0,1</t>
  </si>
  <si>
    <t>340271615R00</t>
  </si>
  <si>
    <t>Zazdívka otvorů příček z pórobetonových tvárnic plochy od 1 m2  do 4 m2, tloušťka zdiva 150 mm</t>
  </si>
  <si>
    <t>m.č.1.08b : 0,9*2,02*0,15</t>
  </si>
  <si>
    <t>m.č. 1.03 : 0,8*0,75*0,15</t>
  </si>
  <si>
    <t>342255024R00</t>
  </si>
  <si>
    <t>Příčky z cihel a tvárnic nepálených příčky z příčkovek pórobetonových tloušťky 100 mm</t>
  </si>
  <si>
    <t>801-1</t>
  </si>
  <si>
    <t>včetně pomocného lešení</t>
  </si>
  <si>
    <t>VÝKRES D.1.1.b_16</t>
  </si>
  <si>
    <t>nadezdívka pro stříšku : (1,625+0,85)*0,41</t>
  </si>
  <si>
    <t>342255028R00</t>
  </si>
  <si>
    <t>Příčky z cihel a tvárnic nepálených příčky z příčkovek pórobetonových tloušťky 150 mm</t>
  </si>
  <si>
    <t>m.č.1.08a : 3,1*2,7-1,785*2,08</t>
  </si>
  <si>
    <t>m.č.1.07 : 2,1*3,9</t>
  </si>
  <si>
    <t>347014111R00</t>
  </si>
  <si>
    <t>Předstěny opláštěné sádrokartonovými deskami předsazené stěny spřažené tl. 55 mm bez minerální izolace 1x ocelová konstrukce CD, tloušťka desky12,5 mm, standard, požární odolnost EI 15</t>
  </si>
  <si>
    <t>m.č. 1.02 - OS6 : (1,75+0,35*2)*3,9</t>
  </si>
  <si>
    <t>m.č. 1.08b : (1,275+2,8)*2,7</t>
  </si>
  <si>
    <t>411321313R00</t>
  </si>
  <si>
    <t>Beton stropů železový stropů deskových, desek plochých střech, desek balkónových, desek hřibových stropů včetně hlavic hřibových sloupů, železový (bez výztuže) třídy C 16/20</t>
  </si>
  <si>
    <t>stříška SN7 - ve spádu : 1,625*0,85*0,13</t>
  </si>
  <si>
    <t>411351801R00</t>
  </si>
  <si>
    <t>Bednění stropů bednění svislých ploch zřízení</t>
  </si>
  <si>
    <t>s pomocným lešením</t>
  </si>
  <si>
    <t>stříška SN7 : 1,625+0,85*2</t>
  </si>
  <si>
    <t>411351802R00</t>
  </si>
  <si>
    <t>Bednění stropů bednění svislých ploch odstranění</t>
  </si>
  <si>
    <t>Odkaz na mn. položky pořadí 11 : 3,32500</t>
  </si>
  <si>
    <t>411354255R00</t>
  </si>
  <si>
    <t>Bednění stropů zabudované (ztracené) z ocelových trapézových plechů pozinkovaných, vlna 50 mm, tloušťky 0,8 mm</t>
  </si>
  <si>
    <t>otevřeného podhledu, bez podpěrné konstrukce, s osazením na sucho na zdech do připravených ozubů, popř. na rovných zdech, trámech, průvlacích, nebo do traverz, bez úpravy povrchu plechů, s pomocným lešením.</t>
  </si>
  <si>
    <t>stříška SN7 : 1,625*0,85</t>
  </si>
  <si>
    <t>411361921RT5</t>
  </si>
  <si>
    <t>Výztuž stropů ze svařovaných sítí průměr drátu 6 mm, velikost oka 150/150 mm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</si>
  <si>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</si>
  <si>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stříška SN7 - 3,03kg/m2 : 1,625*0,85*3,03/1000</t>
  </si>
  <si>
    <t>416021121R00</t>
  </si>
  <si>
    <t>Podhledy na kovové konstrukci opláštěné deskami sádrokartonovými nosná konstrukce z profilů CD s přímým uchycením 1x deska, tloušťky 12,5 mm, standard, bez izolace</t>
  </si>
  <si>
    <t>m.č. 1.03 : 1,05*3,25</t>
  </si>
  <si>
    <t>417321315R00</t>
  </si>
  <si>
    <t>Železobeton ztužujících pásů a věnců třídy C 20/25</t>
  </si>
  <si>
    <t>nadezdívka pro stříšku : (1,625+0,85)*0,1*0,1</t>
  </si>
  <si>
    <t>417351111R00</t>
  </si>
  <si>
    <t>Bednění bočnic ztužujících pásů a věnců včetně vzpěr obě strany, zřízení</t>
  </si>
  <si>
    <t>nadezdívka pro stříšku : (1,625+0,85)</t>
  </si>
  <si>
    <t>417351113R00</t>
  </si>
  <si>
    <t>Bednění bočnic ztužujících pásů a věnců včetně vzpěr obě strany, odstranění</t>
  </si>
  <si>
    <t>Odkaz na mn. položky pořadí 17 : 2,47500</t>
  </si>
  <si>
    <t>974054711R00</t>
  </si>
  <si>
    <t>Dodatečné vyřezání otvoru ve stěně ze sádrokartonových desek, plochy do 0,25 m2</t>
  </si>
  <si>
    <t>m.č. 1.02 2xVZT prostup 450/170 (3690) v OS6 : 2</t>
  </si>
  <si>
    <t>612421331R00</t>
  </si>
  <si>
    <t>Oprava vnitřních vápenných omítek stěn v množství opravované plochy přes 10 do 30 %,  štukových</t>
  </si>
  <si>
    <t>Odkaz na mn. položky pořadí 105 : 468,10650</t>
  </si>
  <si>
    <t>612474611R00</t>
  </si>
  <si>
    <t>Omítka vnitřní stěn ze suché směsi třívrstvá, vápenocementové jádro, vápenný štuk, na pálené cihly a tvarovky, ruční zpracování</t>
  </si>
  <si>
    <t>kompletní souvrství</t>
  </si>
  <si>
    <t>m.č. 1.05-1.06 : 0,9*2,02*2</t>
  </si>
  <si>
    <t>m.č. 1.07-1.02 : (2,1+0,15)*2*3,9</t>
  </si>
  <si>
    <t>m.č. 1.07-1.08b : 0,9*2,02*2</t>
  </si>
  <si>
    <t>m.č. 1.08 : 2*3,1*2,7-0,9*2,02</t>
  </si>
  <si>
    <t>m.č. 1.07-1.08a : 0,835*2,08*2</t>
  </si>
  <si>
    <t>1.PP : (1,2*1,25-0,6*0,6)*2+(1,2*1,25-0,65*0,65)*2+(1,0*1,25-0,6*0,55-1,0*0,4)*2+0,6*0,5*6+0,65*0,5*4+0,55*0,5*2+1,0*0,5*2+0,4*0,5*2</t>
  </si>
  <si>
    <t/>
  </si>
  <si>
    <t>P1 : 2*0,15*1,5+0,5*1,1</t>
  </si>
  <si>
    <t>P2 : 2*0,15*1,5+0,65*1,1</t>
  </si>
  <si>
    <t>P3 : (2*0,1)*2,1*2+0,15*0,9*2</t>
  </si>
  <si>
    <t>P4 : (2*0,1)*1,0+0,15*0,8</t>
  </si>
  <si>
    <t>P5 : (2*0,1)*0,6+0,1*0,4</t>
  </si>
  <si>
    <t>615481111R00</t>
  </si>
  <si>
    <t>Potažení válcovaných nosníků rabicovým pletivem jakékoliv výšky nosníků</t>
  </si>
  <si>
    <t>s postřikem cementovou maltou (s dodáním hmot),</t>
  </si>
  <si>
    <t>P3 : (2*0,1+0,15)*2,1*2</t>
  </si>
  <si>
    <t>P4 : (2*0,1+0,15)*1,0</t>
  </si>
  <si>
    <t>P5 : (2*0,1+0,1)*0,6</t>
  </si>
  <si>
    <t>622412211R00</t>
  </si>
  <si>
    <t>Nátěr vnějsích omítek stěn akrylátový, složitost 1-2, odstín I</t>
  </si>
  <si>
    <t>Penetrace + 2 x krycí nátěr.</t>
  </si>
  <si>
    <t>Odkaz na mn. položky pořadí 24 : 1,50975</t>
  </si>
  <si>
    <t>622432112R00</t>
  </si>
  <si>
    <t>Omítky vnější stěn z umělého kamene v přírodní barvě drtí dekorativní střednězrnné, akrylátové</t>
  </si>
  <si>
    <t>marmolit - barva jako stávající</t>
  </si>
  <si>
    <t>SN10 : 0,61*(1,625+0,85)</t>
  </si>
  <si>
    <t>632411104R00</t>
  </si>
  <si>
    <t>Potěr ze suchých směsí stěrka anhydritová, samonivelační, vyrovnávací, tloušťky 4 mm, bez penetrace</t>
  </si>
  <si>
    <t>s rozprostřením a uhlazením</t>
  </si>
  <si>
    <t>Odkaz na mn. položky pořadí 87 : 46,73500</t>
  </si>
  <si>
    <t>632451441R00</t>
  </si>
  <si>
    <t>Doplnění cementového potěru o ploše jednotlivě do 1 m2, tloušťky přes 30 do 40 mm</t>
  </si>
  <si>
    <t>na mazaninách a betonových podkladech hlazeného dřevěným nebo ocelovým hladítkem (s dodáním hmot),</t>
  </si>
  <si>
    <t>PN2 : 1,785*0,15</t>
  </si>
  <si>
    <t>642944121RU3</t>
  </si>
  <si>
    <t>Ocelové zárubně osazované dodatečně šířky 700 mm, výšky 1970 mm, hloubky 160 mm</t>
  </si>
  <si>
    <t>lisované nebo z úhelníků s vybetonováním prahu, z pomocného pracovního lešení o výšce podlahy do 1900 mm a pro zatížení do 1,5 kPa, včetně dodávky zárubně</t>
  </si>
  <si>
    <t>D6 : 1</t>
  </si>
  <si>
    <t>642944311R00</t>
  </si>
  <si>
    <t>Osazení protipožárních zárubní dodatečně do 2,5 m2, včetně dodávky zárubně</t>
  </si>
  <si>
    <t>D4 : 1</t>
  </si>
  <si>
    <t>D8 : 1</t>
  </si>
  <si>
    <t>celková plocha : 399,25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</si>
  <si>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</si>
  <si>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</si>
  <si>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celková plocha SO01 : 399,25</t>
  </si>
  <si>
    <t>953941312R00</t>
  </si>
  <si>
    <t>Osazení předmětů na hmoždinky osazení hasicího přístroje</t>
  </si>
  <si>
    <t>1.PP : 1</t>
  </si>
  <si>
    <t>1.NP : 5</t>
  </si>
  <si>
    <t>44984105R</t>
  </si>
  <si>
    <t>Přístroj hasicí práškový PG6, 21A</t>
  </si>
  <si>
    <t>Specifikace</t>
  </si>
  <si>
    <t>POL3_</t>
  </si>
  <si>
    <t>728001V1</t>
  </si>
  <si>
    <t>D+M čidlo VZT potrubí</t>
  </si>
  <si>
    <t>D.1.4.6 – Měření a regulace</t>
  </si>
  <si>
    <t>Potrubí vzduchotechnické jednotky umístěné 1.PP bude doplněno o hlásiče kouře, které při zaznamenání spalin v potrubí vypnou VZT jednotku</t>
  </si>
  <si>
    <t>728410001R00</t>
  </si>
  <si>
    <t>Ucpávka protipožární, tl.stěny 150mm</t>
  </si>
  <si>
    <t xml:space="preserve">ks    </t>
  </si>
  <si>
    <t>1.PP : 2</t>
  </si>
  <si>
    <t>728410002R00</t>
  </si>
  <si>
    <t>Ucpávka protipožární, tl. stěny 500mm</t>
  </si>
  <si>
    <t>762211400R00</t>
  </si>
  <si>
    <t>Dodání, výroba a montáž kov. atypických konstrukcí, schodiště č.3</t>
  </si>
  <si>
    <t>Specifikace dle výkresu č. D.1.1.b_17 KONSTRUKCE SCHODIŠTĚ A STŘÍŠKY</t>
  </si>
  <si>
    <t>Dodávka a montáž včetně opláštění cementotřískovou deskou tl. 28mm</t>
  </si>
  <si>
    <t>OS5 - schodiště č. 3 : 1</t>
  </si>
  <si>
    <t>764211401R00</t>
  </si>
  <si>
    <t>Krytiny z titanzinkového plechu výroba a montáž hladké střešní krytiny s úpravou krytiny u okapů, prostupů a výčnělků_x000D_
 z tabulí velikosti 2000 x 1000 mm, sklon do 30°</t>
  </si>
  <si>
    <t>800-764</t>
  </si>
  <si>
    <t>K1 : 1,625*0,85</t>
  </si>
  <si>
    <t>764291410R00</t>
  </si>
  <si>
    <t>Ostatní střešní prvky z titanzinkového plechu výroba a montáž _x000D_
 závětrné lišty, rš 250 mm</t>
  </si>
  <si>
    <t>K4 : 0,85</t>
  </si>
  <si>
    <t>764231400R00</t>
  </si>
  <si>
    <t>Lemování Ti Zn plechem zdí, krytina plechová,rš 250 mm</t>
  </si>
  <si>
    <t>K2 : 1,625</t>
  </si>
  <si>
    <t>K3 : 0,85</t>
  </si>
  <si>
    <t>998764201R00</t>
  </si>
  <si>
    <t>Přesun hmot pro konstrukce klempířské v objektech výšky do 6 m</t>
  </si>
  <si>
    <t>766661112R00</t>
  </si>
  <si>
    <t>Montáž dveřních křídel kompletizovaných otevíravých ,  , do ocelové nebo fošnové zárubně, jednokřídlových, šířky do 800 mm</t>
  </si>
  <si>
    <t>Odkaz na mn. položky pořadí 50 : 3,00000</t>
  </si>
  <si>
    <t>Odkaz na mn. položky pořadí 49 : 7,00000</t>
  </si>
  <si>
    <t>766661122R00</t>
  </si>
  <si>
    <t>Montáž dveřních křídel kompletizovaných otevíravých ,  , do ocelové nebo fošnové zárubně, jednokřídlových, šířky přes 800 mm</t>
  </si>
  <si>
    <t>Odkaz na mn. položky pořadí 51 : 1,00000</t>
  </si>
  <si>
    <t>766661413R00</t>
  </si>
  <si>
    <t>Montáž dveřních křídel kompletizovaných otevíravých , protipožárních bez kukátka, do ocelové nebo fošnové zárubně, jednokřídlových, šířky do 800 mm</t>
  </si>
  <si>
    <t>Odkaz na mn. položky pořadí 52 : 1,00000</t>
  </si>
  <si>
    <t>766666112R00</t>
  </si>
  <si>
    <t xml:space="preserve">Montáž dveřních křídel kompletizovaných posuvných,  , do předem osazeného stavebního pouzdra, jednokřídlových,  </t>
  </si>
  <si>
    <t>D7 : 2</t>
  </si>
  <si>
    <t>766670011R00</t>
  </si>
  <si>
    <t>Montáž obložkové zárubně a dveřního křídla jednokřídlového</t>
  </si>
  <si>
    <t>766831101R00</t>
  </si>
  <si>
    <t>Dodávka a montáž kuchyňské linky</t>
  </si>
  <si>
    <t>Specifikace dle Výpisu ostatních výrobků D.1.1.b_24</t>
  </si>
  <si>
    <t>ůdorysné rozměry 2200x600mm, výška 850mm</t>
  </si>
  <si>
    <t>materiál korpusů LAMINO DESKA, HRANA ABS</t>
  </si>
  <si>
    <t>materiál dvířek LAMINO DESKA, OTEVIRAVÉ</t>
  </si>
  <si>
    <t>DŘEZ NEREZOVÝ, SMĚŠOVACÍ PÁKOVÁ BATERIE A SIFÓN SOUČÁSTÍ DŘEZU</t>
  </si>
  <si>
    <t>OS1 : 1</t>
  </si>
  <si>
    <t>766831102R00</t>
  </si>
  <si>
    <t>Opětovná montáž kuchyňské linky</t>
  </si>
  <si>
    <t>611601291V01</t>
  </si>
  <si>
    <t>Dveře vnitřní HPL plné 1kř. 70x197 cm</t>
  </si>
  <si>
    <t>včetně kování, kliky a vložky FAB</t>
  </si>
  <si>
    <t>D3 : 5</t>
  </si>
  <si>
    <t>D2 : 1</t>
  </si>
  <si>
    <t>611601292V01</t>
  </si>
  <si>
    <t>Dveře vnitřní HPL plné 1kř. 80x197 cm</t>
  </si>
  <si>
    <t>D5 : 3</t>
  </si>
  <si>
    <t>611601293V01</t>
  </si>
  <si>
    <t>Dveře vnitřní HPL plné 1kř. 90x197 cm</t>
  </si>
  <si>
    <t>včetně kování, kliky, vložky FAB a nerezového madla</t>
  </si>
  <si>
    <t>D1 : 1</t>
  </si>
  <si>
    <t>61165361R.V1</t>
  </si>
  <si>
    <t>Dveře protipožární profil. plné 1kř. 80x197cm HPL, EW15 DP3-C</t>
  </si>
  <si>
    <t>EW15 DP3-C</t>
  </si>
  <si>
    <t>včetně kování, kliky, vložky FAB a samozavírače</t>
  </si>
  <si>
    <t>61165361R.V2</t>
  </si>
  <si>
    <t>Dveře protipožární profil. plné 1kř. 80x197cm HPL, EW30 DP1</t>
  </si>
  <si>
    <t>61169702R</t>
  </si>
  <si>
    <t>Dveře posuvné do pouzdra 80x197, jednokřídlé, včetně obložkové zárubně</t>
  </si>
  <si>
    <t>Obložková zárubeň, posuv do prava, plné 800x1970</t>
  </si>
  <si>
    <t>767587001R00</t>
  </si>
  <si>
    <t>Podhledy kazetové minerální včetně roštu 600 mm x 600 mm, hrana kazety v úrovni roštu</t>
  </si>
  <si>
    <t>z hlavního profilu, příčného profilu, kazet, obvodové lišty včetně spojovacích prostředků,</t>
  </si>
  <si>
    <t>m.č. 1.06 : 4,85*5,25</t>
  </si>
  <si>
    <t>m.č. 1.07 : 5,25*13,05+5,3*1,35+1,35*1,35/2+1,35*1,05/2</t>
  </si>
  <si>
    <t>m.č. 1.08a : 2,35*3,1</t>
  </si>
  <si>
    <t>m.č. 1.08b : 2,8*3,1</t>
  </si>
  <si>
    <t>m.č. 1.02 : 2,95*4,8+0,2*3,0+2,9*9,625+0,18*4,55+1,5*1,5/2+1,42*1,42/2+1,35*1,35/2+4,9*1,35+4,16*13,0+3,33*2,9+1,92*2,9+2,575*1,48/2+1,48*0,33+13,0*1,875+6,225*1,8+3,4*1,7+4,575*1,7</t>
  </si>
  <si>
    <t>m.č. 1.01 : 1,75*8,35</t>
  </si>
  <si>
    <t>767111301R00</t>
  </si>
  <si>
    <t>Dodávka a montáž hliníkové stěny s dveřmi, 4650x3600mm</t>
  </si>
  <si>
    <t>vnitřní prosklená hliníková stěna s dveřmi, dveře otočné, dvoukřídlové, prosklené, včetně osazovacího rámu, hliníkový rám tl. min 70mm</t>
  </si>
  <si>
    <t>celkový rozměr stěny: 4650x3600mm</t>
  </si>
  <si>
    <t>rozměr dveřních křídel: 900x2100mm a 600x2100mm</t>
  </si>
  <si>
    <t>čiré a mléčné, bezpečnostní dvojsklo</t>
  </si>
  <si>
    <t>kování nerez, klika-klika, vložka fab (rc 1-2)</t>
  </si>
  <si>
    <t>AL1 : 1</t>
  </si>
  <si>
    <t>767111302R00</t>
  </si>
  <si>
    <t>Dodávka a montáž hliníkové stěny, 1705x3600mm</t>
  </si>
  <si>
    <t>vnitřní prosklená hliníková stěna</t>
  </si>
  <si>
    <t>celkový rozměr stěny: 1705x3600mm</t>
  </si>
  <si>
    <t>požární odolnost EW30 DP3</t>
  </si>
  <si>
    <t>ke stropní konstrukci bude stěna kotvená pozinkovanými profily dle dodavatele</t>
  </si>
  <si>
    <t>AL2 : 1</t>
  </si>
  <si>
    <t>767111303R00</t>
  </si>
  <si>
    <t>Dodávka a montáž hliníkové stěny s dveřmi, 6705x3600mm</t>
  </si>
  <si>
    <t>celkový rozměr stěny: (3300+1725+1680) = 6705x3600mm</t>
  </si>
  <si>
    <t>AL3 : 1</t>
  </si>
  <si>
    <t>767111304R00</t>
  </si>
  <si>
    <t>Dodávka a montáž hliníkové stěny s dveřmi, 4390x3000mm</t>
  </si>
  <si>
    <t>celkový rozměr stěny: (3080+1310) = 4390x3000mm (2700mm)</t>
  </si>
  <si>
    <t>rozměr dveřních křídel: 2x800x2100mm</t>
  </si>
  <si>
    <t>požární odolnost EI45 DP1</t>
  </si>
  <si>
    <t>požární odolnost dveří EI30 DP3-C</t>
  </si>
  <si>
    <t>2x samozavírač dveří (na obou křídlech)</t>
  </si>
  <si>
    <t>čiré, bezpečnostní dvojsklo</t>
  </si>
  <si>
    <t>AL4 : 1</t>
  </si>
  <si>
    <t>767111305R00</t>
  </si>
  <si>
    <t>Zapravení rohů stávající hliníkové stěny, pohledovou lištou</t>
  </si>
  <si>
    <t xml:space="preserve">m     </t>
  </si>
  <si>
    <t>Z15 : 2*3,7</t>
  </si>
  <si>
    <t>767587011RT2</t>
  </si>
  <si>
    <t>Revizní dvířka do rastrového podhledu, D+M</t>
  </si>
  <si>
    <t>OS8 - 600x600mm : 2</t>
  </si>
  <si>
    <t>767587021RT2</t>
  </si>
  <si>
    <t>Hliníková mřížka do rastrového podhledu, D+M</t>
  </si>
  <si>
    <t>OS9 - 300x100mm : 5</t>
  </si>
  <si>
    <t>767995110R00</t>
  </si>
  <si>
    <t>Dodání, výroba a montáž kov. atypických konstrukcí, rampa č.1</t>
  </si>
  <si>
    <t>Specifikace dle výkresu č. D.1.1.b_14 KONSTRUKCE BEZBARIÉROVÉ RAMPY Č.1</t>
  </si>
  <si>
    <t>Dodávka a montáž konstrukce rampy včetně bočního opláštění cementotřískovou deskou tl. 16mm a vrchního opláštění cementotřískovou deskou tl. 28mm</t>
  </si>
  <si>
    <t>Z2 - bezbariérová rampa č. 1 : 1</t>
  </si>
  <si>
    <t>767995111R00</t>
  </si>
  <si>
    <t>Dodání, výroba a montáž kov. atypických konstrukcí, rampa č.2</t>
  </si>
  <si>
    <t>Specifikace dle výkresu č. D.1.1.b_15 KONSTRUKCE BEZBARIÉROVÉ RAMPY Č.2</t>
  </si>
  <si>
    <t>Z3 - bezbariérová rampa č. 2 : 1</t>
  </si>
  <si>
    <t>767995112R00</t>
  </si>
  <si>
    <t>Dodání, výroba a montáž kov. atypických konstrukcí, schodiště č.1 a 2</t>
  </si>
  <si>
    <t>Specifikace dle výkresu č. D.1.1.b_16 KONSTRUKCE SCHODIŠŤ Č.1 A Č.2</t>
  </si>
  <si>
    <t>Dodávka a montáž konstrukce schodiště včetně opláštění cementotřískovou deskou tl. 28mm</t>
  </si>
  <si>
    <t>Z4 - schodiště č. 1 a 2 : 2</t>
  </si>
  <si>
    <t>767995114R00</t>
  </si>
  <si>
    <t>Dodání, výroba a montáž kov. atypických konstrukcí, posklené zábradlí rampy</t>
  </si>
  <si>
    <t>Specifikace dle VÝPISU ZÁMEČNICKCÝH VÝROBKŮ D.1.1.b_23</t>
  </si>
  <si>
    <t>KONZOLKY KOTVENÝCH DO ZDIVA PO 1m KULATINA Ř12mm</t>
  </si>
  <si>
    <t>BEZPEČNOSTNÍ, ČIRÉ DVOJSKLO (4mm sklo + 2x PVC fólie + 4mm sklo)</t>
  </si>
  <si>
    <t>Z7 - zábradlí rampy č.1 : 10,6</t>
  </si>
  <si>
    <t>Z8 - zábradlí rampy č.1 : 0,9</t>
  </si>
  <si>
    <t>Z10 - zábradlí rampy č.2 : 11,5</t>
  </si>
  <si>
    <t>Z11 - zábradlí rampy č.2 : 8,0</t>
  </si>
  <si>
    <t>767995115R00</t>
  </si>
  <si>
    <t>Dodání, výroba a montáž kov. atypických konstrukcí, madla</t>
  </si>
  <si>
    <t>MADLO Ř50mm</t>
  </si>
  <si>
    <t>KONZOLKY KOTVENÝCH DO ZDIVA PO 1m - KULATINA Ř12mm</t>
  </si>
  <si>
    <t>MADLO VE VÝŠCE 900mm, ODSAZENÍ OD ZDI - 60mm, VČETNĚ PŘESAHU 150mm</t>
  </si>
  <si>
    <t>Z9 - madlo rampy č.1 : 9,8</t>
  </si>
  <si>
    <t>Z12 - madlo rampy č.2 : 3,5</t>
  </si>
  <si>
    <t>Z13 - madlo schodiště 1 a 2 : 2*2,0</t>
  </si>
  <si>
    <t>Z14 - madlo schodiště 3 : 1,5</t>
  </si>
  <si>
    <t>767995116R00</t>
  </si>
  <si>
    <t>Dodání, výroba a montáž kov. atypických konstrukcí, L-profil</t>
  </si>
  <si>
    <t>Specifikace dle D.1.1.b_17 KONSTRUKCE SCHODIŠTĚ Č.3 A STŘÍŠKY</t>
  </si>
  <si>
    <t>L-PROFIL 120/120/10mm včetně kotvení</t>
  </si>
  <si>
    <t>D.1.1.b_17 Stříška - Z17, Z18 : 1,8+1,5+1,625</t>
  </si>
  <si>
    <t>767OPO01V01</t>
  </si>
  <si>
    <t>D+M Větrací mřížka do minerálního podhledu, 600x600mm</t>
  </si>
  <si>
    <t>zajištění volné průtočné plochy v podhledu 0,19m2</t>
  </si>
  <si>
    <t>m.č. 1.02 : 2</t>
  </si>
  <si>
    <t>771101101R00</t>
  </si>
  <si>
    <t xml:space="preserve">Příprava podkladu pod dlažby vysávání podkladů pod keramickou dlažbu průmyslovým vysavačem </t>
  </si>
  <si>
    <t>800-771</t>
  </si>
  <si>
    <t>Odkaz na mn. položky pořadí 77 : 303,22175</t>
  </si>
  <si>
    <t>771101210R00</t>
  </si>
  <si>
    <t>Příprava podkladu pod dlažby penetrace podkladu pod dlažby</t>
  </si>
  <si>
    <t>771111141R00</t>
  </si>
  <si>
    <t>Doplňkové práce při kladení dlažeb příplatek za diagonální kladení dlažby</t>
  </si>
  <si>
    <t>m.č. 1.02 : 3,4*2,95+9,825*3,03+1,5*1,5/2+1,1*1,35/2+1,17*0,325+1,35*1,35/2+1,35*4,855+1,825*2,9+13,0*7,13+1,8*6,225+1,7*4,575+3,0*1,975+1,35*0,4*3-1,1*0,45*3</t>
  </si>
  <si>
    <t>771275511R00</t>
  </si>
  <si>
    <t>Montáž obkladů schodišť z dlaždic keramických a ze schodovek na stupnice,  , kladených do tmele, C2TS1</t>
  </si>
  <si>
    <t>schodiště č.1 a 2 - SN3 : 1,3*6*2</t>
  </si>
  <si>
    <t>771275521R00</t>
  </si>
  <si>
    <t>Montáž obkladů schodišť z dlaždic keramických z dlaždic na podstupnice,  , kladených do tmele, C2TS1</t>
  </si>
  <si>
    <t>771475014R00</t>
  </si>
  <si>
    <t>Montáž soklíků z dlaždic keramických výšky 100 mm, soklíků vodorovných, kladených do flexibilního tmele</t>
  </si>
  <si>
    <t xml:space="preserve">SN1 : </t>
  </si>
  <si>
    <t>m.č. 1.01 : 1,75</t>
  </si>
  <si>
    <t>m.č. 1.02 : 0,975+2,12+12,925+3,1+3,755+3,75+0,325+6,725+5,95-0,8*2-1,0+1,975+3,0-0,8+4,8+0,4*6+0,35+1,75+0,2*5</t>
  </si>
  <si>
    <t>m.č. 1.06 : 3,05*2+0,15*2</t>
  </si>
  <si>
    <t>m.č. 1.07 : 5,25+13,05+0,2*4+5,165-0,9+3,0+0,2+0,4+0,3</t>
  </si>
  <si>
    <t>m.č. 1.08a : 2*(2,35+3,1+0,2)-0,9*2</t>
  </si>
  <si>
    <t>m.č. 1.08b : 2*(3,025+2,8)-0,9*2+0,3*2</t>
  </si>
  <si>
    <t>m.č. 1.09 : 0,325+3,05+0,3</t>
  </si>
  <si>
    <t>771575109R00</t>
  </si>
  <si>
    <t>Montáž podlah z dlaždic keramických 300 x 300 mm, režných nebo glazovaných, hladkých, kladených do flexibilního tmele</t>
  </si>
  <si>
    <t>m.č. 1.06 : 4,85*3,05</t>
  </si>
  <si>
    <t>m.č. 1.07 : 13,05*5,25+1,35*1,35/2+1,35*1,06/2+1,35*5,31</t>
  </si>
  <si>
    <t>m.č. 1.08a : 3,1*2,35</t>
  </si>
  <si>
    <t>m.č. 1.09 : 1,92*2,9+1,52*2,575/2+0,325*1,48</t>
  </si>
  <si>
    <t>771577114R00</t>
  </si>
  <si>
    <t>Hrany schodů, dilatační, koutové, ukončovací a přechodové profily profily přechodové eloxovaný hliník, dekorativní spojení dvou podlah různé výšky, lepením (samolepící profil), výška profilu 8 mm, šířka profilu 35 mm</t>
  </si>
  <si>
    <t>D5 mezi m.č. 1.04 - 1.02 : 0,8</t>
  </si>
  <si>
    <t>D6 : 0,7</t>
  </si>
  <si>
    <t>m.č. 1.06 dlažba/PVC : 4,85</t>
  </si>
  <si>
    <t>597642030R</t>
  </si>
  <si>
    <t>dlažba keramická š = 300 mm; l = 300 mm; h = 9,0 mm; povrch matný; pro interiér i exteriér</t>
  </si>
  <si>
    <t>SPCM</t>
  </si>
  <si>
    <t>Odkaz na mn. položky pořadí 77 : 303,22175*1,1</t>
  </si>
  <si>
    <t>Odkaz na mn. položky pořadí 74 : 15,60000*0,33</t>
  </si>
  <si>
    <t>Odkaz na mn. položky pořadí 75 : 15,60000*0,165</t>
  </si>
  <si>
    <t>597642410R</t>
  </si>
  <si>
    <t>dlažba keramická sokl; š = 80 mm; l = 300 mm; h = 9,0 mm; povrch matný; pro interiér i exteriér</t>
  </si>
  <si>
    <t>Odkaz na mn. položky pořadí 76 : 110,54000*3,67</t>
  </si>
  <si>
    <t>998771201R00</t>
  </si>
  <si>
    <t>Přesun hmot pro podlahy z dlaždic v objektech výšky do 6 m</t>
  </si>
  <si>
    <t>776101101R00</t>
  </si>
  <si>
    <t>Přípravné práce vysávání povlakových podlah průmyslovým vysavačem</t>
  </si>
  <si>
    <t>položky neobsahují žádný materiál</t>
  </si>
  <si>
    <t>776101121R00</t>
  </si>
  <si>
    <t>Přípravné práce penetrace podkladu</t>
  </si>
  <si>
    <t>776220110RU2</t>
  </si>
  <si>
    <t>Lepení podlah z plastů (PVC) na schodišťových stupních rovných, včetně podlahoviny, tloušťky 2,0 mm</t>
  </si>
  <si>
    <t>SN6 : 1,05*3</t>
  </si>
  <si>
    <t>776220200RU2</t>
  </si>
  <si>
    <t>Lepení podlah z plastů (PVC) na schodišťových stupních podstupnice, včetně podlahoviny, tloušťky 2,0 mm</t>
  </si>
  <si>
    <t>SN6 : 1,05*4</t>
  </si>
  <si>
    <t>776421300R00</t>
  </si>
  <si>
    <t>Lepení soklíků PVC a napojení krytiny na stěnu ukončení krytiny u stěny fabionem do v. 100 mm</t>
  </si>
  <si>
    <t>m.č. 1.03 : 2*(3,25+1,05)-0,8</t>
  </si>
  <si>
    <t>m.č. 1.04 : 2*(3,1+5,3)-0,8*2+0,3*4</t>
  </si>
  <si>
    <t>m.č. 1.05 : 2*(3,15+5,15)-0,8*2</t>
  </si>
  <si>
    <t>m.č. 1.06 : 2*2,2+4,55-0,9</t>
  </si>
  <si>
    <t>776521100RU2</t>
  </si>
  <si>
    <t>Lepení povlakových podlah z plastů  Lepení povlakových podlah z plastů - pásy z PVC, montáž včetně dodávky podlahoviny, tl. 2,0 mm</t>
  </si>
  <si>
    <t xml:space="preserve">skladba SN2 : </t>
  </si>
  <si>
    <t>m.č. 1.03 : 3,25*1,05</t>
  </si>
  <si>
    <t>m.č. 1.06 : 2,2*4,85</t>
  </si>
  <si>
    <t>776971613R00</t>
  </si>
  <si>
    <t>Čisticí zóny a rohože textilní rohož, ze 100%polypropylenu, podklad PVC, tloušťky 13,5 mm</t>
  </si>
  <si>
    <t>m.č. 1.01 - Z1 : 1,75*2,1</t>
  </si>
  <si>
    <t>776976420R00</t>
  </si>
  <si>
    <t>Čisticí zóny a rohože lišta k rohožím, z pryže, šířky 20 mm</t>
  </si>
  <si>
    <t>m.č. 1.01 - Z1 : 2*(1,75+2,1)</t>
  </si>
  <si>
    <t>776981112R00</t>
  </si>
  <si>
    <t>Přechodové, krycí a ukončující podlahové profily přechodová lišta, stejná výška podlahoviny, eloxovaný hliník, samolepicí profil,  , šířka profilu 30 mm</t>
  </si>
  <si>
    <t>D5 mezi m.č. 1.04 - 1.05, 1.05 - 1.06 : 0,8*2</t>
  </si>
  <si>
    <t>D3 - do m.č. 1.02 : 0,7*2</t>
  </si>
  <si>
    <t>D1 : 0,9</t>
  </si>
  <si>
    <t>D4 : 0,8</t>
  </si>
  <si>
    <t>D7 : 0,8*2</t>
  </si>
  <si>
    <t>283424022R</t>
  </si>
  <si>
    <t>lišta ukončovací, fabion; podlahová; materiál PVC; tl. 2,00 mm; š = 90,0 mm; h = 28,0 mm</t>
  </si>
  <si>
    <t>Odkaz na mn. položky pořadí 86 : 47,25000*1,05</t>
  </si>
  <si>
    <t>781101210R00</t>
  </si>
  <si>
    <t>Příprava podkladu pod obklady penetrace podkladu pod obklady</t>
  </si>
  <si>
    <t>Odkaz na mn. položky pořadí 95 : 76,18938</t>
  </si>
  <si>
    <t>Odkaz na mn. položky pořadí 94 : 15,60000</t>
  </si>
  <si>
    <t>781475116R00</t>
  </si>
  <si>
    <t>Montáž obkladů vnitřních z dlaždic keramických kladených do tmele 300 x 300 mm,  , kladených do flexibilního tmele</t>
  </si>
  <si>
    <t xml:space="preserve">m.č. 1.02 - SN9 : </t>
  </si>
  <si>
    <t>rampa č.1 : 5,2</t>
  </si>
  <si>
    <t>rampač.2 : 5,2*2</t>
  </si>
  <si>
    <t>781475120R00</t>
  </si>
  <si>
    <t>Montáž obkladů vnitřních z dlaždic keramických kladených do tmele 300 x 600 mm,  , kladených do flexibilního tmele</t>
  </si>
  <si>
    <t>m.č. 1.02 : 3,0*3,6+0,4*3,6*3+2,95*3,6+2,1*3,6+1,78*3,6+(1,1+0,325+0,35)*3,545+(2*(0,45+1,1)*3,545)*2</t>
  </si>
  <si>
    <t>m.č. 1.07 : 2*(0,4+0,55)*2,0+(1,0+0,6)*2,0</t>
  </si>
  <si>
    <t>m.č.1.08a : 0,55*2,2</t>
  </si>
  <si>
    <t>781497111R00</t>
  </si>
  <si>
    <t xml:space="preserve">Lišty k obkladům profil ukončovací leštěný hliník, uložení do tmele, výška profilu 6 mm,  </t>
  </si>
  <si>
    <t>m.č. 1.02 : 3,0+3,6*8+2,1+2,95+1,775+0,325+1,1+0,35</t>
  </si>
  <si>
    <t>m.č. 1.08a : 0,55+2,2*2</t>
  </si>
  <si>
    <t>m.č. 1.07 : (0,55+0,4)*2</t>
  </si>
  <si>
    <t>781497121R00</t>
  </si>
  <si>
    <t xml:space="preserve">Lišty k obkladům profil rohový eloxovaný hliník, uložení do tmele,  , výška profilu 6 mm,  </t>
  </si>
  <si>
    <t>m.č. 1.02 : 3,545*10</t>
  </si>
  <si>
    <t>m.č. 1.07 : 2,0*4</t>
  </si>
  <si>
    <t>597813748R</t>
  </si>
  <si>
    <t>obklad keramický š = 298 mm; l = 598 mm; h = 10,0 mm; pro interiér; barva světle šedá; mat</t>
  </si>
  <si>
    <t>Odkaz na mn. položky pořadí 95 : 76,18937*1,1</t>
  </si>
  <si>
    <t>59782293R</t>
  </si>
  <si>
    <t>Obkládačka 30x30 šedá</t>
  </si>
  <si>
    <t>Odkaz na mn. položky pořadí 94 : 15,60000*1,1</t>
  </si>
  <si>
    <t>998781201R00</t>
  </si>
  <si>
    <t>Přesun hmot pro obklady keramické v objektech výšky do 6 m</t>
  </si>
  <si>
    <t>783201821R00</t>
  </si>
  <si>
    <t>Odstranění nátěrů z kovových doplňk.konstrukcí opálením nebo oklepáním</t>
  </si>
  <si>
    <t>800-783</t>
  </si>
  <si>
    <t>stávající zárubně</t>
  </si>
  <si>
    <t>D5 : 0,3*(2,02*2+0,9)*3</t>
  </si>
  <si>
    <t>D3, D2 : 0,3*(2,02*2+0,8)*6</t>
  </si>
  <si>
    <t>D1 : 0,3*(2,02*2+1,0)</t>
  </si>
  <si>
    <t>783225100R00</t>
  </si>
  <si>
    <t xml:space="preserve">Nátěry kov.stavebních doplňk.konstrukcí syntetické dvojnásobné + 1x email,  </t>
  </si>
  <si>
    <t>Odkaz na mn. položky pořadí 101 : 14,67000</t>
  </si>
  <si>
    <t>D6 : 0,3*(2,02*2+0,8)</t>
  </si>
  <si>
    <t>D4 : 0,3*(2,02*2+0,9)</t>
  </si>
  <si>
    <t>783903811R00</t>
  </si>
  <si>
    <t>Ostatní práce odmaštění chemickými rozpuštědly</t>
  </si>
  <si>
    <t>Odkaz na mn. položky pořadí 102 : 17,60400</t>
  </si>
  <si>
    <t>784191101R00</t>
  </si>
  <si>
    <t>Příprava povrchu Penetrace (napouštění) podkladu disperzní, jednonásobná</t>
  </si>
  <si>
    <t>800-784</t>
  </si>
  <si>
    <t>784195212R00</t>
  </si>
  <si>
    <t>Malby z malířských směsí otěruvzdorných,  , bělost 82 %, dvojnásobné</t>
  </si>
  <si>
    <t>m.č. 1.01 : 4,85*2,5</t>
  </si>
  <si>
    <t>m.č. 1.02 : 0,975*3,7-0,65*2,2+2,12*3,7-1,0*2,2-0,85*2,9+12,95*3,7-0,75*2,2-1,85*0,8-0,8*2,02+2,95*3,0+3,75*3,7-0,9*2,05+0,2*8*3,7+4,55*1,5+(2,1+0,15*2)*3,7+3,75*3,7-0,9*2,02+0,35*3,0+3,1*3,0+3,65*3,7+8,95*3,7-3*0,8*2,02-1,0*2,02+2,0*3,7+4,8*3,7-3*1,35*1,75+6*0,4*3,7</t>
  </si>
  <si>
    <t>(0,35*2+1,75)*3,7+1,1*4,5*2+1,1*2,75+2*0,2*13,0</t>
  </si>
  <si>
    <t>m.č. 1.03 : 3,35*(3,25+1,05)*2-0,8*2,02+3,25*1,05</t>
  </si>
  <si>
    <t>m.č. 1.04 : 2,7*(3,1+5,3)*2-2*1,35*1,65-2*0,9*2,02+0,2*2,7*4</t>
  </si>
  <si>
    <t>m.č. 1.05 : 2,7*(5,15+3,15)*2-2*1,35*1,65-2*0,9*2,02</t>
  </si>
  <si>
    <t>m.č. 1.06 : 2,7*(4,85+5,25*2)-3*1,35*1,65-0,9*2,02+0,15*2*2,7</t>
  </si>
  <si>
    <t>m.č. 1.07 : 2,7*(5,25+13,05+5,165+3,4+0,3)-8*1,35*1,65-0,9*2,02+0,2*4*2,7</t>
  </si>
  <si>
    <t>m.č. 1.08a : 2,7*(2,35+3,1)*2-0,9*2,02*2-2*1,35*1,65+0,2*2,7*2</t>
  </si>
  <si>
    <t>m.č. 1.08b : 2,7*(2,8+3,1)*2-2*0,9*2,02+0,3*2,7*2</t>
  </si>
  <si>
    <t>784498911R00</t>
  </si>
  <si>
    <t>Ostatní práce vyhlazení malířskou masou jednonásobné, v místnostech výšky nebo na schodišti o výšce podlaží do 3,8 m</t>
  </si>
  <si>
    <t>Montáž na nové místo včetně podstavece busty Jana Evangelisty Purkyně.</t>
  </si>
  <si>
    <t>Montáž orientačního plánku nemocnice</t>
  </si>
  <si>
    <t>Montáž orientačního plánu na nové místo podle PD.</t>
  </si>
  <si>
    <t>Sedací souprava pro 3 osoby</t>
  </si>
  <si>
    <t>Specifikace dle Výpisu nábytku D.1.1.b_26</t>
  </si>
  <si>
    <t>N1 : 3</t>
  </si>
  <si>
    <t>Sedací souprava pro 2 osoby</t>
  </si>
  <si>
    <t>N2 : 2</t>
  </si>
  <si>
    <t>Konferenční stolek, kulatý průměr 600mm</t>
  </si>
  <si>
    <t>N4 : 1</t>
  </si>
  <si>
    <t>799000V08</t>
  </si>
  <si>
    <t>Židle do bufetu</t>
  </si>
  <si>
    <t>KOVOVÁ ŽIDLE S DŘEVĚNOU SKOŘEPINOVOU SEDÁKOVOU TVAROVKOU</t>
  </si>
  <si>
    <t>N5 : 6</t>
  </si>
  <si>
    <t>799000V09</t>
  </si>
  <si>
    <t>Stolek do bufetu, kulatý průměr 700mm</t>
  </si>
  <si>
    <t>N6 : 4</t>
  </si>
  <si>
    <t>799000V10</t>
  </si>
  <si>
    <t>Dřevěný pult 3000x600mm</t>
  </si>
  <si>
    <t>dřevěný pult do odpočinkové zóny včetně zvedací části pro vstup</t>
  </si>
  <si>
    <t>N7 : 1</t>
  </si>
  <si>
    <t>799000V11</t>
  </si>
  <si>
    <t>Dřevěný regál s policemi 1250x400mm</t>
  </si>
  <si>
    <t>dřevěný regál do odpočinkové zóny</t>
  </si>
  <si>
    <t>N8 : 1</t>
  </si>
  <si>
    <t>799000V12</t>
  </si>
  <si>
    <t>Dřevěný regál s policemi 950x400mm</t>
  </si>
  <si>
    <t>N9 : 1</t>
  </si>
  <si>
    <t>nerezové madlo Ř30mm, ve výšce 850mm a  délky 800mm</t>
  </si>
  <si>
    <t>nerezové madlo Ř30mm, ve výšce 850mm a  délky 800mm, samozavírač dveří</t>
  </si>
  <si>
    <t>4x nerezové madlo Ř30mm, ve výšce 850mm a  délky 700mm</t>
  </si>
  <si>
    <t>3x MADLO Ř50mm, TL. 2,5mm</t>
  </si>
  <si>
    <t>stojka Ř30mm</t>
  </si>
  <si>
    <t>720001</t>
  </si>
  <si>
    <t>Zdravotně technické instalace, viz samostatný rozpočet</t>
  </si>
  <si>
    <t>kompl</t>
  </si>
  <si>
    <t>730001</t>
  </si>
  <si>
    <t>Ústřední vytápění, viz samostatný rozpočet</t>
  </si>
  <si>
    <t>728001</t>
  </si>
  <si>
    <t>Vzduchotechnická zařízení, viz samostatný rozpočet</t>
  </si>
  <si>
    <t>21001V</t>
  </si>
  <si>
    <t>Zařízení silnoproudé elektrotechniky, viz samostatný rozpočet</t>
  </si>
  <si>
    <t>M21002V</t>
  </si>
  <si>
    <t>Zařízení slaboproudé elektrotechnicky, viz samostatný rozpočet</t>
  </si>
  <si>
    <t>113106122R00</t>
  </si>
  <si>
    <t>Rozebrání komunikací pro pěší s jakýmkoliv ložem a výplní spár_x000D_
 z kamenných dlaždic nebo desek</t>
  </si>
  <si>
    <t>822-1</t>
  </si>
  <si>
    <t>s přemístěním hmot na skládku na vzdálenost do 3 m nebo s naložením na dopravní prostředek</t>
  </si>
  <si>
    <t>oprava u zídek : 0,5*(1,12+1,47)</t>
  </si>
  <si>
    <t>113106231R00</t>
  </si>
  <si>
    <t>Rozebrání vozovek a ploch s jakoukoliv výplní spár _x000D_
 v jakékoliv ploše, ze zámkové dlažky, kladených do lože z kameniva</t>
  </si>
  <si>
    <t>bude využita pro zpět</t>
  </si>
  <si>
    <t>PB3 - SK3 : 0,5*(2,86+5,75+3,2+3,55+0,6)+1,5*0,75</t>
  </si>
  <si>
    <t>122201101R00</t>
  </si>
  <si>
    <t>Odkopávky a  prokopávky nezapažené v hornině 3_x000D_
 do 100 m3</t>
  </si>
  <si>
    <t>800-1</t>
  </si>
  <si>
    <t>s přehozením výkopku na vzdálenost do 3 m nebo s naložením na dopravní prostředek,</t>
  </si>
  <si>
    <t>0,8*0,3*2*(5,75+3,9+1,11+2,71+1,98)</t>
  </si>
  <si>
    <t>961044111R00</t>
  </si>
  <si>
    <t>Bourání základů z betonu prostého</t>
  </si>
  <si>
    <t>nebo vybourání otvorů průřezové plochy přes 4 m2 v základech,</t>
  </si>
  <si>
    <t>PB1 - rampa : (3,95+1,76+5,85+2,51)*0,6*0,45</t>
  </si>
  <si>
    <t>zídka : 2,2*0,6*0,375</t>
  </si>
  <si>
    <t>PB1 - rampa : (3,9+1,11+5,75+2,36)*0,93*0,35</t>
  </si>
  <si>
    <t>zídka : 1,98*0,92*0,3</t>
  </si>
  <si>
    <t>965042241RT5</t>
  </si>
  <si>
    <t>Bourání podkladů pod dlažby nebo litých celistvých dlažeb a mazanin  betonových nebo z litého asfaltu, tloušťky přes 100 mm, plochy přes 4 m2</t>
  </si>
  <si>
    <t>SK1 - rampa : 1,5*(3,15+2,36)*0,2</t>
  </si>
  <si>
    <t>965081713RT2</t>
  </si>
  <si>
    <t>SK1 : 1,5*(3,15+2,36)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</si>
  <si>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</si>
  <si>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</si>
  <si>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</si>
  <si>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>Odkaz na mn. položky pořadí 2 : 9,10500</t>
  </si>
  <si>
    <t>PB2 odstranění mříže čistící zóny : 3*15</t>
  </si>
  <si>
    <t>PB1 zábradlí rampy : 48+24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</si>
  <si>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</si>
  <si>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</si>
  <si>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</si>
  <si>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vykopaná stávající zemina 50% + štěrkopísek 50%</t>
  </si>
  <si>
    <t>zpětný zásyp : 0,8*0,3*2*(5,75+3,9+1,11+2,71+1,98)</t>
  </si>
  <si>
    <t>58337333R</t>
  </si>
  <si>
    <t>štěrkopísek frakce 0,0 až 32,0 mm; třída A</t>
  </si>
  <si>
    <t>zpětný zásyp : (0,8*0,3*2*(5,75+3,9+1,11+2,71+1,98))*1,8*0,5</t>
  </si>
  <si>
    <t>274321311R00</t>
  </si>
  <si>
    <t>Beton základových pasů železový třídy C 16/20</t>
  </si>
  <si>
    <t>včetně dodávky a uložení betonu, bez výztuže</t>
  </si>
  <si>
    <t>základy rampy : (2,74+5,85+3,85+1,71)*0,8*0,3</t>
  </si>
  <si>
    <t>zídka : 2,16*0,8*0,3</t>
  </si>
  <si>
    <t>274351215RT1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</si>
  <si>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</si>
  <si>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</si>
  <si>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základ zídky rampy : 0,8*2*(5,85+2,74+3,85+1,71)+0,3*2</t>
  </si>
  <si>
    <t>základ zídky : 0,8*2*2,2+0,375</t>
  </si>
  <si>
    <t>274351216R00</t>
  </si>
  <si>
    <t>Bednění stěn základových pasů odstranění</t>
  </si>
  <si>
    <t>Odkaz na mn. položky pořadí 4 : 27,13500</t>
  </si>
  <si>
    <t>274361821R00</t>
  </si>
  <si>
    <t>Výztuž základových pasů z betonářské oceli 10 505 (R)</t>
  </si>
  <si>
    <t>základ zídky rampy : (5,85+2,74+3,85+1,71)*10/1000</t>
  </si>
  <si>
    <t>základ zídky : 2,2*10/1000</t>
  </si>
  <si>
    <t>451315111R00</t>
  </si>
  <si>
    <t>Podklad. nebo vyrovnáv. vrstva z betonu prostého beton C 25/30, tloušťka do 100 mm</t>
  </si>
  <si>
    <t>821-1</t>
  </si>
  <si>
    <t>základy rampy : (2,74+5,85+3,85+1,71)*0,5</t>
  </si>
  <si>
    <t>zídka : 2,16*0,5</t>
  </si>
  <si>
    <t>318261112RT3</t>
  </si>
  <si>
    <t>Ploty z betonových tvárnic s výztuží a betonovou zálivkou tvárnice, tloušťky 190 mm, oboustranně štípané, přírodní</t>
  </si>
  <si>
    <t>PN1 zídka rampy : (2,59+5,75+3,75+1,63)*1,0</t>
  </si>
  <si>
    <t>PN2 - zídka u schodiště : 2,0*1,0</t>
  </si>
  <si>
    <t>318261123RT2</t>
  </si>
  <si>
    <t>Ploty z betonových tvárnic s výztuží a betonovou zálivkou stříška, šířky 300 mm, deska se štípaným čelem, přírodní</t>
  </si>
  <si>
    <t>OS1 : 5,5+2,5+3,5+1,5+2,0</t>
  </si>
  <si>
    <t>OS2 včetně rohové : 1</t>
  </si>
  <si>
    <t>564851111R00</t>
  </si>
  <si>
    <t>Podklad ze štěrkodrti s rozprostřením a zhutněním frakce 0-63 mm, tloušťka po zhutnění 150 mm</t>
  </si>
  <si>
    <t>frakce 8-16</t>
  </si>
  <si>
    <t>SK1 : 1,5*3,75+1,8*2,79</t>
  </si>
  <si>
    <t>564871111R00</t>
  </si>
  <si>
    <t>Podklad ze štěrkodrti s rozprostřením a zhutněním frakce 0-63 mm, tloušťka po zhutnění 250 mm</t>
  </si>
  <si>
    <t>frakce 32-63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</si>
  <si>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</si>
  <si>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</si>
  <si>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</si>
  <si>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PN5 - SK3 : 0,5*(2,86+5,75+3,2+3,55+0,6)</t>
  </si>
  <si>
    <t>5924511900R</t>
  </si>
  <si>
    <t>dlažba betonová dvouvrstvá; čtverec; šedá; l = 200 mm; š = 200 mm; tl. 60,0 mm</t>
  </si>
  <si>
    <t>SK1 : (1,5*3,75+1,8*2,79)*1,1</t>
  </si>
  <si>
    <t>631311131R00</t>
  </si>
  <si>
    <t>Doplnění mazanin betonem prostým o ploše jednotlivě do 1 m2 tloušťky přes 80 mm</t>
  </si>
  <si>
    <t>prostým betonem (s dodáním hmot) bez potěru,</t>
  </si>
  <si>
    <t>PN4 : (0,15*1,12+0,1*1,47)*0,33</t>
  </si>
  <si>
    <t>776974100R00</t>
  </si>
  <si>
    <t>Čisticí zóny a rohože škrabák, z žárově zinkovaných roštů bez rámu, tloušťky 30 mm</t>
  </si>
  <si>
    <t>Z1 - 33 : 0,6*4,95</t>
  </si>
  <si>
    <t>776976101R00</t>
  </si>
  <si>
    <t xml:space="preserve">Čisticí zóny a rohože rám z profilu L, z hliníku,  </t>
  </si>
  <si>
    <t>Z1 - 33 : 2*(4,95+0,6)</t>
  </si>
  <si>
    <t>767995121R00</t>
  </si>
  <si>
    <t>Dodání, výroba a montáž kov. atypických konstrukcí, zábradlí rampy 3x nerezové madlo</t>
  </si>
  <si>
    <t>Specifikace dle VÝPISU ZÁMEČNICKCÝH VÝROBKŮ D.1.1.b_11</t>
  </si>
  <si>
    <t>Z4 : 3,8</t>
  </si>
  <si>
    <t>Z5 : 8,05</t>
  </si>
  <si>
    <t>767995122R00</t>
  </si>
  <si>
    <t>Dodání, výroba a montáž kov. atypických konstrukcí, zábradlí rampy 1x nerezové madlo</t>
  </si>
  <si>
    <t>32 - Z2 : 1,8</t>
  </si>
  <si>
    <t>32 - Z3 : 1,7</t>
  </si>
  <si>
    <t>772501140R00</t>
  </si>
  <si>
    <t>Kladení dlažby z kamene do malty z pravoúhlých desek nebo dlaždic kladené nejvýše ze dvou rozdílných druhů desek, které se ve skladbě pravidelně opakují, tloušťky do 30 mm včetně</t>
  </si>
  <si>
    <t>800-782</t>
  </si>
  <si>
    <t>doplnění dlažby PN3+PN4 : 0,15*1,12+0,1*1,47</t>
  </si>
  <si>
    <t>773991000R00</t>
  </si>
  <si>
    <t>Broušení stávající žulové dlažby</t>
  </si>
  <si>
    <t>PN3 : 11,55*1,65-0,6*4,95+11,05*0,85-0,45*0,4*2+1,47*11,35</t>
  </si>
  <si>
    <t>58381305R</t>
  </si>
  <si>
    <t>dlažba kamenná deska; žula; h = 30,0 mm; plocha do 0,24 m2; povrch řezaný</t>
  </si>
  <si>
    <t>barva podle stávající</t>
  </si>
  <si>
    <t>Odkaz na mn. položky pořadí 21 : 1,61000*1,1</t>
  </si>
  <si>
    <t>998772201R00</t>
  </si>
  <si>
    <t>Přesun hmot pro kamenné dlažby, obklady schodišťových stupňů a soklů v objektech výšky do 6 m</t>
  </si>
  <si>
    <t>005121 R</t>
  </si>
  <si>
    <t>Zařízení staveniště</t>
  </si>
  <si>
    <t>Soubor</t>
  </si>
  <si>
    <t>POL99_8</t>
  </si>
  <si>
    <t>Veškeré náklady spojené s vybudováním, provozem a odstraněním zařízení staveniště.</t>
  </si>
  <si>
    <t>005122010R</t>
  </si>
  <si>
    <t xml:space="preserve">Provoz objednatele </t>
  </si>
  <si>
    <t>Náklady na ztížené provádění stavebních prací v důsledku nepřerušeného provozu na staveništi nebo v případech nepřerušeného provozu v objektech v nichž se stavební práce provádí.</t>
  </si>
  <si>
    <t>005124010R</t>
  </si>
  <si>
    <t>Koordinační činnost</t>
  </si>
  <si>
    <t>Koordinace stavebních a technologických dodávek stavby.</t>
  </si>
  <si>
    <t>004111020R</t>
  </si>
  <si>
    <t xml:space="preserve">Vypracování projektové dokumentace </t>
  </si>
  <si>
    <t>Dílenská (dodavatelská) dokumentace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</si>
  <si>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</si>
  <si>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</si>
  <si>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</si>
  <si>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005211040R</t>
  </si>
  <si>
    <t xml:space="preserve">Užívání veřejných ploch a prostranství  </t>
  </si>
  <si>
    <t>Náklady na zábor pozemku pro kontejner na suť ve dvoře a náklad na zábor pozemku pro složení materiálu.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</si>
  <si>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</si>
  <si>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</si>
  <si>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</si>
  <si>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</si>
  <si>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</si>
  <si>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</si>
  <si>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ON.00101</t>
  </si>
  <si>
    <t>Ochrana stávajících nášlapných vrstev podlahy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</si>
</sst>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seus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79L241GbEUhmFALAW4l/Lfb+0r0DYLWMFCxFg+4yzCCdPksMWECQ/0oWCl/knA+kplTFOF7/46NcKJb4G+terA==" saltValue="6pzhj2eH5vohPQ+6z0pY4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99DF1-D0AD-4193-A238-34906F121E0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62</v>
      </c>
      <c r="C4" s="205" t="s">
        <v>63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129</v>
      </c>
      <c r="C8" s="255" t="s">
        <v>130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163</v>
      </c>
    </row>
    <row r="9" spans="1:60" outlineLevel="1" x14ac:dyDescent="0.2">
      <c r="A9" s="234">
        <v>1</v>
      </c>
      <c r="B9" s="235" t="s">
        <v>893</v>
      </c>
      <c r="C9" s="256" t="s">
        <v>894</v>
      </c>
      <c r="D9" s="236" t="s">
        <v>886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167</v>
      </c>
      <c r="T9" s="240" t="s">
        <v>284</v>
      </c>
      <c r="U9" s="223">
        <v>0</v>
      </c>
      <c r="V9" s="223">
        <f>ROUND(E9*U9,2)</f>
        <v>0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149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408</v>
      </c>
    </row>
    <row r="12" spans="1:60" x14ac:dyDescent="0.2">
      <c r="C12" s="266"/>
      <c r="D12" s="10"/>
      <c r="AG12" t="s">
        <v>412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URrjaUvU24Rc7JOLr7j+4S185/VisvocdKyvbhMXoJzRLoxgd4ccYkCwLD8B4avHdb6VfKMFWJ0+B/usl5FWA==" saltValue="EoYFH9dF3vl0j+Cpjm/kg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A528D-74D9-4B5F-B0B1-FCAAA7544D9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64</v>
      </c>
      <c r="C3" s="202" t="s">
        <v>65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66</v>
      </c>
      <c r="C4" s="205" t="s">
        <v>51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75</v>
      </c>
      <c r="C8" s="255" t="s">
        <v>76</v>
      </c>
      <c r="D8" s="230"/>
      <c r="E8" s="231"/>
      <c r="F8" s="232"/>
      <c r="G8" s="232">
        <f>SUMIF(AG9:AG18,"&lt;&gt;NOR",G9:G18)</f>
        <v>0</v>
      </c>
      <c r="H8" s="232"/>
      <c r="I8" s="232">
        <f>SUM(I9:I18)</f>
        <v>0</v>
      </c>
      <c r="J8" s="232"/>
      <c r="K8" s="232">
        <f>SUM(K9:K18)</f>
        <v>0</v>
      </c>
      <c r="L8" s="232"/>
      <c r="M8" s="232">
        <f>SUM(M9:M18)</f>
        <v>0</v>
      </c>
      <c r="N8" s="232"/>
      <c r="O8" s="232">
        <f>SUM(O9:O18)</f>
        <v>0</v>
      </c>
      <c r="P8" s="232"/>
      <c r="Q8" s="232">
        <f>SUM(Q9:Q18)</f>
        <v>2.36</v>
      </c>
      <c r="R8" s="232"/>
      <c r="S8" s="232"/>
      <c r="T8" s="233"/>
      <c r="U8" s="227"/>
      <c r="V8" s="227">
        <f>SUM(V9:V18)</f>
        <v>4.24</v>
      </c>
      <c r="W8" s="227"/>
      <c r="X8" s="227"/>
      <c r="AG8" t="s">
        <v>163</v>
      </c>
    </row>
    <row r="9" spans="1:60" ht="22.5" outlineLevel="1" x14ac:dyDescent="0.2">
      <c r="A9" s="234">
        <v>1</v>
      </c>
      <c r="B9" s="235" t="s">
        <v>895</v>
      </c>
      <c r="C9" s="256" t="s">
        <v>896</v>
      </c>
      <c r="D9" s="236" t="s">
        <v>177</v>
      </c>
      <c r="E9" s="237">
        <v>1.2949999999999999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0.24</v>
      </c>
      <c r="Q9" s="239">
        <f>ROUND(E9*P9,2)</f>
        <v>0.31</v>
      </c>
      <c r="R9" s="239" t="s">
        <v>897</v>
      </c>
      <c r="S9" s="239" t="s">
        <v>179</v>
      </c>
      <c r="T9" s="240" t="s">
        <v>168</v>
      </c>
      <c r="U9" s="223">
        <v>0.16900000000000001</v>
      </c>
      <c r="V9" s="223">
        <f>ROUND(E9*U9,2)</f>
        <v>0.22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8" t="s">
        <v>898</v>
      </c>
      <c r="D10" s="242"/>
      <c r="E10" s="242"/>
      <c r="F10" s="242"/>
      <c r="G10" s="242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187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7" t="s">
        <v>899</v>
      </c>
      <c r="D11" s="225"/>
      <c r="E11" s="226">
        <v>1.2949999999999999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172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2.5" outlineLevel="1" x14ac:dyDescent="0.2">
      <c r="A12" s="234">
        <v>2</v>
      </c>
      <c r="B12" s="235" t="s">
        <v>900</v>
      </c>
      <c r="C12" s="256" t="s">
        <v>901</v>
      </c>
      <c r="D12" s="236" t="s">
        <v>177</v>
      </c>
      <c r="E12" s="237">
        <v>9.1050000000000004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0.22500000000000001</v>
      </c>
      <c r="Q12" s="239">
        <f>ROUND(E12*P12,2)</f>
        <v>2.0499999999999998</v>
      </c>
      <c r="R12" s="239" t="s">
        <v>897</v>
      </c>
      <c r="S12" s="239" t="s">
        <v>179</v>
      </c>
      <c r="T12" s="240" t="s">
        <v>168</v>
      </c>
      <c r="U12" s="223">
        <v>0.14199999999999999</v>
      </c>
      <c r="V12" s="223">
        <f>ROUND(E12*U12,2)</f>
        <v>1.29</v>
      </c>
      <c r="W12" s="223"/>
      <c r="X12" s="223" t="s">
        <v>169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170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58" t="s">
        <v>898</v>
      </c>
      <c r="D13" s="242"/>
      <c r="E13" s="242"/>
      <c r="F13" s="242"/>
      <c r="G13" s="242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187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62" t="s">
        <v>902</v>
      </c>
      <c r="D14" s="246"/>
      <c r="E14" s="246"/>
      <c r="F14" s="246"/>
      <c r="G14" s="246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293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7" t="s">
        <v>903</v>
      </c>
      <c r="D15" s="225"/>
      <c r="E15" s="226">
        <v>9.1050000000000004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172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ht="22.5" outlineLevel="1" x14ac:dyDescent="0.2">
      <c r="A16" s="234">
        <v>3</v>
      </c>
      <c r="B16" s="235" t="s">
        <v>904</v>
      </c>
      <c r="C16" s="256" t="s">
        <v>905</v>
      </c>
      <c r="D16" s="236" t="s">
        <v>184</v>
      </c>
      <c r="E16" s="237">
        <v>7.4160000000000004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0</v>
      </c>
      <c r="O16" s="239">
        <f>ROUND(E16*N16,2)</f>
        <v>0</v>
      </c>
      <c r="P16" s="239">
        <v>0</v>
      </c>
      <c r="Q16" s="239">
        <f>ROUND(E16*P16,2)</f>
        <v>0</v>
      </c>
      <c r="R16" s="239" t="s">
        <v>906</v>
      </c>
      <c r="S16" s="239" t="s">
        <v>179</v>
      </c>
      <c r="T16" s="240" t="s">
        <v>168</v>
      </c>
      <c r="U16" s="223">
        <v>0.36799999999999999</v>
      </c>
      <c r="V16" s="223">
        <f>ROUND(E16*U16,2)</f>
        <v>2.73</v>
      </c>
      <c r="W16" s="223"/>
      <c r="X16" s="223" t="s">
        <v>169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170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8" t="s">
        <v>907</v>
      </c>
      <c r="D17" s="242"/>
      <c r="E17" s="242"/>
      <c r="F17" s="242"/>
      <c r="G17" s="242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187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7" t="s">
        <v>908</v>
      </c>
      <c r="D18" s="225"/>
      <c r="E18" s="226">
        <v>7.4160000000000004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172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x14ac:dyDescent="0.2">
      <c r="A19" s="228" t="s">
        <v>162</v>
      </c>
      <c r="B19" s="229" t="s">
        <v>97</v>
      </c>
      <c r="C19" s="255" t="s">
        <v>98</v>
      </c>
      <c r="D19" s="230"/>
      <c r="E19" s="231"/>
      <c r="F19" s="232"/>
      <c r="G19" s="232">
        <f>SUMIF(AG20:AG35,"&lt;&gt;NOR",G20:G35)</f>
        <v>0</v>
      </c>
      <c r="H19" s="232"/>
      <c r="I19" s="232">
        <f>SUM(I20:I35)</f>
        <v>0</v>
      </c>
      <c r="J19" s="232"/>
      <c r="K19" s="232">
        <f>SUM(K20:K35)</f>
        <v>0</v>
      </c>
      <c r="L19" s="232"/>
      <c r="M19" s="232">
        <f>SUM(M20:M35)</f>
        <v>0</v>
      </c>
      <c r="N19" s="232"/>
      <c r="O19" s="232">
        <f>SUM(O20:O35)</f>
        <v>0.01</v>
      </c>
      <c r="P19" s="232"/>
      <c r="Q19" s="232">
        <f>SUM(Q20:Q35)</f>
        <v>21.07</v>
      </c>
      <c r="R19" s="232"/>
      <c r="S19" s="232"/>
      <c r="T19" s="233"/>
      <c r="U19" s="227"/>
      <c r="V19" s="227">
        <f>SUM(V20:V35)</f>
        <v>42.879999999999995</v>
      </c>
      <c r="W19" s="227"/>
      <c r="X19" s="227"/>
      <c r="AG19" t="s">
        <v>163</v>
      </c>
    </row>
    <row r="20" spans="1:60" outlineLevel="1" x14ac:dyDescent="0.2">
      <c r="A20" s="234">
        <v>4</v>
      </c>
      <c r="B20" s="235" t="s">
        <v>909</v>
      </c>
      <c r="C20" s="256" t="s">
        <v>910</v>
      </c>
      <c r="D20" s="236" t="s">
        <v>184</v>
      </c>
      <c r="E20" s="237">
        <v>4.2938999999999998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0</v>
      </c>
      <c r="O20" s="239">
        <f>ROUND(E20*N20,2)</f>
        <v>0</v>
      </c>
      <c r="P20" s="239">
        <v>2</v>
      </c>
      <c r="Q20" s="239">
        <f>ROUND(E20*P20,2)</f>
        <v>8.59</v>
      </c>
      <c r="R20" s="239" t="s">
        <v>185</v>
      </c>
      <c r="S20" s="239" t="s">
        <v>179</v>
      </c>
      <c r="T20" s="240" t="s">
        <v>168</v>
      </c>
      <c r="U20" s="223">
        <v>6.4359999999999999</v>
      </c>
      <c r="V20" s="223">
        <f>ROUND(E20*U20,2)</f>
        <v>27.64</v>
      </c>
      <c r="W20" s="223"/>
      <c r="X20" s="223" t="s">
        <v>169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170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8" t="s">
        <v>911</v>
      </c>
      <c r="D21" s="242"/>
      <c r="E21" s="242"/>
      <c r="F21" s="242"/>
      <c r="G21" s="242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187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7" t="s">
        <v>912</v>
      </c>
      <c r="D22" s="225"/>
      <c r="E22" s="226">
        <v>3.7989000000000002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172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7" t="s">
        <v>913</v>
      </c>
      <c r="D23" s="225"/>
      <c r="E23" s="226">
        <v>0.495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172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ht="22.5" outlineLevel="1" x14ac:dyDescent="0.2">
      <c r="A24" s="234">
        <v>5</v>
      </c>
      <c r="B24" s="235" t="s">
        <v>182</v>
      </c>
      <c r="C24" s="256" t="s">
        <v>183</v>
      </c>
      <c r="D24" s="236" t="s">
        <v>184</v>
      </c>
      <c r="E24" s="237">
        <v>4.8170400000000004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1.2800000000000001E-3</v>
      </c>
      <c r="O24" s="239">
        <f>ROUND(E24*N24,2)</f>
        <v>0.01</v>
      </c>
      <c r="P24" s="239">
        <v>1.8</v>
      </c>
      <c r="Q24" s="239">
        <f>ROUND(E24*P24,2)</f>
        <v>8.67</v>
      </c>
      <c r="R24" s="239" t="s">
        <v>185</v>
      </c>
      <c r="S24" s="239" t="s">
        <v>179</v>
      </c>
      <c r="T24" s="240" t="s">
        <v>168</v>
      </c>
      <c r="U24" s="223">
        <v>1.52</v>
      </c>
      <c r="V24" s="223">
        <f>ROUND(E24*U24,2)</f>
        <v>7.32</v>
      </c>
      <c r="W24" s="223"/>
      <c r="X24" s="223" t="s">
        <v>169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170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20"/>
      <c r="B25" s="221"/>
      <c r="C25" s="258" t="s">
        <v>186</v>
      </c>
      <c r="D25" s="242"/>
      <c r="E25" s="242"/>
      <c r="F25" s="242"/>
      <c r="G25" s="242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187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41" t="str">
        <f>C25</f>
        <v>nebo vybourání otvorů průřezové plochy přes 4 m2 ve zdivu nadzákladovém, včetně pomocného lešení o výšce podlahy do 1900 mm a pro zatížení do 1,5 kPa  (150 kg/m2)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7" t="s">
        <v>914</v>
      </c>
      <c r="D26" s="225"/>
      <c r="E26" s="226">
        <v>4.2705599999999997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172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7" t="s">
        <v>915</v>
      </c>
      <c r="D27" s="225"/>
      <c r="E27" s="226">
        <v>0.54647999999999997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172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2.5" outlineLevel="1" x14ac:dyDescent="0.2">
      <c r="A28" s="234">
        <v>6</v>
      </c>
      <c r="B28" s="235" t="s">
        <v>916</v>
      </c>
      <c r="C28" s="256" t="s">
        <v>917</v>
      </c>
      <c r="D28" s="236" t="s">
        <v>184</v>
      </c>
      <c r="E28" s="237">
        <v>1.653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</v>
      </c>
      <c r="O28" s="239">
        <f>ROUND(E28*N28,2)</f>
        <v>0</v>
      </c>
      <c r="P28" s="239">
        <v>2.2000000000000002</v>
      </c>
      <c r="Q28" s="239">
        <f>ROUND(E28*P28,2)</f>
        <v>3.64</v>
      </c>
      <c r="R28" s="239" t="s">
        <v>185</v>
      </c>
      <c r="S28" s="239" t="s">
        <v>179</v>
      </c>
      <c r="T28" s="240" t="s">
        <v>168</v>
      </c>
      <c r="U28" s="223">
        <v>3.7669999999999999</v>
      </c>
      <c r="V28" s="223">
        <f>ROUND(E28*U28,2)</f>
        <v>6.23</v>
      </c>
      <c r="W28" s="223"/>
      <c r="X28" s="223" t="s">
        <v>169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170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7" t="s">
        <v>918</v>
      </c>
      <c r="D29" s="225"/>
      <c r="E29" s="226">
        <v>1.653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172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4">
        <v>7</v>
      </c>
      <c r="B30" s="235" t="s">
        <v>919</v>
      </c>
      <c r="C30" s="256" t="s">
        <v>211</v>
      </c>
      <c r="D30" s="236" t="s">
        <v>177</v>
      </c>
      <c r="E30" s="237">
        <v>8.2650000000000006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</v>
      </c>
      <c r="O30" s="239">
        <f>ROUND(E30*N30,2)</f>
        <v>0</v>
      </c>
      <c r="P30" s="239">
        <v>0.02</v>
      </c>
      <c r="Q30" s="239">
        <f>ROUND(E30*P30,2)</f>
        <v>0.17</v>
      </c>
      <c r="R30" s="239" t="s">
        <v>185</v>
      </c>
      <c r="S30" s="239" t="s">
        <v>179</v>
      </c>
      <c r="T30" s="240" t="s">
        <v>168</v>
      </c>
      <c r="U30" s="223">
        <v>7.8E-2</v>
      </c>
      <c r="V30" s="223">
        <f>ROUND(E30*U30,2)</f>
        <v>0.64</v>
      </c>
      <c r="W30" s="223"/>
      <c r="X30" s="223" t="s">
        <v>169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170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8" t="s">
        <v>212</v>
      </c>
      <c r="D31" s="242"/>
      <c r="E31" s="242"/>
      <c r="F31" s="242"/>
      <c r="G31" s="242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187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7" t="s">
        <v>920</v>
      </c>
      <c r="D32" s="225"/>
      <c r="E32" s="226">
        <v>8.2650000000000006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172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ht="22.5" outlineLevel="1" x14ac:dyDescent="0.2">
      <c r="A33" s="234">
        <v>8</v>
      </c>
      <c r="B33" s="235" t="s">
        <v>921</v>
      </c>
      <c r="C33" s="256" t="s">
        <v>922</v>
      </c>
      <c r="D33" s="236" t="s">
        <v>177</v>
      </c>
      <c r="E33" s="237">
        <v>9.1050000000000004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</v>
      </c>
      <c r="O33" s="239">
        <f>ROUND(E33*N33,2)</f>
        <v>0</v>
      </c>
      <c r="P33" s="239">
        <v>0</v>
      </c>
      <c r="Q33" s="239">
        <f>ROUND(E33*P33,2)</f>
        <v>0</v>
      </c>
      <c r="R33" s="239" t="s">
        <v>897</v>
      </c>
      <c r="S33" s="239" t="s">
        <v>179</v>
      </c>
      <c r="T33" s="240" t="s">
        <v>168</v>
      </c>
      <c r="U33" s="223">
        <v>0.115</v>
      </c>
      <c r="V33" s="223">
        <f>ROUND(E33*U33,2)</f>
        <v>1.05</v>
      </c>
      <c r="W33" s="223"/>
      <c r="X33" s="223" t="s">
        <v>169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170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ht="22.5" outlineLevel="1" x14ac:dyDescent="0.2">
      <c r="A34" s="220"/>
      <c r="B34" s="221"/>
      <c r="C34" s="258" t="s">
        <v>923</v>
      </c>
      <c r="D34" s="242"/>
      <c r="E34" s="242"/>
      <c r="F34" s="242"/>
      <c r="G34" s="242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3"/>
      <c r="Z34" s="213"/>
      <c r="AA34" s="213"/>
      <c r="AB34" s="213"/>
      <c r="AC34" s="213"/>
      <c r="AD34" s="213"/>
      <c r="AE34" s="213"/>
      <c r="AF34" s="213"/>
      <c r="AG34" s="213" t="s">
        <v>187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41" t="str">
        <f>C34</f>
        <v>krajníků, desek nebo panelů od spojovacího materiálu s odklizením a uložením očištěných hmot a spojovacího materiálu na skládku na vzdálenost do 10 m</v>
      </c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7" t="s">
        <v>924</v>
      </c>
      <c r="D35" s="225"/>
      <c r="E35" s="226">
        <v>9.1050000000000004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172</v>
      </c>
      <c r="AH35" s="213">
        <v>5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x14ac:dyDescent="0.2">
      <c r="A36" s="228" t="s">
        <v>162</v>
      </c>
      <c r="B36" s="229" t="s">
        <v>99</v>
      </c>
      <c r="C36" s="255" t="s">
        <v>100</v>
      </c>
      <c r="D36" s="230"/>
      <c r="E36" s="231"/>
      <c r="F36" s="232"/>
      <c r="G36" s="232">
        <f>SUMIF(AG37:AG38,"&lt;&gt;NOR",G37:G38)</f>
        <v>0</v>
      </c>
      <c r="H36" s="232"/>
      <c r="I36" s="232">
        <f>SUM(I37:I38)</f>
        <v>0</v>
      </c>
      <c r="J36" s="232"/>
      <c r="K36" s="232">
        <f>SUM(K37:K38)</f>
        <v>0</v>
      </c>
      <c r="L36" s="232"/>
      <c r="M36" s="232">
        <f>SUM(M37:M38)</f>
        <v>0</v>
      </c>
      <c r="N36" s="232"/>
      <c r="O36" s="232">
        <f>SUM(O37:O38)</f>
        <v>0</v>
      </c>
      <c r="P36" s="232"/>
      <c r="Q36" s="232">
        <f>SUM(Q37:Q38)</f>
        <v>0</v>
      </c>
      <c r="R36" s="232"/>
      <c r="S36" s="232"/>
      <c r="T36" s="233"/>
      <c r="U36" s="227"/>
      <c r="V36" s="227">
        <f>SUM(V37:V38)</f>
        <v>0.01</v>
      </c>
      <c r="W36" s="227"/>
      <c r="X36" s="227"/>
      <c r="AG36" t="s">
        <v>163</v>
      </c>
    </row>
    <row r="37" spans="1:60" ht="33.75" outlineLevel="1" x14ac:dyDescent="0.2">
      <c r="A37" s="234">
        <v>9</v>
      </c>
      <c r="B37" s="235" t="s">
        <v>298</v>
      </c>
      <c r="C37" s="256" t="s">
        <v>299</v>
      </c>
      <c r="D37" s="236" t="s">
        <v>166</v>
      </c>
      <c r="E37" s="237">
        <v>6.1700000000000001E-3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 t="s">
        <v>300</v>
      </c>
      <c r="S37" s="239" t="s">
        <v>179</v>
      </c>
      <c r="T37" s="240" t="s">
        <v>168</v>
      </c>
      <c r="U37" s="223">
        <v>0.9385</v>
      </c>
      <c r="V37" s="223">
        <f>ROUND(E37*U37,2)</f>
        <v>0.01</v>
      </c>
      <c r="W37" s="223"/>
      <c r="X37" s="223" t="s">
        <v>301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302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20"/>
      <c r="B38" s="221"/>
      <c r="C38" s="258" t="s">
        <v>303</v>
      </c>
      <c r="D38" s="242"/>
      <c r="E38" s="242"/>
      <c r="F38" s="242"/>
      <c r="G38" s="242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187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x14ac:dyDescent="0.2">
      <c r="A39" s="228" t="s">
        <v>162</v>
      </c>
      <c r="B39" s="229" t="s">
        <v>113</v>
      </c>
      <c r="C39" s="255" t="s">
        <v>114</v>
      </c>
      <c r="D39" s="230"/>
      <c r="E39" s="231"/>
      <c r="F39" s="232"/>
      <c r="G39" s="232">
        <f>SUMIF(AG40:AG44,"&lt;&gt;NOR",G40:G44)</f>
        <v>0</v>
      </c>
      <c r="H39" s="232"/>
      <c r="I39" s="232">
        <f>SUM(I40:I44)</f>
        <v>0</v>
      </c>
      <c r="J39" s="232"/>
      <c r="K39" s="232">
        <f>SUM(K40:K44)</f>
        <v>0</v>
      </c>
      <c r="L39" s="232"/>
      <c r="M39" s="232">
        <f>SUM(M40:M44)</f>
        <v>0</v>
      </c>
      <c r="N39" s="232"/>
      <c r="O39" s="232">
        <f>SUM(O40:O44)</f>
        <v>0.01</v>
      </c>
      <c r="P39" s="232"/>
      <c r="Q39" s="232">
        <f>SUM(Q40:Q44)</f>
        <v>0.12</v>
      </c>
      <c r="R39" s="232"/>
      <c r="S39" s="232"/>
      <c r="T39" s="233"/>
      <c r="U39" s="227"/>
      <c r="V39" s="227">
        <f>SUM(V40:V44)</f>
        <v>11.35</v>
      </c>
      <c r="W39" s="227"/>
      <c r="X39" s="227"/>
      <c r="AG39" t="s">
        <v>163</v>
      </c>
    </row>
    <row r="40" spans="1:60" ht="22.5" outlineLevel="1" x14ac:dyDescent="0.2">
      <c r="A40" s="234">
        <v>10</v>
      </c>
      <c r="B40" s="235" t="s">
        <v>336</v>
      </c>
      <c r="C40" s="256" t="s">
        <v>337</v>
      </c>
      <c r="D40" s="236" t="s">
        <v>338</v>
      </c>
      <c r="E40" s="237">
        <v>117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5.0000000000000002E-5</v>
      </c>
      <c r="O40" s="239">
        <f>ROUND(E40*N40,2)</f>
        <v>0.01</v>
      </c>
      <c r="P40" s="239">
        <v>1E-3</v>
      </c>
      <c r="Q40" s="239">
        <f>ROUND(E40*P40,2)</f>
        <v>0.12</v>
      </c>
      <c r="R40" s="239" t="s">
        <v>327</v>
      </c>
      <c r="S40" s="239" t="s">
        <v>179</v>
      </c>
      <c r="T40" s="240" t="s">
        <v>168</v>
      </c>
      <c r="U40" s="223">
        <v>9.7000000000000003E-2</v>
      </c>
      <c r="V40" s="223">
        <f>ROUND(E40*U40,2)</f>
        <v>11.35</v>
      </c>
      <c r="W40" s="223"/>
      <c r="X40" s="223" t="s">
        <v>169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170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20"/>
      <c r="B41" s="221"/>
      <c r="C41" s="257" t="s">
        <v>925</v>
      </c>
      <c r="D41" s="225"/>
      <c r="E41" s="226">
        <v>45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3"/>
      <c r="Z41" s="213"/>
      <c r="AA41" s="213"/>
      <c r="AB41" s="213"/>
      <c r="AC41" s="213"/>
      <c r="AD41" s="213"/>
      <c r="AE41" s="213"/>
      <c r="AF41" s="213"/>
      <c r="AG41" s="213" t="s">
        <v>172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7" t="s">
        <v>926</v>
      </c>
      <c r="D42" s="225"/>
      <c r="E42" s="226">
        <v>72</v>
      </c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3"/>
      <c r="Z42" s="213"/>
      <c r="AA42" s="213"/>
      <c r="AB42" s="213"/>
      <c r="AC42" s="213"/>
      <c r="AD42" s="213"/>
      <c r="AE42" s="213"/>
      <c r="AF42" s="213"/>
      <c r="AG42" s="213" t="s">
        <v>172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>
        <v>11</v>
      </c>
      <c r="B43" s="221" t="s">
        <v>343</v>
      </c>
      <c r="C43" s="260" t="s">
        <v>344</v>
      </c>
      <c r="D43" s="222" t="s">
        <v>0</v>
      </c>
      <c r="E43" s="244"/>
      <c r="F43" s="224"/>
      <c r="G43" s="223">
        <f>ROUND(E43*F43,2)</f>
        <v>0</v>
      </c>
      <c r="H43" s="224"/>
      <c r="I43" s="223">
        <f>ROUND(E43*H43,2)</f>
        <v>0</v>
      </c>
      <c r="J43" s="224"/>
      <c r="K43" s="223">
        <f>ROUND(E43*J43,2)</f>
        <v>0</v>
      </c>
      <c r="L43" s="223">
        <v>21</v>
      </c>
      <c r="M43" s="223">
        <f>G43*(1+L43/100)</f>
        <v>0</v>
      </c>
      <c r="N43" s="223">
        <v>0</v>
      </c>
      <c r="O43" s="223">
        <f>ROUND(E43*N43,2)</f>
        <v>0</v>
      </c>
      <c r="P43" s="223">
        <v>0</v>
      </c>
      <c r="Q43" s="223">
        <f>ROUND(E43*P43,2)</f>
        <v>0</v>
      </c>
      <c r="R43" s="223" t="s">
        <v>327</v>
      </c>
      <c r="S43" s="223" t="s">
        <v>179</v>
      </c>
      <c r="T43" s="223" t="s">
        <v>168</v>
      </c>
      <c r="U43" s="223">
        <v>0</v>
      </c>
      <c r="V43" s="223">
        <f>ROUND(E43*U43,2)</f>
        <v>0</v>
      </c>
      <c r="W43" s="223"/>
      <c r="X43" s="223" t="s">
        <v>301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302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61" t="s">
        <v>324</v>
      </c>
      <c r="D44" s="245"/>
      <c r="E44" s="245"/>
      <c r="F44" s="245"/>
      <c r="G44" s="245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3"/>
      <c r="Z44" s="213"/>
      <c r="AA44" s="213"/>
      <c r="AB44" s="213"/>
      <c r="AC44" s="213"/>
      <c r="AD44" s="213"/>
      <c r="AE44" s="213"/>
      <c r="AF44" s="213"/>
      <c r="AG44" s="213" t="s">
        <v>187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x14ac:dyDescent="0.2">
      <c r="A45" s="228" t="s">
        <v>162</v>
      </c>
      <c r="B45" s="229" t="s">
        <v>131</v>
      </c>
      <c r="C45" s="255" t="s">
        <v>132</v>
      </c>
      <c r="D45" s="230"/>
      <c r="E45" s="231"/>
      <c r="F45" s="232"/>
      <c r="G45" s="232">
        <f>SUMIF(AG46:AG50,"&lt;&gt;NOR",G46:G50)</f>
        <v>0</v>
      </c>
      <c r="H45" s="232"/>
      <c r="I45" s="232">
        <f>SUM(I46:I50)</f>
        <v>0</v>
      </c>
      <c r="J45" s="232"/>
      <c r="K45" s="232">
        <f>SUM(K46:K50)</f>
        <v>0</v>
      </c>
      <c r="L45" s="232"/>
      <c r="M45" s="232">
        <f>SUM(M46:M50)</f>
        <v>0</v>
      </c>
      <c r="N45" s="232"/>
      <c r="O45" s="232">
        <f>SUM(O46:O50)</f>
        <v>0</v>
      </c>
      <c r="P45" s="232"/>
      <c r="Q45" s="232">
        <f>SUM(Q46:Q50)</f>
        <v>0</v>
      </c>
      <c r="R45" s="232"/>
      <c r="S45" s="232"/>
      <c r="T45" s="233"/>
      <c r="U45" s="227"/>
      <c r="V45" s="227">
        <f>SUM(V46:V50)</f>
        <v>33.700000000000003</v>
      </c>
      <c r="W45" s="227"/>
      <c r="X45" s="227"/>
      <c r="AG45" t="s">
        <v>163</v>
      </c>
    </row>
    <row r="46" spans="1:60" outlineLevel="1" x14ac:dyDescent="0.2">
      <c r="A46" s="234">
        <v>12</v>
      </c>
      <c r="B46" s="235" t="s">
        <v>395</v>
      </c>
      <c r="C46" s="256" t="s">
        <v>396</v>
      </c>
      <c r="D46" s="236" t="s">
        <v>166</v>
      </c>
      <c r="E46" s="237">
        <v>23.536799999999999</v>
      </c>
      <c r="F46" s="238"/>
      <c r="G46" s="239">
        <f>ROUND(E46*F46,2)</f>
        <v>0</v>
      </c>
      <c r="H46" s="238"/>
      <c r="I46" s="239">
        <f>ROUND(E46*H46,2)</f>
        <v>0</v>
      </c>
      <c r="J46" s="238"/>
      <c r="K46" s="239">
        <f>ROUND(E46*J46,2)</f>
        <v>0</v>
      </c>
      <c r="L46" s="239">
        <v>21</v>
      </c>
      <c r="M46" s="239">
        <f>G46*(1+L46/100)</f>
        <v>0</v>
      </c>
      <c r="N46" s="239">
        <v>0</v>
      </c>
      <c r="O46" s="239">
        <f>ROUND(E46*N46,2)</f>
        <v>0</v>
      </c>
      <c r="P46" s="239">
        <v>0</v>
      </c>
      <c r="Q46" s="239">
        <f>ROUND(E46*P46,2)</f>
        <v>0</v>
      </c>
      <c r="R46" s="239" t="s">
        <v>185</v>
      </c>
      <c r="S46" s="239" t="s">
        <v>179</v>
      </c>
      <c r="T46" s="240" t="s">
        <v>180</v>
      </c>
      <c r="U46" s="223">
        <v>0.49</v>
      </c>
      <c r="V46" s="223">
        <f>ROUND(E46*U46,2)</f>
        <v>11.53</v>
      </c>
      <c r="W46" s="223"/>
      <c r="X46" s="223" t="s">
        <v>397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398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59" t="s">
        <v>399</v>
      </c>
      <c r="D47" s="243"/>
      <c r="E47" s="243"/>
      <c r="F47" s="243"/>
      <c r="G47" s="24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3"/>
      <c r="Z47" s="213"/>
      <c r="AA47" s="213"/>
      <c r="AB47" s="213"/>
      <c r="AC47" s="213"/>
      <c r="AD47" s="213"/>
      <c r="AE47" s="213"/>
      <c r="AF47" s="213"/>
      <c r="AG47" s="213" t="s">
        <v>293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47">
        <v>13</v>
      </c>
      <c r="B48" s="248" t="s">
        <v>400</v>
      </c>
      <c r="C48" s="263" t="s">
        <v>401</v>
      </c>
      <c r="D48" s="249" t="s">
        <v>166</v>
      </c>
      <c r="E48" s="250">
        <v>353.05196000000001</v>
      </c>
      <c r="F48" s="251"/>
      <c r="G48" s="252">
        <f>ROUND(E48*F48,2)</f>
        <v>0</v>
      </c>
      <c r="H48" s="251"/>
      <c r="I48" s="252">
        <f>ROUND(E48*H48,2)</f>
        <v>0</v>
      </c>
      <c r="J48" s="251"/>
      <c r="K48" s="252">
        <f>ROUND(E48*J48,2)</f>
        <v>0</v>
      </c>
      <c r="L48" s="252">
        <v>21</v>
      </c>
      <c r="M48" s="252">
        <f>G48*(1+L48/100)</f>
        <v>0</v>
      </c>
      <c r="N48" s="252">
        <v>0</v>
      </c>
      <c r="O48" s="252">
        <f>ROUND(E48*N48,2)</f>
        <v>0</v>
      </c>
      <c r="P48" s="252">
        <v>0</v>
      </c>
      <c r="Q48" s="252">
        <f>ROUND(E48*P48,2)</f>
        <v>0</v>
      </c>
      <c r="R48" s="252" t="s">
        <v>185</v>
      </c>
      <c r="S48" s="252" t="s">
        <v>179</v>
      </c>
      <c r="T48" s="253" t="s">
        <v>180</v>
      </c>
      <c r="U48" s="223">
        <v>0</v>
      </c>
      <c r="V48" s="223">
        <f>ROUND(E48*U48,2)</f>
        <v>0</v>
      </c>
      <c r="W48" s="223"/>
      <c r="X48" s="223" t="s">
        <v>397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398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47">
        <v>14</v>
      </c>
      <c r="B49" s="248" t="s">
        <v>402</v>
      </c>
      <c r="C49" s="263" t="s">
        <v>403</v>
      </c>
      <c r="D49" s="249" t="s">
        <v>166</v>
      </c>
      <c r="E49" s="250">
        <v>23.536799999999999</v>
      </c>
      <c r="F49" s="251"/>
      <c r="G49" s="252">
        <f>ROUND(E49*F49,2)</f>
        <v>0</v>
      </c>
      <c r="H49" s="251"/>
      <c r="I49" s="252">
        <f>ROUND(E49*H49,2)</f>
        <v>0</v>
      </c>
      <c r="J49" s="251"/>
      <c r="K49" s="252">
        <f>ROUND(E49*J49,2)</f>
        <v>0</v>
      </c>
      <c r="L49" s="252">
        <v>21</v>
      </c>
      <c r="M49" s="252">
        <f>G49*(1+L49/100)</f>
        <v>0</v>
      </c>
      <c r="N49" s="252">
        <v>0</v>
      </c>
      <c r="O49" s="252">
        <f>ROUND(E49*N49,2)</f>
        <v>0</v>
      </c>
      <c r="P49" s="252">
        <v>0</v>
      </c>
      <c r="Q49" s="252">
        <f>ROUND(E49*P49,2)</f>
        <v>0</v>
      </c>
      <c r="R49" s="252" t="s">
        <v>185</v>
      </c>
      <c r="S49" s="252" t="s">
        <v>179</v>
      </c>
      <c r="T49" s="253" t="s">
        <v>180</v>
      </c>
      <c r="U49" s="223">
        <v>0.94199999999999995</v>
      </c>
      <c r="V49" s="223">
        <f>ROUND(E49*U49,2)</f>
        <v>22.17</v>
      </c>
      <c r="W49" s="223"/>
      <c r="X49" s="223" t="s">
        <v>397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398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34">
        <v>15</v>
      </c>
      <c r="B50" s="235" t="s">
        <v>406</v>
      </c>
      <c r="C50" s="256" t="s">
        <v>407</v>
      </c>
      <c r="D50" s="236" t="s">
        <v>166</v>
      </c>
      <c r="E50" s="237">
        <v>23.536799999999999</v>
      </c>
      <c r="F50" s="238"/>
      <c r="G50" s="239">
        <f>ROUND(E50*F50,2)</f>
        <v>0</v>
      </c>
      <c r="H50" s="238"/>
      <c r="I50" s="239">
        <f>ROUND(E50*H50,2)</f>
        <v>0</v>
      </c>
      <c r="J50" s="238"/>
      <c r="K50" s="239">
        <f>ROUND(E50*J50,2)</f>
        <v>0</v>
      </c>
      <c r="L50" s="239">
        <v>21</v>
      </c>
      <c r="M50" s="239">
        <f>G50*(1+L50/100)</f>
        <v>0</v>
      </c>
      <c r="N50" s="239">
        <v>0</v>
      </c>
      <c r="O50" s="239">
        <f>ROUND(E50*N50,2)</f>
        <v>0</v>
      </c>
      <c r="P50" s="239">
        <v>0</v>
      </c>
      <c r="Q50" s="239">
        <f>ROUND(E50*P50,2)</f>
        <v>0</v>
      </c>
      <c r="R50" s="239" t="s">
        <v>185</v>
      </c>
      <c r="S50" s="239" t="s">
        <v>179</v>
      </c>
      <c r="T50" s="240" t="s">
        <v>180</v>
      </c>
      <c r="U50" s="223">
        <v>0</v>
      </c>
      <c r="V50" s="223">
        <f>ROUND(E50*U50,2)</f>
        <v>0</v>
      </c>
      <c r="W50" s="223"/>
      <c r="X50" s="223" t="s">
        <v>397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398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x14ac:dyDescent="0.2">
      <c r="A51" s="3"/>
      <c r="B51" s="4"/>
      <c r="C51" s="264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AE51">
        <v>15</v>
      </c>
      <c r="AF51">
        <v>21</v>
      </c>
      <c r="AG51" t="s">
        <v>149</v>
      </c>
    </row>
    <row r="52" spans="1:60" x14ac:dyDescent="0.2">
      <c r="A52" s="216"/>
      <c r="B52" s="217" t="s">
        <v>29</v>
      </c>
      <c r="C52" s="265"/>
      <c r="D52" s="218"/>
      <c r="E52" s="219"/>
      <c r="F52" s="219"/>
      <c r="G52" s="254">
        <f>G8+G19+G36+G39+G45</f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AE52">
        <f>SUMIF(L7:L50,AE51,G7:G50)</f>
        <v>0</v>
      </c>
      <c r="AF52">
        <f>SUMIF(L7:L50,AF51,G7:G50)</f>
        <v>0</v>
      </c>
      <c r="AG52" t="s">
        <v>408</v>
      </c>
    </row>
    <row r="53" spans="1:60" x14ac:dyDescent="0.2">
      <c r="C53" s="266"/>
      <c r="D53" s="10"/>
      <c r="AG53" t="s">
        <v>412</v>
      </c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N2VThiVWG+BQkl3kMYrstA2XlVJjnLxelEd1quaRLtQzqJU4d/XyeeiisTMIaKUAWsremNesaAnY0/UiXiT/Q==" saltValue="H6g8FZ7ovabg84sxVoL6fA==" spinCount="100000" sheet="1"/>
  <mergeCells count="15">
    <mergeCell ref="C38:G38"/>
    <mergeCell ref="C44:G44"/>
    <mergeCell ref="C47:G47"/>
    <mergeCell ref="C14:G14"/>
    <mergeCell ref="C17:G17"/>
    <mergeCell ref="C21:G21"/>
    <mergeCell ref="C25:G25"/>
    <mergeCell ref="C31:G31"/>
    <mergeCell ref="C34:G34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380F-FC81-484C-BECB-EDBDB167BC42}">
  <sheetPr>
    <outlinePr summaryBelow="0"/>
  </sheetPr>
  <dimension ref="A1:BH5000"/>
  <sheetViews>
    <sheetView workbookViewId="0">
      <pane ySplit="7" topLeftCell="A51" activePane="bottomLeft" state="frozen"/>
      <selection pane="bottomLeft" activeCell="C69" sqref="C69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64</v>
      </c>
      <c r="C3" s="202" t="s">
        <v>65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67</v>
      </c>
      <c r="C4" s="205" t="s">
        <v>68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75</v>
      </c>
      <c r="C8" s="255" t="s">
        <v>76</v>
      </c>
      <c r="D8" s="230"/>
      <c r="E8" s="231"/>
      <c r="F8" s="232"/>
      <c r="G8" s="232">
        <f>SUMIF(AG9:AG14,"&lt;&gt;NOR",G9:G14)</f>
        <v>0</v>
      </c>
      <c r="H8" s="232"/>
      <c r="I8" s="232">
        <f>SUM(I9:I14)</f>
        <v>0</v>
      </c>
      <c r="J8" s="232"/>
      <c r="K8" s="232">
        <f>SUM(K9:K14)</f>
        <v>0</v>
      </c>
      <c r="L8" s="232"/>
      <c r="M8" s="232">
        <f>SUM(M9:M14)</f>
        <v>0</v>
      </c>
      <c r="N8" s="232"/>
      <c r="O8" s="232">
        <f>SUM(O9:O14)</f>
        <v>6.67</v>
      </c>
      <c r="P8" s="232"/>
      <c r="Q8" s="232">
        <f>SUM(Q9:Q14)</f>
        <v>0</v>
      </c>
      <c r="R8" s="232"/>
      <c r="S8" s="232"/>
      <c r="T8" s="233"/>
      <c r="U8" s="227"/>
      <c r="V8" s="227">
        <f>SUM(V9:V14)</f>
        <v>8.5299999999999994</v>
      </c>
      <c r="W8" s="227"/>
      <c r="X8" s="227"/>
      <c r="AG8" t="s">
        <v>163</v>
      </c>
    </row>
    <row r="9" spans="1:60" ht="22.5" outlineLevel="1" x14ac:dyDescent="0.2">
      <c r="A9" s="234">
        <v>1</v>
      </c>
      <c r="B9" s="235" t="s">
        <v>927</v>
      </c>
      <c r="C9" s="256" t="s">
        <v>928</v>
      </c>
      <c r="D9" s="236" t="s">
        <v>184</v>
      </c>
      <c r="E9" s="237">
        <v>7.4160000000000004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 t="s">
        <v>906</v>
      </c>
      <c r="S9" s="239" t="s">
        <v>179</v>
      </c>
      <c r="T9" s="240" t="s">
        <v>168</v>
      </c>
      <c r="U9" s="223">
        <v>1.1499999999999999</v>
      </c>
      <c r="V9" s="223">
        <f>ROUND(E9*U9,2)</f>
        <v>8.5299999999999994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8" t="s">
        <v>929</v>
      </c>
      <c r="D10" s="242"/>
      <c r="E10" s="242"/>
      <c r="F10" s="242"/>
      <c r="G10" s="242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187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62" t="s">
        <v>930</v>
      </c>
      <c r="D11" s="246"/>
      <c r="E11" s="246"/>
      <c r="F11" s="246"/>
      <c r="G11" s="246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293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7" t="s">
        <v>931</v>
      </c>
      <c r="D12" s="225"/>
      <c r="E12" s="226">
        <v>7.4160000000000004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172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34">
        <v>2</v>
      </c>
      <c r="B13" s="235" t="s">
        <v>932</v>
      </c>
      <c r="C13" s="256" t="s">
        <v>933</v>
      </c>
      <c r="D13" s="236" t="s">
        <v>166</v>
      </c>
      <c r="E13" s="237">
        <v>6.6744000000000003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39">
        <v>1</v>
      </c>
      <c r="O13" s="239">
        <f>ROUND(E13*N13,2)</f>
        <v>6.67</v>
      </c>
      <c r="P13" s="239">
        <v>0</v>
      </c>
      <c r="Q13" s="239">
        <f>ROUND(E13*P13,2)</f>
        <v>0</v>
      </c>
      <c r="R13" s="239" t="s">
        <v>741</v>
      </c>
      <c r="S13" s="239" t="s">
        <v>179</v>
      </c>
      <c r="T13" s="240" t="s">
        <v>168</v>
      </c>
      <c r="U13" s="223">
        <v>0</v>
      </c>
      <c r="V13" s="223">
        <f>ROUND(E13*U13,2)</f>
        <v>0</v>
      </c>
      <c r="W13" s="223"/>
      <c r="X13" s="223" t="s">
        <v>540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541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7" t="s">
        <v>934</v>
      </c>
      <c r="D14" s="225"/>
      <c r="E14" s="226">
        <v>6.6744000000000003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172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x14ac:dyDescent="0.2">
      <c r="A15" s="228" t="s">
        <v>162</v>
      </c>
      <c r="B15" s="229" t="s">
        <v>77</v>
      </c>
      <c r="C15" s="255" t="s">
        <v>78</v>
      </c>
      <c r="D15" s="230"/>
      <c r="E15" s="231"/>
      <c r="F15" s="232"/>
      <c r="G15" s="232">
        <f>SUMIF(AG16:AG32,"&lt;&gt;NOR",G16:G32)</f>
        <v>0</v>
      </c>
      <c r="H15" s="232"/>
      <c r="I15" s="232">
        <f>SUM(I16:I32)</f>
        <v>0</v>
      </c>
      <c r="J15" s="232"/>
      <c r="K15" s="232">
        <f>SUM(K16:K32)</f>
        <v>0</v>
      </c>
      <c r="L15" s="232"/>
      <c r="M15" s="232">
        <f>SUM(M16:M32)</f>
        <v>0</v>
      </c>
      <c r="N15" s="232"/>
      <c r="O15" s="232">
        <f>SUM(O16:O32)</f>
        <v>12.610000000000001</v>
      </c>
      <c r="P15" s="232"/>
      <c r="Q15" s="232">
        <f>SUM(Q16:Q32)</f>
        <v>0</v>
      </c>
      <c r="R15" s="232"/>
      <c r="S15" s="232"/>
      <c r="T15" s="233"/>
      <c r="U15" s="227"/>
      <c r="V15" s="227">
        <f>SUM(V16:V32)</f>
        <v>37.659999999999997</v>
      </c>
      <c r="W15" s="227"/>
      <c r="X15" s="227"/>
      <c r="AG15" t="s">
        <v>163</v>
      </c>
    </row>
    <row r="16" spans="1:60" outlineLevel="1" x14ac:dyDescent="0.2">
      <c r="A16" s="234">
        <v>3</v>
      </c>
      <c r="B16" s="235" t="s">
        <v>935</v>
      </c>
      <c r="C16" s="256" t="s">
        <v>936</v>
      </c>
      <c r="D16" s="236" t="s">
        <v>184</v>
      </c>
      <c r="E16" s="237">
        <v>3.9144000000000001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2.5249999999999999</v>
      </c>
      <c r="O16" s="239">
        <f>ROUND(E16*N16,2)</f>
        <v>9.8800000000000008</v>
      </c>
      <c r="P16" s="239">
        <v>0</v>
      </c>
      <c r="Q16" s="239">
        <f>ROUND(E16*P16,2)</f>
        <v>0</v>
      </c>
      <c r="R16" s="239" t="s">
        <v>437</v>
      </c>
      <c r="S16" s="239" t="s">
        <v>179</v>
      </c>
      <c r="T16" s="240" t="s">
        <v>168</v>
      </c>
      <c r="U16" s="223">
        <v>0.48</v>
      </c>
      <c r="V16" s="223">
        <f>ROUND(E16*U16,2)</f>
        <v>1.88</v>
      </c>
      <c r="W16" s="223"/>
      <c r="X16" s="223" t="s">
        <v>169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170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8" t="s">
        <v>937</v>
      </c>
      <c r="D17" s="242"/>
      <c r="E17" s="242"/>
      <c r="F17" s="242"/>
      <c r="G17" s="242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187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7" t="s">
        <v>938</v>
      </c>
      <c r="D18" s="225"/>
      <c r="E18" s="226">
        <v>3.3959999999999999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172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57" t="s">
        <v>939</v>
      </c>
      <c r="D19" s="225"/>
      <c r="E19" s="226">
        <v>0.51839999999999997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172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34">
        <v>4</v>
      </c>
      <c r="B20" s="235" t="s">
        <v>940</v>
      </c>
      <c r="C20" s="256" t="s">
        <v>941</v>
      </c>
      <c r="D20" s="236" t="s">
        <v>177</v>
      </c>
      <c r="E20" s="237">
        <v>27.135000000000002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3.6339999999999997E-2</v>
      </c>
      <c r="O20" s="239">
        <f>ROUND(E20*N20,2)</f>
        <v>0.99</v>
      </c>
      <c r="P20" s="239">
        <v>0</v>
      </c>
      <c r="Q20" s="239">
        <f>ROUND(E20*P20,2)</f>
        <v>0</v>
      </c>
      <c r="R20" s="239" t="s">
        <v>437</v>
      </c>
      <c r="S20" s="239" t="s">
        <v>179</v>
      </c>
      <c r="T20" s="240" t="s">
        <v>168</v>
      </c>
      <c r="U20" s="223">
        <v>0.52700000000000002</v>
      </c>
      <c r="V20" s="223">
        <f>ROUND(E20*U20,2)</f>
        <v>14.3</v>
      </c>
      <c r="W20" s="223"/>
      <c r="X20" s="223" t="s">
        <v>169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170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20"/>
      <c r="B21" s="221"/>
      <c r="C21" s="258" t="s">
        <v>942</v>
      </c>
      <c r="D21" s="242"/>
      <c r="E21" s="242"/>
      <c r="F21" s="242"/>
      <c r="G21" s="242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187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41" t="str">
        <f>C21</f>
        <v>svislé nebo šikmé (odkloněné), půdorysně přímé nebo zalomené, stěn základových pasů ve volných nebo zapažených jámách, rýhách, šachtách, včetně případných vzpěr,</v>
      </c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7" t="s">
        <v>943</v>
      </c>
      <c r="D22" s="225"/>
      <c r="E22" s="226">
        <v>23.24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172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7" t="s">
        <v>944</v>
      </c>
      <c r="D23" s="225"/>
      <c r="E23" s="226">
        <v>3.895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172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4">
        <v>5</v>
      </c>
      <c r="B24" s="235" t="s">
        <v>945</v>
      </c>
      <c r="C24" s="256" t="s">
        <v>946</v>
      </c>
      <c r="D24" s="236" t="s">
        <v>177</v>
      </c>
      <c r="E24" s="237">
        <v>27.135000000000002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 t="s">
        <v>437</v>
      </c>
      <c r="S24" s="239" t="s">
        <v>179</v>
      </c>
      <c r="T24" s="240" t="s">
        <v>168</v>
      </c>
      <c r="U24" s="223">
        <v>0.32</v>
      </c>
      <c r="V24" s="223">
        <f>ROUND(E24*U24,2)</f>
        <v>8.68</v>
      </c>
      <c r="W24" s="223"/>
      <c r="X24" s="223" t="s">
        <v>169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170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20"/>
      <c r="B25" s="221"/>
      <c r="C25" s="258" t="s">
        <v>942</v>
      </c>
      <c r="D25" s="242"/>
      <c r="E25" s="242"/>
      <c r="F25" s="242"/>
      <c r="G25" s="242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187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41" t="str">
        <f>C25</f>
        <v>svislé nebo šikmé (odkloněné), půdorysně přímé nebo zalomené, stěn základových pasů ve volných nebo zapažených jámách, rýhách, šachtách, včetně případných vzpěr,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7" t="s">
        <v>947</v>
      </c>
      <c r="D26" s="225"/>
      <c r="E26" s="226">
        <v>27.135000000000002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172</v>
      </c>
      <c r="AH26" s="213">
        <v>5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34">
        <v>6</v>
      </c>
      <c r="B27" s="235" t="s">
        <v>948</v>
      </c>
      <c r="C27" s="256" t="s">
        <v>949</v>
      </c>
      <c r="D27" s="236" t="s">
        <v>166</v>
      </c>
      <c r="E27" s="237">
        <v>0.16350000000000001</v>
      </c>
      <c r="F27" s="238"/>
      <c r="G27" s="239">
        <f>ROUND(E27*F27,2)</f>
        <v>0</v>
      </c>
      <c r="H27" s="238"/>
      <c r="I27" s="239">
        <f>ROUND(E27*H27,2)</f>
        <v>0</v>
      </c>
      <c r="J27" s="238"/>
      <c r="K27" s="239">
        <f>ROUND(E27*J27,2)</f>
        <v>0</v>
      </c>
      <c r="L27" s="239">
        <v>21</v>
      </c>
      <c r="M27" s="239">
        <f>G27*(1+L27/100)</f>
        <v>0</v>
      </c>
      <c r="N27" s="239">
        <v>1.0211600000000001</v>
      </c>
      <c r="O27" s="239">
        <f>ROUND(E27*N27,2)</f>
        <v>0.17</v>
      </c>
      <c r="P27" s="239">
        <v>0</v>
      </c>
      <c r="Q27" s="239">
        <f>ROUND(E27*P27,2)</f>
        <v>0</v>
      </c>
      <c r="R27" s="239" t="s">
        <v>437</v>
      </c>
      <c r="S27" s="239" t="s">
        <v>179</v>
      </c>
      <c r="T27" s="240" t="s">
        <v>168</v>
      </c>
      <c r="U27" s="223">
        <v>23.530999999999999</v>
      </c>
      <c r="V27" s="223">
        <f>ROUND(E27*U27,2)</f>
        <v>3.85</v>
      </c>
      <c r="W27" s="223"/>
      <c r="X27" s="223" t="s">
        <v>169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170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20"/>
      <c r="B28" s="221"/>
      <c r="C28" s="257" t="s">
        <v>950</v>
      </c>
      <c r="D28" s="225"/>
      <c r="E28" s="226">
        <v>0.14149999999999999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13"/>
      <c r="Z28" s="213"/>
      <c r="AA28" s="213"/>
      <c r="AB28" s="213"/>
      <c r="AC28" s="213"/>
      <c r="AD28" s="213"/>
      <c r="AE28" s="213"/>
      <c r="AF28" s="213"/>
      <c r="AG28" s="213" t="s">
        <v>172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7" t="s">
        <v>951</v>
      </c>
      <c r="D29" s="225"/>
      <c r="E29" s="226">
        <v>2.1999999999999999E-2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172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4">
        <v>7</v>
      </c>
      <c r="B30" s="235" t="s">
        <v>952</v>
      </c>
      <c r="C30" s="256" t="s">
        <v>953</v>
      </c>
      <c r="D30" s="236" t="s">
        <v>177</v>
      </c>
      <c r="E30" s="237">
        <v>8.1549999999999994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0.19275999999999999</v>
      </c>
      <c r="O30" s="239">
        <f>ROUND(E30*N30,2)</f>
        <v>1.57</v>
      </c>
      <c r="P30" s="239">
        <v>0</v>
      </c>
      <c r="Q30" s="239">
        <f>ROUND(E30*P30,2)</f>
        <v>0</v>
      </c>
      <c r="R30" s="239" t="s">
        <v>954</v>
      </c>
      <c r="S30" s="239" t="s">
        <v>179</v>
      </c>
      <c r="T30" s="240" t="s">
        <v>168</v>
      </c>
      <c r="U30" s="223">
        <v>1.0980000000000001</v>
      </c>
      <c r="V30" s="223">
        <f>ROUND(E30*U30,2)</f>
        <v>8.9499999999999993</v>
      </c>
      <c r="W30" s="223"/>
      <c r="X30" s="223" t="s">
        <v>169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170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7" t="s">
        <v>955</v>
      </c>
      <c r="D31" s="225"/>
      <c r="E31" s="226">
        <v>7.0750000000000002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172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7" t="s">
        <v>956</v>
      </c>
      <c r="D32" s="225"/>
      <c r="E32" s="226">
        <v>1.08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172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x14ac:dyDescent="0.2">
      <c r="A33" s="228" t="s">
        <v>162</v>
      </c>
      <c r="B33" s="229" t="s">
        <v>79</v>
      </c>
      <c r="C33" s="255" t="s">
        <v>80</v>
      </c>
      <c r="D33" s="230"/>
      <c r="E33" s="231"/>
      <c r="F33" s="232"/>
      <c r="G33" s="232">
        <f>SUMIF(AG34:AG39,"&lt;&gt;NOR",G34:G39)</f>
        <v>0</v>
      </c>
      <c r="H33" s="232"/>
      <c r="I33" s="232">
        <f>SUM(I34:I39)</f>
        <v>0</v>
      </c>
      <c r="J33" s="232"/>
      <c r="K33" s="232">
        <f>SUM(K34:K39)</f>
        <v>0</v>
      </c>
      <c r="L33" s="232"/>
      <c r="M33" s="232">
        <f>SUM(M34:M39)</f>
        <v>0</v>
      </c>
      <c r="N33" s="232"/>
      <c r="O33" s="232">
        <f>SUM(O34:O39)</f>
        <v>7.77</v>
      </c>
      <c r="P33" s="232"/>
      <c r="Q33" s="232">
        <f>SUM(Q34:Q39)</f>
        <v>0</v>
      </c>
      <c r="R33" s="232"/>
      <c r="S33" s="232"/>
      <c r="T33" s="233"/>
      <c r="U33" s="227"/>
      <c r="V33" s="227">
        <f>SUM(V34:V39)</f>
        <v>17.97</v>
      </c>
      <c r="W33" s="227"/>
      <c r="X33" s="227"/>
      <c r="AG33" t="s">
        <v>163</v>
      </c>
    </row>
    <row r="34" spans="1:60" ht="22.5" outlineLevel="1" x14ac:dyDescent="0.2">
      <c r="A34" s="234">
        <v>8</v>
      </c>
      <c r="B34" s="235" t="s">
        <v>957</v>
      </c>
      <c r="C34" s="256" t="s">
        <v>958</v>
      </c>
      <c r="D34" s="236" t="s">
        <v>177</v>
      </c>
      <c r="E34" s="237">
        <v>15.72</v>
      </c>
      <c r="F34" s="238"/>
      <c r="G34" s="239">
        <f>ROUND(E34*F34,2)</f>
        <v>0</v>
      </c>
      <c r="H34" s="238"/>
      <c r="I34" s="239">
        <f>ROUND(E34*H34,2)</f>
        <v>0</v>
      </c>
      <c r="J34" s="238"/>
      <c r="K34" s="239">
        <f>ROUND(E34*J34,2)</f>
        <v>0</v>
      </c>
      <c r="L34" s="239">
        <v>21</v>
      </c>
      <c r="M34" s="239">
        <f>G34*(1+L34/100)</f>
        <v>0</v>
      </c>
      <c r="N34" s="239">
        <v>0.45145000000000002</v>
      </c>
      <c r="O34" s="239">
        <f>ROUND(E34*N34,2)</f>
        <v>7.1</v>
      </c>
      <c r="P34" s="239">
        <v>0</v>
      </c>
      <c r="Q34" s="239">
        <f>ROUND(E34*P34,2)</f>
        <v>0</v>
      </c>
      <c r="R34" s="239" t="s">
        <v>437</v>
      </c>
      <c r="S34" s="239" t="s">
        <v>179</v>
      </c>
      <c r="T34" s="240" t="s">
        <v>168</v>
      </c>
      <c r="U34" s="223">
        <v>0.9</v>
      </c>
      <c r="V34" s="223">
        <f>ROUND(E34*U34,2)</f>
        <v>14.15</v>
      </c>
      <c r="W34" s="223"/>
      <c r="X34" s="223" t="s">
        <v>169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170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7" t="s">
        <v>959</v>
      </c>
      <c r="D35" s="225"/>
      <c r="E35" s="226">
        <v>13.72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172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57" t="s">
        <v>960</v>
      </c>
      <c r="D36" s="225"/>
      <c r="E36" s="226">
        <v>2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3"/>
      <c r="Z36" s="213"/>
      <c r="AA36" s="213"/>
      <c r="AB36" s="213"/>
      <c r="AC36" s="213"/>
      <c r="AD36" s="213"/>
      <c r="AE36" s="213"/>
      <c r="AF36" s="213"/>
      <c r="AG36" s="213" t="s">
        <v>172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22.5" outlineLevel="1" x14ac:dyDescent="0.2">
      <c r="A37" s="234">
        <v>9</v>
      </c>
      <c r="B37" s="235" t="s">
        <v>961</v>
      </c>
      <c r="C37" s="256" t="s">
        <v>962</v>
      </c>
      <c r="D37" s="236" t="s">
        <v>224</v>
      </c>
      <c r="E37" s="237">
        <v>16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4.1910000000000003E-2</v>
      </c>
      <c r="O37" s="239">
        <f>ROUND(E37*N37,2)</f>
        <v>0.67</v>
      </c>
      <c r="P37" s="239">
        <v>0</v>
      </c>
      <c r="Q37" s="239">
        <f>ROUND(E37*P37,2)</f>
        <v>0</v>
      </c>
      <c r="R37" s="239" t="s">
        <v>437</v>
      </c>
      <c r="S37" s="239" t="s">
        <v>179</v>
      </c>
      <c r="T37" s="240" t="s">
        <v>168</v>
      </c>
      <c r="U37" s="223">
        <v>0.23899999999999999</v>
      </c>
      <c r="V37" s="223">
        <f>ROUND(E37*U37,2)</f>
        <v>3.82</v>
      </c>
      <c r="W37" s="223"/>
      <c r="X37" s="223" t="s">
        <v>169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170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20"/>
      <c r="B38" s="221"/>
      <c r="C38" s="257" t="s">
        <v>963</v>
      </c>
      <c r="D38" s="225"/>
      <c r="E38" s="226">
        <v>15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172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7" t="s">
        <v>964</v>
      </c>
      <c r="D39" s="225"/>
      <c r="E39" s="226">
        <v>1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3"/>
      <c r="Z39" s="213"/>
      <c r="AA39" s="213"/>
      <c r="AB39" s="213"/>
      <c r="AC39" s="213"/>
      <c r="AD39" s="213"/>
      <c r="AE39" s="213"/>
      <c r="AF39" s="213"/>
      <c r="AG39" s="213" t="s">
        <v>172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228" t="s">
        <v>162</v>
      </c>
      <c r="B40" s="229" t="s">
        <v>83</v>
      </c>
      <c r="C40" s="255" t="s">
        <v>84</v>
      </c>
      <c r="D40" s="230"/>
      <c r="E40" s="231"/>
      <c r="F40" s="232"/>
      <c r="G40" s="232">
        <f>SUMIF(AG41:AG52,"&lt;&gt;NOR",G41:G52)</f>
        <v>0</v>
      </c>
      <c r="H40" s="232"/>
      <c r="I40" s="232">
        <f>SUM(I41:I52)</f>
        <v>0</v>
      </c>
      <c r="J40" s="232"/>
      <c r="K40" s="232">
        <f>SUM(K41:K52)</f>
        <v>0</v>
      </c>
      <c r="L40" s="232"/>
      <c r="M40" s="232">
        <f>SUM(M41:M52)</f>
        <v>0</v>
      </c>
      <c r="N40" s="232"/>
      <c r="O40" s="232">
        <f>SUM(O41:O52)</f>
        <v>12.799999999999999</v>
      </c>
      <c r="P40" s="232"/>
      <c r="Q40" s="232">
        <f>SUM(Q41:Q52)</f>
        <v>0</v>
      </c>
      <c r="R40" s="232"/>
      <c r="S40" s="232"/>
      <c r="T40" s="233"/>
      <c r="U40" s="227"/>
      <c r="V40" s="227">
        <f>SUM(V41:V52)</f>
        <v>8.99</v>
      </c>
      <c r="W40" s="227"/>
      <c r="X40" s="227"/>
      <c r="AG40" t="s">
        <v>163</v>
      </c>
    </row>
    <row r="41" spans="1:60" ht="22.5" outlineLevel="1" x14ac:dyDescent="0.2">
      <c r="A41" s="234">
        <v>10</v>
      </c>
      <c r="B41" s="235" t="s">
        <v>965</v>
      </c>
      <c r="C41" s="256" t="s">
        <v>966</v>
      </c>
      <c r="D41" s="236" t="s">
        <v>177</v>
      </c>
      <c r="E41" s="237">
        <v>10.647</v>
      </c>
      <c r="F41" s="238"/>
      <c r="G41" s="239">
        <f>ROUND(E41*F41,2)</f>
        <v>0</v>
      </c>
      <c r="H41" s="238"/>
      <c r="I41" s="239">
        <f>ROUND(E41*H41,2)</f>
        <v>0</v>
      </c>
      <c r="J41" s="238"/>
      <c r="K41" s="239">
        <f>ROUND(E41*J41,2)</f>
        <v>0</v>
      </c>
      <c r="L41" s="239">
        <v>21</v>
      </c>
      <c r="M41" s="239">
        <f>G41*(1+L41/100)</f>
        <v>0</v>
      </c>
      <c r="N41" s="239">
        <v>0.378</v>
      </c>
      <c r="O41" s="239">
        <f>ROUND(E41*N41,2)</f>
        <v>4.0199999999999996</v>
      </c>
      <c r="P41" s="239">
        <v>0</v>
      </c>
      <c r="Q41" s="239">
        <f>ROUND(E41*P41,2)</f>
        <v>0</v>
      </c>
      <c r="R41" s="239" t="s">
        <v>897</v>
      </c>
      <c r="S41" s="239" t="s">
        <v>179</v>
      </c>
      <c r="T41" s="240" t="s">
        <v>168</v>
      </c>
      <c r="U41" s="223">
        <v>2.5999999999999999E-2</v>
      </c>
      <c r="V41" s="223">
        <f>ROUND(E41*U41,2)</f>
        <v>0.28000000000000003</v>
      </c>
      <c r="W41" s="223"/>
      <c r="X41" s="223" t="s">
        <v>169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170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9" t="s">
        <v>967</v>
      </c>
      <c r="D42" s="243"/>
      <c r="E42" s="243"/>
      <c r="F42" s="243"/>
      <c r="G42" s="24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3"/>
      <c r="Z42" s="213"/>
      <c r="AA42" s="213"/>
      <c r="AB42" s="213"/>
      <c r="AC42" s="213"/>
      <c r="AD42" s="213"/>
      <c r="AE42" s="213"/>
      <c r="AF42" s="213"/>
      <c r="AG42" s="213" t="s">
        <v>293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57" t="s">
        <v>968</v>
      </c>
      <c r="D43" s="225"/>
      <c r="E43" s="226">
        <v>10.647</v>
      </c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3"/>
      <c r="Z43" s="213"/>
      <c r="AA43" s="213"/>
      <c r="AB43" s="213"/>
      <c r="AC43" s="213"/>
      <c r="AD43" s="213"/>
      <c r="AE43" s="213"/>
      <c r="AF43" s="213"/>
      <c r="AG43" s="213" t="s">
        <v>172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ht="22.5" outlineLevel="1" x14ac:dyDescent="0.2">
      <c r="A44" s="234">
        <v>11</v>
      </c>
      <c r="B44" s="235" t="s">
        <v>969</v>
      </c>
      <c r="C44" s="256" t="s">
        <v>970</v>
      </c>
      <c r="D44" s="236" t="s">
        <v>177</v>
      </c>
      <c r="E44" s="237">
        <v>10.647</v>
      </c>
      <c r="F44" s="238"/>
      <c r="G44" s="239">
        <f>ROUND(E44*F44,2)</f>
        <v>0</v>
      </c>
      <c r="H44" s="238"/>
      <c r="I44" s="239">
        <f>ROUND(E44*H44,2)</f>
        <v>0</v>
      </c>
      <c r="J44" s="238"/>
      <c r="K44" s="239">
        <f>ROUND(E44*J44,2)</f>
        <v>0</v>
      </c>
      <c r="L44" s="239">
        <v>21</v>
      </c>
      <c r="M44" s="239">
        <f>G44*(1+L44/100)</f>
        <v>0</v>
      </c>
      <c r="N44" s="239">
        <v>0.55125000000000002</v>
      </c>
      <c r="O44" s="239">
        <f>ROUND(E44*N44,2)</f>
        <v>5.87</v>
      </c>
      <c r="P44" s="239">
        <v>0</v>
      </c>
      <c r="Q44" s="239">
        <f>ROUND(E44*P44,2)</f>
        <v>0</v>
      </c>
      <c r="R44" s="239" t="s">
        <v>897</v>
      </c>
      <c r="S44" s="239" t="s">
        <v>179</v>
      </c>
      <c r="T44" s="240" t="s">
        <v>168</v>
      </c>
      <c r="U44" s="223">
        <v>2.7E-2</v>
      </c>
      <c r="V44" s="223">
        <f>ROUND(E44*U44,2)</f>
        <v>0.28999999999999998</v>
      </c>
      <c r="W44" s="223"/>
      <c r="X44" s="223" t="s">
        <v>169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170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20"/>
      <c r="B45" s="221"/>
      <c r="C45" s="259" t="s">
        <v>971</v>
      </c>
      <c r="D45" s="243"/>
      <c r="E45" s="243"/>
      <c r="F45" s="243"/>
      <c r="G45" s="24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3"/>
      <c r="Z45" s="213"/>
      <c r="AA45" s="213"/>
      <c r="AB45" s="213"/>
      <c r="AC45" s="213"/>
      <c r="AD45" s="213"/>
      <c r="AE45" s="213"/>
      <c r="AF45" s="213"/>
      <c r="AG45" s="213" t="s">
        <v>293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57" t="s">
        <v>968</v>
      </c>
      <c r="D46" s="225"/>
      <c r="E46" s="226">
        <v>10.647</v>
      </c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3"/>
      <c r="Z46" s="213"/>
      <c r="AA46" s="213"/>
      <c r="AB46" s="213"/>
      <c r="AC46" s="213"/>
      <c r="AD46" s="213"/>
      <c r="AE46" s="213"/>
      <c r="AF46" s="213"/>
      <c r="AG46" s="213" t="s">
        <v>172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34">
        <v>12</v>
      </c>
      <c r="B47" s="235" t="s">
        <v>972</v>
      </c>
      <c r="C47" s="256" t="s">
        <v>973</v>
      </c>
      <c r="D47" s="236" t="s">
        <v>177</v>
      </c>
      <c r="E47" s="237">
        <v>18.626999999999999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39">
        <v>7.3899999999999993E-2</v>
      </c>
      <c r="O47" s="239">
        <f>ROUND(E47*N47,2)</f>
        <v>1.38</v>
      </c>
      <c r="P47" s="239">
        <v>0</v>
      </c>
      <c r="Q47" s="239">
        <f>ROUND(E47*P47,2)</f>
        <v>0</v>
      </c>
      <c r="R47" s="239" t="s">
        <v>897</v>
      </c>
      <c r="S47" s="239" t="s">
        <v>179</v>
      </c>
      <c r="T47" s="240" t="s">
        <v>168</v>
      </c>
      <c r="U47" s="223">
        <v>0.45200000000000001</v>
      </c>
      <c r="V47" s="223">
        <f>ROUND(E47*U47,2)</f>
        <v>8.42</v>
      </c>
      <c r="W47" s="223"/>
      <c r="X47" s="223" t="s">
        <v>169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170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22.5" outlineLevel="1" x14ac:dyDescent="0.2">
      <c r="A48" s="220"/>
      <c r="B48" s="221"/>
      <c r="C48" s="258" t="s">
        <v>974</v>
      </c>
      <c r="D48" s="242"/>
      <c r="E48" s="242"/>
      <c r="F48" s="242"/>
      <c r="G48" s="242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3"/>
      <c r="Z48" s="213"/>
      <c r="AA48" s="213"/>
      <c r="AB48" s="213"/>
      <c r="AC48" s="213"/>
      <c r="AD48" s="213"/>
      <c r="AE48" s="213"/>
      <c r="AF48" s="213"/>
      <c r="AG48" s="213" t="s">
        <v>187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41" t="str">
        <f>C48</f>
        <v>s provedením lože z kameniva drceného, s vyplněním spár, s dvojitým hutněním a se smetením přebytečného materiálu na krajnici. S dodáním hmot pro lože a výplň spár.</v>
      </c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57" t="s">
        <v>975</v>
      </c>
      <c r="D49" s="225"/>
      <c r="E49" s="226">
        <v>7.98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172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57" t="s">
        <v>968</v>
      </c>
      <c r="D50" s="225"/>
      <c r="E50" s="226">
        <v>10.647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3"/>
      <c r="Z50" s="213"/>
      <c r="AA50" s="213"/>
      <c r="AB50" s="213"/>
      <c r="AC50" s="213"/>
      <c r="AD50" s="213"/>
      <c r="AE50" s="213"/>
      <c r="AF50" s="213"/>
      <c r="AG50" s="213" t="s">
        <v>172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34">
        <v>13</v>
      </c>
      <c r="B51" s="235" t="s">
        <v>976</v>
      </c>
      <c r="C51" s="256" t="s">
        <v>977</v>
      </c>
      <c r="D51" s="236" t="s">
        <v>177</v>
      </c>
      <c r="E51" s="237">
        <v>11.7117</v>
      </c>
      <c r="F51" s="238"/>
      <c r="G51" s="239">
        <f>ROUND(E51*F51,2)</f>
        <v>0</v>
      </c>
      <c r="H51" s="238"/>
      <c r="I51" s="239">
        <f>ROUND(E51*H51,2)</f>
        <v>0</v>
      </c>
      <c r="J51" s="238"/>
      <c r="K51" s="239">
        <f>ROUND(E51*J51,2)</f>
        <v>0</v>
      </c>
      <c r="L51" s="239">
        <v>21</v>
      </c>
      <c r="M51" s="239">
        <f>G51*(1+L51/100)</f>
        <v>0</v>
      </c>
      <c r="N51" s="239">
        <v>0.13100000000000001</v>
      </c>
      <c r="O51" s="239">
        <f>ROUND(E51*N51,2)</f>
        <v>1.53</v>
      </c>
      <c r="P51" s="239">
        <v>0</v>
      </c>
      <c r="Q51" s="239">
        <f>ROUND(E51*P51,2)</f>
        <v>0</v>
      </c>
      <c r="R51" s="239" t="s">
        <v>741</v>
      </c>
      <c r="S51" s="239" t="s">
        <v>179</v>
      </c>
      <c r="T51" s="240" t="s">
        <v>168</v>
      </c>
      <c r="U51" s="223">
        <v>0</v>
      </c>
      <c r="V51" s="223">
        <f>ROUND(E51*U51,2)</f>
        <v>0</v>
      </c>
      <c r="W51" s="223"/>
      <c r="X51" s="223" t="s">
        <v>540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541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57" t="s">
        <v>978</v>
      </c>
      <c r="D52" s="225"/>
      <c r="E52" s="226">
        <v>11.7117</v>
      </c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3"/>
      <c r="Z52" s="213"/>
      <c r="AA52" s="213"/>
      <c r="AB52" s="213"/>
      <c r="AC52" s="213"/>
      <c r="AD52" s="213"/>
      <c r="AE52" s="213"/>
      <c r="AF52" s="213"/>
      <c r="AG52" s="213" t="s">
        <v>172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x14ac:dyDescent="0.2">
      <c r="A53" s="228" t="s">
        <v>162</v>
      </c>
      <c r="B53" s="229" t="s">
        <v>89</v>
      </c>
      <c r="C53" s="255" t="s">
        <v>90</v>
      </c>
      <c r="D53" s="230"/>
      <c r="E53" s="231"/>
      <c r="F53" s="232"/>
      <c r="G53" s="232">
        <f>SUMIF(AG54:AG56,"&lt;&gt;NOR",G54:G56)</f>
        <v>0</v>
      </c>
      <c r="H53" s="232"/>
      <c r="I53" s="232">
        <f>SUM(I54:I56)</f>
        <v>0</v>
      </c>
      <c r="J53" s="232"/>
      <c r="K53" s="232">
        <f>SUM(K54:K56)</f>
        <v>0</v>
      </c>
      <c r="L53" s="232"/>
      <c r="M53" s="232">
        <f>SUM(M54:M56)</f>
        <v>0</v>
      </c>
      <c r="N53" s="232"/>
      <c r="O53" s="232">
        <f>SUM(O54:O56)</f>
        <v>0.26</v>
      </c>
      <c r="P53" s="232"/>
      <c r="Q53" s="232">
        <f>SUM(Q54:Q56)</f>
        <v>0</v>
      </c>
      <c r="R53" s="232"/>
      <c r="S53" s="232"/>
      <c r="T53" s="233"/>
      <c r="U53" s="227"/>
      <c r="V53" s="227">
        <f>SUM(V54:V56)</f>
        <v>0.46</v>
      </c>
      <c r="W53" s="227"/>
      <c r="X53" s="227"/>
      <c r="AG53" t="s">
        <v>163</v>
      </c>
    </row>
    <row r="54" spans="1:60" outlineLevel="1" x14ac:dyDescent="0.2">
      <c r="A54" s="234">
        <v>14</v>
      </c>
      <c r="B54" s="235" t="s">
        <v>979</v>
      </c>
      <c r="C54" s="256" t="s">
        <v>980</v>
      </c>
      <c r="D54" s="236" t="s">
        <v>184</v>
      </c>
      <c r="E54" s="237">
        <v>0.10395</v>
      </c>
      <c r="F54" s="238"/>
      <c r="G54" s="239">
        <f>ROUND(E54*F54,2)</f>
        <v>0</v>
      </c>
      <c r="H54" s="238"/>
      <c r="I54" s="239">
        <f>ROUND(E54*H54,2)</f>
        <v>0</v>
      </c>
      <c r="J54" s="238"/>
      <c r="K54" s="239">
        <f>ROUND(E54*J54,2)</f>
        <v>0</v>
      </c>
      <c r="L54" s="239">
        <v>21</v>
      </c>
      <c r="M54" s="239">
        <f>G54*(1+L54/100)</f>
        <v>0</v>
      </c>
      <c r="N54" s="239">
        <v>2.5</v>
      </c>
      <c r="O54" s="239">
        <f>ROUND(E54*N54,2)</f>
        <v>0.26</v>
      </c>
      <c r="P54" s="239">
        <v>0</v>
      </c>
      <c r="Q54" s="239">
        <f>ROUND(E54*P54,2)</f>
        <v>0</v>
      </c>
      <c r="R54" s="239" t="s">
        <v>300</v>
      </c>
      <c r="S54" s="239" t="s">
        <v>179</v>
      </c>
      <c r="T54" s="240" t="s">
        <v>168</v>
      </c>
      <c r="U54" s="223">
        <v>4.4000000000000004</v>
      </c>
      <c r="V54" s="223">
        <f>ROUND(E54*U54,2)</f>
        <v>0.46</v>
      </c>
      <c r="W54" s="223"/>
      <c r="X54" s="223" t="s">
        <v>169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170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20"/>
      <c r="B55" s="221"/>
      <c r="C55" s="258" t="s">
        <v>981</v>
      </c>
      <c r="D55" s="242"/>
      <c r="E55" s="242"/>
      <c r="F55" s="242"/>
      <c r="G55" s="242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3"/>
      <c r="Z55" s="213"/>
      <c r="AA55" s="213"/>
      <c r="AB55" s="213"/>
      <c r="AC55" s="213"/>
      <c r="AD55" s="213"/>
      <c r="AE55" s="213"/>
      <c r="AF55" s="213"/>
      <c r="AG55" s="213" t="s">
        <v>187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7" t="s">
        <v>982</v>
      </c>
      <c r="D56" s="225"/>
      <c r="E56" s="226">
        <v>0.10395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3"/>
      <c r="Z56" s="213"/>
      <c r="AA56" s="213"/>
      <c r="AB56" s="213"/>
      <c r="AC56" s="213"/>
      <c r="AD56" s="213"/>
      <c r="AE56" s="213"/>
      <c r="AF56" s="213"/>
      <c r="AG56" s="213" t="s">
        <v>172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x14ac:dyDescent="0.2">
      <c r="A57" s="228" t="s">
        <v>162</v>
      </c>
      <c r="B57" s="229" t="s">
        <v>99</v>
      </c>
      <c r="C57" s="255" t="s">
        <v>100</v>
      </c>
      <c r="D57" s="230"/>
      <c r="E57" s="231"/>
      <c r="F57" s="232"/>
      <c r="G57" s="232">
        <f>SUMIF(AG58:AG59,"&lt;&gt;NOR",G58:G59)</f>
        <v>0</v>
      </c>
      <c r="H57" s="232"/>
      <c r="I57" s="232">
        <f>SUM(I58:I59)</f>
        <v>0</v>
      </c>
      <c r="J57" s="232"/>
      <c r="K57" s="232">
        <f>SUM(K58:K59)</f>
        <v>0</v>
      </c>
      <c r="L57" s="232"/>
      <c r="M57" s="232">
        <f>SUM(M58:M59)</f>
        <v>0</v>
      </c>
      <c r="N57" s="232"/>
      <c r="O57" s="232">
        <f>SUM(O58:O59)</f>
        <v>0</v>
      </c>
      <c r="P57" s="232"/>
      <c r="Q57" s="232">
        <f>SUM(Q58:Q59)</f>
        <v>0</v>
      </c>
      <c r="R57" s="232"/>
      <c r="S57" s="232"/>
      <c r="T57" s="233"/>
      <c r="U57" s="227"/>
      <c r="V57" s="227">
        <f>SUM(V58:V59)</f>
        <v>37.65</v>
      </c>
      <c r="W57" s="227"/>
      <c r="X57" s="227"/>
      <c r="AG57" t="s">
        <v>163</v>
      </c>
    </row>
    <row r="58" spans="1:60" ht="33.75" outlineLevel="1" x14ac:dyDescent="0.2">
      <c r="A58" s="234">
        <v>15</v>
      </c>
      <c r="B58" s="235" t="s">
        <v>298</v>
      </c>
      <c r="C58" s="256" t="s">
        <v>299</v>
      </c>
      <c r="D58" s="236" t="s">
        <v>166</v>
      </c>
      <c r="E58" s="237">
        <v>40.114989999999999</v>
      </c>
      <c r="F58" s="238"/>
      <c r="G58" s="239">
        <f>ROUND(E58*F58,2)</f>
        <v>0</v>
      </c>
      <c r="H58" s="238"/>
      <c r="I58" s="239">
        <f>ROUND(E58*H58,2)</f>
        <v>0</v>
      </c>
      <c r="J58" s="238"/>
      <c r="K58" s="239">
        <f>ROUND(E58*J58,2)</f>
        <v>0</v>
      </c>
      <c r="L58" s="239">
        <v>21</v>
      </c>
      <c r="M58" s="239">
        <f>G58*(1+L58/100)</f>
        <v>0</v>
      </c>
      <c r="N58" s="239">
        <v>0</v>
      </c>
      <c r="O58" s="239">
        <f>ROUND(E58*N58,2)</f>
        <v>0</v>
      </c>
      <c r="P58" s="239">
        <v>0</v>
      </c>
      <c r="Q58" s="239">
        <f>ROUND(E58*P58,2)</f>
        <v>0</v>
      </c>
      <c r="R58" s="239" t="s">
        <v>300</v>
      </c>
      <c r="S58" s="239" t="s">
        <v>179</v>
      </c>
      <c r="T58" s="240" t="s">
        <v>168</v>
      </c>
      <c r="U58" s="223">
        <v>0.9385</v>
      </c>
      <c r="V58" s="223">
        <f>ROUND(E58*U58,2)</f>
        <v>37.65</v>
      </c>
      <c r="W58" s="223"/>
      <c r="X58" s="223" t="s">
        <v>301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302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20"/>
      <c r="B59" s="221"/>
      <c r="C59" s="258" t="s">
        <v>303</v>
      </c>
      <c r="D59" s="242"/>
      <c r="E59" s="242"/>
      <c r="F59" s="242"/>
      <c r="G59" s="242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3"/>
      <c r="Z59" s="213"/>
      <c r="AA59" s="213"/>
      <c r="AB59" s="213"/>
      <c r="AC59" s="213"/>
      <c r="AD59" s="213"/>
      <c r="AE59" s="213"/>
      <c r="AF59" s="213"/>
      <c r="AG59" s="213" t="s">
        <v>187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x14ac:dyDescent="0.2">
      <c r="A60" s="228" t="s">
        <v>162</v>
      </c>
      <c r="B60" s="229" t="s">
        <v>113</v>
      </c>
      <c r="C60" s="255" t="s">
        <v>114</v>
      </c>
      <c r="D60" s="230"/>
      <c r="E60" s="231"/>
      <c r="F60" s="232"/>
      <c r="G60" s="232">
        <f>SUMIF(AG61:AG74,"&lt;&gt;NOR",G61:G74)</f>
        <v>0</v>
      </c>
      <c r="H60" s="232"/>
      <c r="I60" s="232">
        <f>SUM(I61:I74)</f>
        <v>0</v>
      </c>
      <c r="J60" s="232"/>
      <c r="K60" s="232">
        <f>SUM(K61:K74)</f>
        <v>0</v>
      </c>
      <c r="L60" s="232"/>
      <c r="M60" s="232">
        <f>SUM(M61:M74)</f>
        <v>0</v>
      </c>
      <c r="N60" s="232"/>
      <c r="O60" s="232">
        <f>SUM(O61:O74)</f>
        <v>0.3</v>
      </c>
      <c r="P60" s="232"/>
      <c r="Q60" s="232">
        <f>SUM(Q61:Q74)</f>
        <v>0</v>
      </c>
      <c r="R60" s="232"/>
      <c r="S60" s="232"/>
      <c r="T60" s="233"/>
      <c r="U60" s="227"/>
      <c r="V60" s="227">
        <f>SUM(V61:V74)</f>
        <v>2.89</v>
      </c>
      <c r="W60" s="227"/>
      <c r="X60" s="227"/>
      <c r="AG60" t="s">
        <v>163</v>
      </c>
    </row>
    <row r="61" spans="1:60" outlineLevel="1" x14ac:dyDescent="0.2">
      <c r="A61" s="234">
        <v>16</v>
      </c>
      <c r="B61" s="235" t="s">
        <v>983</v>
      </c>
      <c r="C61" s="256" t="s">
        <v>984</v>
      </c>
      <c r="D61" s="236" t="s">
        <v>177</v>
      </c>
      <c r="E61" s="237">
        <v>2.97</v>
      </c>
      <c r="F61" s="238"/>
      <c r="G61" s="239">
        <f>ROUND(E61*F61,2)</f>
        <v>0</v>
      </c>
      <c r="H61" s="238"/>
      <c r="I61" s="239">
        <f>ROUND(E61*H61,2)</f>
        <v>0</v>
      </c>
      <c r="J61" s="238"/>
      <c r="K61" s="239">
        <f>ROUND(E61*J61,2)</f>
        <v>0</v>
      </c>
      <c r="L61" s="239">
        <v>21</v>
      </c>
      <c r="M61" s="239">
        <f>G61*(1+L61/100)</f>
        <v>0</v>
      </c>
      <c r="N61" s="239">
        <v>2.1999999999999999E-2</v>
      </c>
      <c r="O61" s="239">
        <f>ROUND(E61*N61,2)</f>
        <v>7.0000000000000007E-2</v>
      </c>
      <c r="P61" s="239">
        <v>0</v>
      </c>
      <c r="Q61" s="239">
        <f>ROUND(E61*P61,2)</f>
        <v>0</v>
      </c>
      <c r="R61" s="239" t="s">
        <v>347</v>
      </c>
      <c r="S61" s="239" t="s">
        <v>179</v>
      </c>
      <c r="T61" s="240" t="s">
        <v>168</v>
      </c>
      <c r="U61" s="223">
        <v>0.05</v>
      </c>
      <c r="V61" s="223">
        <f>ROUND(E61*U61,2)</f>
        <v>0.15</v>
      </c>
      <c r="W61" s="223"/>
      <c r="X61" s="223" t="s">
        <v>169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170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57" t="s">
        <v>985</v>
      </c>
      <c r="D62" s="225"/>
      <c r="E62" s="226">
        <v>2.97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3"/>
      <c r="Z62" s="213"/>
      <c r="AA62" s="213"/>
      <c r="AB62" s="213"/>
      <c r="AC62" s="213"/>
      <c r="AD62" s="213"/>
      <c r="AE62" s="213"/>
      <c r="AF62" s="213"/>
      <c r="AG62" s="213" t="s">
        <v>172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34">
        <v>17</v>
      </c>
      <c r="B63" s="235" t="s">
        <v>986</v>
      </c>
      <c r="C63" s="256" t="s">
        <v>987</v>
      </c>
      <c r="D63" s="236" t="s">
        <v>655</v>
      </c>
      <c r="E63" s="237">
        <v>11.1</v>
      </c>
      <c r="F63" s="238"/>
      <c r="G63" s="239">
        <f>ROUND(E63*F63,2)</f>
        <v>0</v>
      </c>
      <c r="H63" s="238"/>
      <c r="I63" s="239">
        <f>ROUND(E63*H63,2)</f>
        <v>0</v>
      </c>
      <c r="J63" s="238"/>
      <c r="K63" s="239">
        <f>ROUND(E63*J63,2)</f>
        <v>0</v>
      </c>
      <c r="L63" s="239">
        <v>21</v>
      </c>
      <c r="M63" s="239">
        <f>G63*(1+L63/100)</f>
        <v>0</v>
      </c>
      <c r="N63" s="239">
        <v>5.2999999999999998E-4</v>
      </c>
      <c r="O63" s="239">
        <f>ROUND(E63*N63,2)</f>
        <v>0.01</v>
      </c>
      <c r="P63" s="239">
        <v>0</v>
      </c>
      <c r="Q63" s="239">
        <f>ROUND(E63*P63,2)</f>
        <v>0</v>
      </c>
      <c r="R63" s="239" t="s">
        <v>347</v>
      </c>
      <c r="S63" s="239" t="s">
        <v>179</v>
      </c>
      <c r="T63" s="240" t="s">
        <v>168</v>
      </c>
      <c r="U63" s="223">
        <v>0.2</v>
      </c>
      <c r="V63" s="223">
        <f>ROUND(E63*U63,2)</f>
        <v>2.2200000000000002</v>
      </c>
      <c r="W63" s="223"/>
      <c r="X63" s="223" t="s">
        <v>169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170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57" t="s">
        <v>988</v>
      </c>
      <c r="D64" s="225"/>
      <c r="E64" s="226">
        <v>11.1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3"/>
      <c r="Z64" s="213"/>
      <c r="AA64" s="213"/>
      <c r="AB64" s="213"/>
      <c r="AC64" s="213"/>
      <c r="AD64" s="213"/>
      <c r="AE64" s="213"/>
      <c r="AF64" s="213"/>
      <c r="AG64" s="213" t="s">
        <v>172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34">
        <v>18</v>
      </c>
      <c r="B65" s="235" t="s">
        <v>989</v>
      </c>
      <c r="C65" s="256" t="s">
        <v>990</v>
      </c>
      <c r="D65" s="236" t="s">
        <v>655</v>
      </c>
      <c r="E65" s="237">
        <v>11.85</v>
      </c>
      <c r="F65" s="238"/>
      <c r="G65" s="239">
        <f>ROUND(E65*F65,2)</f>
        <v>0</v>
      </c>
      <c r="H65" s="238"/>
      <c r="I65" s="239">
        <f>ROUND(E65*H65,2)</f>
        <v>0</v>
      </c>
      <c r="J65" s="238"/>
      <c r="K65" s="239">
        <f>ROUND(E65*J65,2)</f>
        <v>0</v>
      </c>
      <c r="L65" s="239">
        <v>21</v>
      </c>
      <c r="M65" s="239">
        <f>G65*(1+L65/100)</f>
        <v>0</v>
      </c>
      <c r="N65" s="239">
        <v>1.4999999999999999E-2</v>
      </c>
      <c r="O65" s="239">
        <f>ROUND(E65*N65,2)</f>
        <v>0.18</v>
      </c>
      <c r="P65" s="239">
        <v>0</v>
      </c>
      <c r="Q65" s="239">
        <f>ROUND(E65*P65,2)</f>
        <v>0</v>
      </c>
      <c r="R65" s="239"/>
      <c r="S65" s="239" t="s">
        <v>167</v>
      </c>
      <c r="T65" s="240" t="s">
        <v>284</v>
      </c>
      <c r="U65" s="223">
        <v>3.4000000000000002E-2</v>
      </c>
      <c r="V65" s="223">
        <f>ROUND(E65*U65,2)</f>
        <v>0.4</v>
      </c>
      <c r="W65" s="223"/>
      <c r="X65" s="223" t="s">
        <v>169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170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20"/>
      <c r="B66" s="221"/>
      <c r="C66" s="259" t="s">
        <v>991</v>
      </c>
      <c r="D66" s="243"/>
      <c r="E66" s="243"/>
      <c r="F66" s="243"/>
      <c r="G66" s="24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293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20"/>
      <c r="B67" s="221"/>
      <c r="C67" s="257" t="s">
        <v>992</v>
      </c>
      <c r="D67" s="225"/>
      <c r="E67" s="226">
        <v>3.8</v>
      </c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3"/>
      <c r="Z67" s="213"/>
      <c r="AA67" s="213"/>
      <c r="AB67" s="213"/>
      <c r="AC67" s="213"/>
      <c r="AD67" s="213"/>
      <c r="AE67" s="213"/>
      <c r="AF67" s="213"/>
      <c r="AG67" s="213" t="s">
        <v>172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57" t="s">
        <v>993</v>
      </c>
      <c r="D68" s="225"/>
      <c r="E68" s="226">
        <v>8.0500000000000007</v>
      </c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3"/>
      <c r="Z68" s="213"/>
      <c r="AA68" s="213"/>
      <c r="AB68" s="213"/>
      <c r="AC68" s="213"/>
      <c r="AD68" s="213"/>
      <c r="AE68" s="213"/>
      <c r="AF68" s="213"/>
      <c r="AG68" s="213" t="s">
        <v>172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34">
        <v>19</v>
      </c>
      <c r="B69" s="235" t="s">
        <v>994</v>
      </c>
      <c r="C69" s="256" t="s">
        <v>995</v>
      </c>
      <c r="D69" s="236" t="s">
        <v>655</v>
      </c>
      <c r="E69" s="237">
        <v>3.5</v>
      </c>
      <c r="F69" s="238"/>
      <c r="G69" s="239">
        <f>ROUND(E69*F69,2)</f>
        <v>0</v>
      </c>
      <c r="H69" s="238"/>
      <c r="I69" s="239">
        <f>ROUND(E69*H69,2)</f>
        <v>0</v>
      </c>
      <c r="J69" s="238"/>
      <c r="K69" s="239">
        <f>ROUND(E69*J69,2)</f>
        <v>0</v>
      </c>
      <c r="L69" s="239">
        <v>21</v>
      </c>
      <c r="M69" s="239">
        <f>G69*(1+L69/100)</f>
        <v>0</v>
      </c>
      <c r="N69" s="239">
        <v>0.01</v>
      </c>
      <c r="O69" s="239">
        <f>ROUND(E69*N69,2)</f>
        <v>0.04</v>
      </c>
      <c r="P69" s="239">
        <v>0</v>
      </c>
      <c r="Q69" s="239">
        <f>ROUND(E69*P69,2)</f>
        <v>0</v>
      </c>
      <c r="R69" s="239"/>
      <c r="S69" s="239" t="s">
        <v>167</v>
      </c>
      <c r="T69" s="240" t="s">
        <v>284</v>
      </c>
      <c r="U69" s="223">
        <v>3.4000000000000002E-2</v>
      </c>
      <c r="V69" s="223">
        <f>ROUND(E69*U69,2)</f>
        <v>0.12</v>
      </c>
      <c r="W69" s="223"/>
      <c r="X69" s="223" t="s">
        <v>169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170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20"/>
      <c r="B70" s="221"/>
      <c r="C70" s="259" t="s">
        <v>991</v>
      </c>
      <c r="D70" s="243"/>
      <c r="E70" s="243"/>
      <c r="F70" s="243"/>
      <c r="G70" s="24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13"/>
      <c r="Z70" s="213"/>
      <c r="AA70" s="213"/>
      <c r="AB70" s="213"/>
      <c r="AC70" s="213"/>
      <c r="AD70" s="213"/>
      <c r="AE70" s="213"/>
      <c r="AF70" s="213"/>
      <c r="AG70" s="213" t="s">
        <v>293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57" t="s">
        <v>996</v>
      </c>
      <c r="D71" s="225"/>
      <c r="E71" s="226">
        <v>1.8</v>
      </c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3"/>
      <c r="Z71" s="213"/>
      <c r="AA71" s="213"/>
      <c r="AB71" s="213"/>
      <c r="AC71" s="213"/>
      <c r="AD71" s="213"/>
      <c r="AE71" s="213"/>
      <c r="AF71" s="213"/>
      <c r="AG71" s="213" t="s">
        <v>172</v>
      </c>
      <c r="AH71" s="213"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7" t="s">
        <v>997</v>
      </c>
      <c r="D72" s="225"/>
      <c r="E72" s="226">
        <v>1.7</v>
      </c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3"/>
      <c r="Z72" s="213"/>
      <c r="AA72" s="213"/>
      <c r="AB72" s="213"/>
      <c r="AC72" s="213"/>
      <c r="AD72" s="213"/>
      <c r="AE72" s="213"/>
      <c r="AF72" s="213"/>
      <c r="AG72" s="213" t="s">
        <v>172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20">
        <v>20</v>
      </c>
      <c r="B73" s="221" t="s">
        <v>343</v>
      </c>
      <c r="C73" s="260" t="s">
        <v>344</v>
      </c>
      <c r="D73" s="222" t="s">
        <v>0</v>
      </c>
      <c r="E73" s="244"/>
      <c r="F73" s="224"/>
      <c r="G73" s="223">
        <f>ROUND(E73*F73,2)</f>
        <v>0</v>
      </c>
      <c r="H73" s="224"/>
      <c r="I73" s="223">
        <f>ROUND(E73*H73,2)</f>
        <v>0</v>
      </c>
      <c r="J73" s="224"/>
      <c r="K73" s="223">
        <f>ROUND(E73*J73,2)</f>
        <v>0</v>
      </c>
      <c r="L73" s="223">
        <v>21</v>
      </c>
      <c r="M73" s="223">
        <f>G73*(1+L73/100)</f>
        <v>0</v>
      </c>
      <c r="N73" s="223">
        <v>0</v>
      </c>
      <c r="O73" s="223">
        <f>ROUND(E73*N73,2)</f>
        <v>0</v>
      </c>
      <c r="P73" s="223">
        <v>0</v>
      </c>
      <c r="Q73" s="223">
        <f>ROUND(E73*P73,2)</f>
        <v>0</v>
      </c>
      <c r="R73" s="223" t="s">
        <v>327</v>
      </c>
      <c r="S73" s="223" t="s">
        <v>179</v>
      </c>
      <c r="T73" s="223" t="s">
        <v>168</v>
      </c>
      <c r="U73" s="223">
        <v>0</v>
      </c>
      <c r="V73" s="223">
        <f>ROUND(E73*U73,2)</f>
        <v>0</v>
      </c>
      <c r="W73" s="223"/>
      <c r="X73" s="223" t="s">
        <v>301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302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20"/>
      <c r="B74" s="221"/>
      <c r="C74" s="261" t="s">
        <v>324</v>
      </c>
      <c r="D74" s="245"/>
      <c r="E74" s="245"/>
      <c r="F74" s="245"/>
      <c r="G74" s="245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13"/>
      <c r="Z74" s="213"/>
      <c r="AA74" s="213"/>
      <c r="AB74" s="213"/>
      <c r="AC74" s="213"/>
      <c r="AD74" s="213"/>
      <c r="AE74" s="213"/>
      <c r="AF74" s="213"/>
      <c r="AG74" s="213" t="s">
        <v>187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x14ac:dyDescent="0.2">
      <c r="A75" s="228" t="s">
        <v>162</v>
      </c>
      <c r="B75" s="229" t="s">
        <v>117</v>
      </c>
      <c r="C75" s="255" t="s">
        <v>118</v>
      </c>
      <c r="D75" s="230"/>
      <c r="E75" s="231"/>
      <c r="F75" s="232"/>
      <c r="G75" s="232">
        <f>SUMIF(AG76:AG85,"&lt;&gt;NOR",G76:G85)</f>
        <v>0</v>
      </c>
      <c r="H75" s="232"/>
      <c r="I75" s="232">
        <f>SUM(I76:I85)</f>
        <v>0</v>
      </c>
      <c r="J75" s="232"/>
      <c r="K75" s="232">
        <f>SUM(K76:K85)</f>
        <v>0</v>
      </c>
      <c r="L75" s="232"/>
      <c r="M75" s="232">
        <f>SUM(M76:M85)</f>
        <v>0</v>
      </c>
      <c r="N75" s="232"/>
      <c r="O75" s="232">
        <f>SUM(O76:O85)</f>
        <v>0.33</v>
      </c>
      <c r="P75" s="232"/>
      <c r="Q75" s="232">
        <f>SUM(Q76:Q85)</f>
        <v>0</v>
      </c>
      <c r="R75" s="232"/>
      <c r="S75" s="232"/>
      <c r="T75" s="233"/>
      <c r="U75" s="227"/>
      <c r="V75" s="227">
        <f>SUM(V76:V85)</f>
        <v>26.9</v>
      </c>
      <c r="W75" s="227"/>
      <c r="X75" s="227"/>
      <c r="AG75" t="s">
        <v>163</v>
      </c>
    </row>
    <row r="76" spans="1:60" ht="33.75" outlineLevel="1" x14ac:dyDescent="0.2">
      <c r="A76" s="234">
        <v>21</v>
      </c>
      <c r="B76" s="235" t="s">
        <v>998</v>
      </c>
      <c r="C76" s="256" t="s">
        <v>999</v>
      </c>
      <c r="D76" s="236" t="s">
        <v>177</v>
      </c>
      <c r="E76" s="237">
        <v>1.61</v>
      </c>
      <c r="F76" s="238"/>
      <c r="G76" s="239">
        <f>ROUND(E76*F76,2)</f>
        <v>0</v>
      </c>
      <c r="H76" s="238"/>
      <c r="I76" s="239">
        <f>ROUND(E76*H76,2)</f>
        <v>0</v>
      </c>
      <c r="J76" s="238"/>
      <c r="K76" s="239">
        <f>ROUND(E76*J76,2)</f>
        <v>0</v>
      </c>
      <c r="L76" s="239">
        <v>21</v>
      </c>
      <c r="M76" s="239">
        <f>G76*(1+L76/100)</f>
        <v>0</v>
      </c>
      <c r="N76" s="239">
        <v>0.12053</v>
      </c>
      <c r="O76" s="239">
        <f>ROUND(E76*N76,2)</f>
        <v>0.19</v>
      </c>
      <c r="P76" s="239">
        <v>0</v>
      </c>
      <c r="Q76" s="239">
        <f>ROUND(E76*P76,2)</f>
        <v>0</v>
      </c>
      <c r="R76" s="239" t="s">
        <v>1000</v>
      </c>
      <c r="S76" s="239" t="s">
        <v>179</v>
      </c>
      <c r="T76" s="240" t="s">
        <v>168</v>
      </c>
      <c r="U76" s="223">
        <v>1.131</v>
      </c>
      <c r="V76" s="223">
        <f>ROUND(E76*U76,2)</f>
        <v>1.82</v>
      </c>
      <c r="W76" s="223"/>
      <c r="X76" s="223" t="s">
        <v>169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170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20"/>
      <c r="B77" s="221"/>
      <c r="C77" s="257" t="s">
        <v>1001</v>
      </c>
      <c r="D77" s="225"/>
      <c r="E77" s="226">
        <v>0.315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3"/>
      <c r="Z77" s="213"/>
      <c r="AA77" s="213"/>
      <c r="AB77" s="213"/>
      <c r="AC77" s="213"/>
      <c r="AD77" s="213"/>
      <c r="AE77" s="213"/>
      <c r="AF77" s="213"/>
      <c r="AG77" s="213" t="s">
        <v>172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57" t="s">
        <v>899</v>
      </c>
      <c r="D78" s="225"/>
      <c r="E78" s="226">
        <v>1.2949999999999999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3"/>
      <c r="Z78" s="213"/>
      <c r="AA78" s="213"/>
      <c r="AB78" s="213"/>
      <c r="AC78" s="213"/>
      <c r="AD78" s="213"/>
      <c r="AE78" s="213"/>
      <c r="AF78" s="213"/>
      <c r="AG78" s="213" t="s">
        <v>172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34">
        <v>22</v>
      </c>
      <c r="B79" s="235" t="s">
        <v>1002</v>
      </c>
      <c r="C79" s="256" t="s">
        <v>1003</v>
      </c>
      <c r="D79" s="236" t="s">
        <v>177</v>
      </c>
      <c r="E79" s="237">
        <v>41.804499999999997</v>
      </c>
      <c r="F79" s="238"/>
      <c r="G79" s="239">
        <f>ROUND(E79*F79,2)</f>
        <v>0</v>
      </c>
      <c r="H79" s="238"/>
      <c r="I79" s="239">
        <f>ROUND(E79*H79,2)</f>
        <v>0</v>
      </c>
      <c r="J79" s="238"/>
      <c r="K79" s="239">
        <f>ROUND(E79*J79,2)</f>
        <v>0</v>
      </c>
      <c r="L79" s="239">
        <v>21</v>
      </c>
      <c r="M79" s="239">
        <f>G79*(1+L79/100)</f>
        <v>0</v>
      </c>
      <c r="N79" s="239">
        <v>0</v>
      </c>
      <c r="O79" s="239">
        <f>ROUND(E79*N79,2)</f>
        <v>0</v>
      </c>
      <c r="P79" s="239">
        <v>0</v>
      </c>
      <c r="Q79" s="239">
        <f>ROUND(E79*P79,2)</f>
        <v>0</v>
      </c>
      <c r="R79" s="239"/>
      <c r="S79" s="239" t="s">
        <v>167</v>
      </c>
      <c r="T79" s="240" t="s">
        <v>168</v>
      </c>
      <c r="U79" s="223">
        <v>0.6</v>
      </c>
      <c r="V79" s="223">
        <f>ROUND(E79*U79,2)</f>
        <v>25.08</v>
      </c>
      <c r="W79" s="223"/>
      <c r="X79" s="223" t="s">
        <v>169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170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20"/>
      <c r="B80" s="221"/>
      <c r="C80" s="257" t="s">
        <v>1004</v>
      </c>
      <c r="D80" s="225"/>
      <c r="E80" s="226">
        <v>41.804499999999997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3"/>
      <c r="Z80" s="213"/>
      <c r="AA80" s="213"/>
      <c r="AB80" s="213"/>
      <c r="AC80" s="213"/>
      <c r="AD80" s="213"/>
      <c r="AE80" s="213"/>
      <c r="AF80" s="213"/>
      <c r="AG80" s="213" t="s">
        <v>172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34">
        <v>23</v>
      </c>
      <c r="B81" s="235" t="s">
        <v>1005</v>
      </c>
      <c r="C81" s="256" t="s">
        <v>1006</v>
      </c>
      <c r="D81" s="236" t="s">
        <v>177</v>
      </c>
      <c r="E81" s="237">
        <v>1.7709999999999999</v>
      </c>
      <c r="F81" s="238"/>
      <c r="G81" s="239">
        <f>ROUND(E81*F81,2)</f>
        <v>0</v>
      </c>
      <c r="H81" s="238"/>
      <c r="I81" s="239">
        <f>ROUND(E81*H81,2)</f>
        <v>0</v>
      </c>
      <c r="J81" s="238"/>
      <c r="K81" s="239">
        <f>ROUND(E81*J81,2)</f>
        <v>0</v>
      </c>
      <c r="L81" s="239">
        <v>21</v>
      </c>
      <c r="M81" s="239">
        <f>G81*(1+L81/100)</f>
        <v>0</v>
      </c>
      <c r="N81" s="239">
        <v>8.1000000000000003E-2</v>
      </c>
      <c r="O81" s="239">
        <f>ROUND(E81*N81,2)</f>
        <v>0.14000000000000001</v>
      </c>
      <c r="P81" s="239">
        <v>0</v>
      </c>
      <c r="Q81" s="239">
        <f>ROUND(E81*P81,2)</f>
        <v>0</v>
      </c>
      <c r="R81" s="239" t="s">
        <v>741</v>
      </c>
      <c r="S81" s="239" t="s">
        <v>179</v>
      </c>
      <c r="T81" s="240" t="s">
        <v>168</v>
      </c>
      <c r="U81" s="223">
        <v>0</v>
      </c>
      <c r="V81" s="223">
        <f>ROUND(E81*U81,2)</f>
        <v>0</v>
      </c>
      <c r="W81" s="223"/>
      <c r="X81" s="223" t="s">
        <v>540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541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20"/>
      <c r="B82" s="221"/>
      <c r="C82" s="259" t="s">
        <v>1007</v>
      </c>
      <c r="D82" s="243"/>
      <c r="E82" s="243"/>
      <c r="F82" s="243"/>
      <c r="G82" s="24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13"/>
      <c r="Z82" s="213"/>
      <c r="AA82" s="213"/>
      <c r="AB82" s="213"/>
      <c r="AC82" s="213"/>
      <c r="AD82" s="213"/>
      <c r="AE82" s="213"/>
      <c r="AF82" s="213"/>
      <c r="AG82" s="213" t="s">
        <v>293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20"/>
      <c r="B83" s="221"/>
      <c r="C83" s="257" t="s">
        <v>1008</v>
      </c>
      <c r="D83" s="225"/>
      <c r="E83" s="226">
        <v>1.7709999999999999</v>
      </c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3"/>
      <c r="Z83" s="213"/>
      <c r="AA83" s="213"/>
      <c r="AB83" s="213"/>
      <c r="AC83" s="213"/>
      <c r="AD83" s="213"/>
      <c r="AE83" s="213"/>
      <c r="AF83" s="213"/>
      <c r="AG83" s="213" t="s">
        <v>172</v>
      </c>
      <c r="AH83" s="213">
        <v>5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ht="22.5" outlineLevel="1" x14ac:dyDescent="0.2">
      <c r="A84" s="220">
        <v>24</v>
      </c>
      <c r="B84" s="221" t="s">
        <v>1009</v>
      </c>
      <c r="C84" s="260" t="s">
        <v>1010</v>
      </c>
      <c r="D84" s="222" t="s">
        <v>0</v>
      </c>
      <c r="E84" s="244"/>
      <c r="F84" s="224"/>
      <c r="G84" s="223">
        <f>ROUND(E84*F84,2)</f>
        <v>0</v>
      </c>
      <c r="H84" s="224"/>
      <c r="I84" s="223">
        <f>ROUND(E84*H84,2)</f>
        <v>0</v>
      </c>
      <c r="J84" s="224"/>
      <c r="K84" s="223">
        <f>ROUND(E84*J84,2)</f>
        <v>0</v>
      </c>
      <c r="L84" s="223">
        <v>21</v>
      </c>
      <c r="M84" s="223">
        <f>G84*(1+L84/100)</f>
        <v>0</v>
      </c>
      <c r="N84" s="223">
        <v>0</v>
      </c>
      <c r="O84" s="223">
        <f>ROUND(E84*N84,2)</f>
        <v>0</v>
      </c>
      <c r="P84" s="223">
        <v>0</v>
      </c>
      <c r="Q84" s="223">
        <f>ROUND(E84*P84,2)</f>
        <v>0</v>
      </c>
      <c r="R84" s="223" t="s">
        <v>1000</v>
      </c>
      <c r="S84" s="223" t="s">
        <v>179</v>
      </c>
      <c r="T84" s="223" t="s">
        <v>168</v>
      </c>
      <c r="U84" s="223">
        <v>0</v>
      </c>
      <c r="V84" s="223">
        <f>ROUND(E84*U84,2)</f>
        <v>0</v>
      </c>
      <c r="W84" s="223"/>
      <c r="X84" s="223" t="s">
        <v>301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302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20"/>
      <c r="B85" s="221"/>
      <c r="C85" s="261" t="s">
        <v>324</v>
      </c>
      <c r="D85" s="245"/>
      <c r="E85" s="245"/>
      <c r="F85" s="245"/>
      <c r="G85" s="245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13"/>
      <c r="Z85" s="213"/>
      <c r="AA85" s="213"/>
      <c r="AB85" s="213"/>
      <c r="AC85" s="213"/>
      <c r="AD85" s="213"/>
      <c r="AE85" s="213"/>
      <c r="AF85" s="213"/>
      <c r="AG85" s="213" t="s">
        <v>187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x14ac:dyDescent="0.2">
      <c r="A86" s="3"/>
      <c r="B86" s="4"/>
      <c r="C86" s="264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AE86">
        <v>15</v>
      </c>
      <c r="AF86">
        <v>21</v>
      </c>
      <c r="AG86" t="s">
        <v>149</v>
      </c>
    </row>
    <row r="87" spans="1:60" x14ac:dyDescent="0.2">
      <c r="A87" s="216"/>
      <c r="B87" s="217" t="s">
        <v>29</v>
      </c>
      <c r="C87" s="265"/>
      <c r="D87" s="218"/>
      <c r="E87" s="219"/>
      <c r="F87" s="219"/>
      <c r="G87" s="254">
        <f>G8+G15+G33+G40+G53+G57+G60+G75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f>SUMIF(L7:L85,AE86,G7:G85)</f>
        <v>0</v>
      </c>
      <c r="AF87">
        <f>SUMIF(L7:L85,AF86,G7:G85)</f>
        <v>0</v>
      </c>
      <c r="AG87" t="s">
        <v>408</v>
      </c>
    </row>
    <row r="88" spans="1:60" x14ac:dyDescent="0.2">
      <c r="C88" s="266"/>
      <c r="D88" s="10"/>
      <c r="AG88" t="s">
        <v>412</v>
      </c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Yo2As5qkpHVEnI17j6KFGkM2G1sPRWAMxLlisVx4SLC8/Sjl3qXlCY1LKROsds5GkhoQ5BbhdVckZ4GXfogYA==" saltValue="OQpR9RxaXY41eQfpJvu3Uw==" spinCount="100000" sheet="1"/>
  <mergeCells count="19">
    <mergeCell ref="C85:G85"/>
    <mergeCell ref="C55:G55"/>
    <mergeCell ref="C59:G59"/>
    <mergeCell ref="C66:G66"/>
    <mergeCell ref="C70:G70"/>
    <mergeCell ref="C74:G74"/>
    <mergeCell ref="C82:G82"/>
    <mergeCell ref="C17:G17"/>
    <mergeCell ref="C21:G21"/>
    <mergeCell ref="C25:G25"/>
    <mergeCell ref="C42:G42"/>
    <mergeCell ref="C45:G45"/>
    <mergeCell ref="C48:G48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6F78-85FD-49CE-B4FD-BA6BC976067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69</v>
      </c>
      <c r="C3" s="202" t="s">
        <v>70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66</v>
      </c>
      <c r="C4" s="205" t="s">
        <v>70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134</v>
      </c>
      <c r="C8" s="255" t="s">
        <v>27</v>
      </c>
      <c r="D8" s="230"/>
      <c r="E8" s="231"/>
      <c r="F8" s="232"/>
      <c r="G8" s="232">
        <f>SUMIF(AG9:AG14,"&lt;&gt;NOR",G9:G14)</f>
        <v>0</v>
      </c>
      <c r="H8" s="232"/>
      <c r="I8" s="232">
        <f>SUM(I9:I14)</f>
        <v>0</v>
      </c>
      <c r="J8" s="232"/>
      <c r="K8" s="232">
        <f>SUM(K9:K14)</f>
        <v>0</v>
      </c>
      <c r="L8" s="232"/>
      <c r="M8" s="232">
        <f>SUM(M9:M14)</f>
        <v>0</v>
      </c>
      <c r="N8" s="232"/>
      <c r="O8" s="232">
        <f>SUM(O9:O14)</f>
        <v>0</v>
      </c>
      <c r="P8" s="232"/>
      <c r="Q8" s="232">
        <f>SUM(Q9:Q14)</f>
        <v>0</v>
      </c>
      <c r="R8" s="232"/>
      <c r="S8" s="232"/>
      <c r="T8" s="233"/>
      <c r="U8" s="227"/>
      <c r="V8" s="227">
        <f>SUM(V9:V14)</f>
        <v>0</v>
      </c>
      <c r="W8" s="227"/>
      <c r="X8" s="227"/>
      <c r="AG8" t="s">
        <v>163</v>
      </c>
    </row>
    <row r="9" spans="1:60" outlineLevel="1" x14ac:dyDescent="0.2">
      <c r="A9" s="234">
        <v>1</v>
      </c>
      <c r="B9" s="235" t="s">
        <v>1011</v>
      </c>
      <c r="C9" s="256" t="s">
        <v>1012</v>
      </c>
      <c r="D9" s="236" t="s">
        <v>1013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179</v>
      </c>
      <c r="T9" s="240" t="s">
        <v>284</v>
      </c>
      <c r="U9" s="223">
        <v>0</v>
      </c>
      <c r="V9" s="223">
        <f>ROUND(E9*U9,2)</f>
        <v>0</v>
      </c>
      <c r="W9" s="223"/>
      <c r="X9" s="223" t="s">
        <v>69</v>
      </c>
      <c r="Y9" s="213"/>
      <c r="Z9" s="213"/>
      <c r="AA9" s="213"/>
      <c r="AB9" s="213"/>
      <c r="AC9" s="213"/>
      <c r="AD9" s="213"/>
      <c r="AE9" s="213"/>
      <c r="AF9" s="213"/>
      <c r="AG9" s="213" t="s">
        <v>1014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9" t="s">
        <v>1015</v>
      </c>
      <c r="D10" s="243"/>
      <c r="E10" s="243"/>
      <c r="F10" s="243"/>
      <c r="G10" s="24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293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34">
        <v>2</v>
      </c>
      <c r="B11" s="235" t="s">
        <v>1016</v>
      </c>
      <c r="C11" s="256" t="s">
        <v>1017</v>
      </c>
      <c r="D11" s="236" t="s">
        <v>1013</v>
      </c>
      <c r="E11" s="237">
        <v>1</v>
      </c>
      <c r="F11" s="238"/>
      <c r="G11" s="239">
        <f>ROUND(E11*F11,2)</f>
        <v>0</v>
      </c>
      <c r="H11" s="238"/>
      <c r="I11" s="239">
        <f>ROUND(E11*H11,2)</f>
        <v>0</v>
      </c>
      <c r="J11" s="238"/>
      <c r="K11" s="239">
        <f>ROUND(E11*J11,2)</f>
        <v>0</v>
      </c>
      <c r="L11" s="239">
        <v>21</v>
      </c>
      <c r="M11" s="239">
        <f>G11*(1+L11/100)</f>
        <v>0</v>
      </c>
      <c r="N11" s="239">
        <v>0</v>
      </c>
      <c r="O11" s="239">
        <f>ROUND(E11*N11,2)</f>
        <v>0</v>
      </c>
      <c r="P11" s="239">
        <v>0</v>
      </c>
      <c r="Q11" s="239">
        <f>ROUND(E11*P11,2)</f>
        <v>0</v>
      </c>
      <c r="R11" s="239"/>
      <c r="S11" s="239" t="s">
        <v>179</v>
      </c>
      <c r="T11" s="240" t="s">
        <v>284</v>
      </c>
      <c r="U11" s="223">
        <v>0</v>
      </c>
      <c r="V11" s="223">
        <f>ROUND(E11*U11,2)</f>
        <v>0</v>
      </c>
      <c r="W11" s="223"/>
      <c r="X11" s="223" t="s">
        <v>69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1014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2.5" outlineLevel="1" x14ac:dyDescent="0.2">
      <c r="A12" s="220"/>
      <c r="B12" s="221"/>
      <c r="C12" s="259" t="s">
        <v>1018</v>
      </c>
      <c r="D12" s="243"/>
      <c r="E12" s="243"/>
      <c r="F12" s="243"/>
      <c r="G12" s="24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293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41" t="str">
        <f>C12</f>
        <v>Náklady na ztížené provádění stavebních prací v důsledku nepřerušeného provozu na staveništi nebo v případech nepřerušeného provozu v objektech v nichž se stavební práce provádí.</v>
      </c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34">
        <v>3</v>
      </c>
      <c r="B13" s="235" t="s">
        <v>1019</v>
      </c>
      <c r="C13" s="256" t="s">
        <v>1020</v>
      </c>
      <c r="D13" s="236" t="s">
        <v>1013</v>
      </c>
      <c r="E13" s="237">
        <v>1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39">
        <v>0</v>
      </c>
      <c r="O13" s="239">
        <f>ROUND(E13*N13,2)</f>
        <v>0</v>
      </c>
      <c r="P13" s="239">
        <v>0</v>
      </c>
      <c r="Q13" s="239">
        <f>ROUND(E13*P13,2)</f>
        <v>0</v>
      </c>
      <c r="R13" s="239"/>
      <c r="S13" s="239" t="s">
        <v>179</v>
      </c>
      <c r="T13" s="240" t="s">
        <v>284</v>
      </c>
      <c r="U13" s="223">
        <v>0</v>
      </c>
      <c r="V13" s="223">
        <f>ROUND(E13*U13,2)</f>
        <v>0</v>
      </c>
      <c r="W13" s="223"/>
      <c r="X13" s="223" t="s">
        <v>69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1014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9" t="s">
        <v>1021</v>
      </c>
      <c r="D14" s="243"/>
      <c r="E14" s="243"/>
      <c r="F14" s="243"/>
      <c r="G14" s="24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293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x14ac:dyDescent="0.2">
      <c r="A15" s="228" t="s">
        <v>162</v>
      </c>
      <c r="B15" s="229" t="s">
        <v>135</v>
      </c>
      <c r="C15" s="255" t="s">
        <v>28</v>
      </c>
      <c r="D15" s="230"/>
      <c r="E15" s="231"/>
      <c r="F15" s="232"/>
      <c r="G15" s="232">
        <f>SUMIF(AG16:AG26,"&lt;&gt;NOR",G16:G26)</f>
        <v>0</v>
      </c>
      <c r="H15" s="232"/>
      <c r="I15" s="232">
        <f>SUM(I16:I26)</f>
        <v>0</v>
      </c>
      <c r="J15" s="232"/>
      <c r="K15" s="232">
        <f>SUM(K16:K26)</f>
        <v>0</v>
      </c>
      <c r="L15" s="232"/>
      <c r="M15" s="232">
        <f>SUM(M16:M26)</f>
        <v>0</v>
      </c>
      <c r="N15" s="232"/>
      <c r="O15" s="232">
        <f>SUM(O16:O26)</f>
        <v>0</v>
      </c>
      <c r="P15" s="232"/>
      <c r="Q15" s="232">
        <f>SUM(Q16:Q26)</f>
        <v>0</v>
      </c>
      <c r="R15" s="232"/>
      <c r="S15" s="232"/>
      <c r="T15" s="233"/>
      <c r="U15" s="227"/>
      <c r="V15" s="227">
        <f>SUM(V16:V26)</f>
        <v>0</v>
      </c>
      <c r="W15" s="227"/>
      <c r="X15" s="227"/>
      <c r="AG15" t="s">
        <v>163</v>
      </c>
    </row>
    <row r="16" spans="1:60" outlineLevel="1" x14ac:dyDescent="0.2">
      <c r="A16" s="234">
        <v>4</v>
      </c>
      <c r="B16" s="235" t="s">
        <v>1022</v>
      </c>
      <c r="C16" s="256" t="s">
        <v>1023</v>
      </c>
      <c r="D16" s="236" t="s">
        <v>1013</v>
      </c>
      <c r="E16" s="237">
        <v>1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0</v>
      </c>
      <c r="O16" s="239">
        <f>ROUND(E16*N16,2)</f>
        <v>0</v>
      </c>
      <c r="P16" s="239">
        <v>0</v>
      </c>
      <c r="Q16" s="239">
        <f>ROUND(E16*P16,2)</f>
        <v>0</v>
      </c>
      <c r="R16" s="239"/>
      <c r="S16" s="239" t="s">
        <v>179</v>
      </c>
      <c r="T16" s="240" t="s">
        <v>284</v>
      </c>
      <c r="U16" s="223">
        <v>0</v>
      </c>
      <c r="V16" s="223">
        <f>ROUND(E16*U16,2)</f>
        <v>0</v>
      </c>
      <c r="W16" s="223"/>
      <c r="X16" s="223" t="s">
        <v>69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1014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9" t="s">
        <v>1024</v>
      </c>
      <c r="D17" s="243"/>
      <c r="E17" s="243"/>
      <c r="F17" s="243"/>
      <c r="G17" s="24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293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34">
        <v>5</v>
      </c>
      <c r="B18" s="235" t="s">
        <v>1025</v>
      </c>
      <c r="C18" s="256" t="s">
        <v>1026</v>
      </c>
      <c r="D18" s="236" t="s">
        <v>1013</v>
      </c>
      <c r="E18" s="237">
        <v>1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/>
      <c r="S18" s="239" t="s">
        <v>179</v>
      </c>
      <c r="T18" s="240" t="s">
        <v>284</v>
      </c>
      <c r="U18" s="223">
        <v>0</v>
      </c>
      <c r="V18" s="223">
        <f>ROUND(E18*U18,2)</f>
        <v>0</v>
      </c>
      <c r="W18" s="223"/>
      <c r="X18" s="223" t="s">
        <v>69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1014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33.75" outlineLevel="1" x14ac:dyDescent="0.2">
      <c r="A19" s="220"/>
      <c r="B19" s="221"/>
      <c r="C19" s="259" t="s">
        <v>1027</v>
      </c>
      <c r="D19" s="243"/>
      <c r="E19" s="243"/>
      <c r="F19" s="243"/>
      <c r="G19" s="24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293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41" t="str">
        <f>C19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34">
        <v>6</v>
      </c>
      <c r="B20" s="235" t="s">
        <v>1028</v>
      </c>
      <c r="C20" s="256" t="s">
        <v>1029</v>
      </c>
      <c r="D20" s="236" t="s">
        <v>1013</v>
      </c>
      <c r="E20" s="237">
        <v>1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0</v>
      </c>
      <c r="O20" s="239">
        <f>ROUND(E20*N20,2)</f>
        <v>0</v>
      </c>
      <c r="P20" s="239">
        <v>0</v>
      </c>
      <c r="Q20" s="239">
        <f>ROUND(E20*P20,2)</f>
        <v>0</v>
      </c>
      <c r="R20" s="239"/>
      <c r="S20" s="239" t="s">
        <v>179</v>
      </c>
      <c r="T20" s="240" t="s">
        <v>284</v>
      </c>
      <c r="U20" s="223">
        <v>0</v>
      </c>
      <c r="V20" s="223">
        <f>ROUND(E20*U20,2)</f>
        <v>0</v>
      </c>
      <c r="W20" s="223"/>
      <c r="X20" s="223" t="s">
        <v>69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1014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9" t="s">
        <v>1030</v>
      </c>
      <c r="D21" s="243"/>
      <c r="E21" s="243"/>
      <c r="F21" s="243"/>
      <c r="G21" s="24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293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41" t="str">
        <f>C21</f>
        <v>Náklady na zábor pozemku pro kontejner na suť ve dvoře a náklad na zábor pozemku pro složení materiálu.</v>
      </c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34">
        <v>7</v>
      </c>
      <c r="B22" s="235" t="s">
        <v>1031</v>
      </c>
      <c r="C22" s="256" t="s">
        <v>1032</v>
      </c>
      <c r="D22" s="236" t="s">
        <v>1013</v>
      </c>
      <c r="E22" s="237">
        <v>1</v>
      </c>
      <c r="F22" s="238"/>
      <c r="G22" s="239">
        <f>ROUND(E22*F22,2)</f>
        <v>0</v>
      </c>
      <c r="H22" s="238"/>
      <c r="I22" s="239">
        <f>ROUND(E22*H22,2)</f>
        <v>0</v>
      </c>
      <c r="J22" s="238"/>
      <c r="K22" s="239">
        <f>ROUND(E22*J22,2)</f>
        <v>0</v>
      </c>
      <c r="L22" s="239">
        <v>21</v>
      </c>
      <c r="M22" s="239">
        <f>G22*(1+L22/100)</f>
        <v>0</v>
      </c>
      <c r="N22" s="239">
        <v>0</v>
      </c>
      <c r="O22" s="239">
        <f>ROUND(E22*N22,2)</f>
        <v>0</v>
      </c>
      <c r="P22" s="239">
        <v>0</v>
      </c>
      <c r="Q22" s="239">
        <f>ROUND(E22*P22,2)</f>
        <v>0</v>
      </c>
      <c r="R22" s="239"/>
      <c r="S22" s="239" t="s">
        <v>179</v>
      </c>
      <c r="T22" s="240" t="s">
        <v>284</v>
      </c>
      <c r="U22" s="223">
        <v>0</v>
      </c>
      <c r="V22" s="223">
        <f>ROUND(E22*U22,2)</f>
        <v>0</v>
      </c>
      <c r="W22" s="223"/>
      <c r="X22" s="223" t="s">
        <v>69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1014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22.5" outlineLevel="1" x14ac:dyDescent="0.2">
      <c r="A23" s="220"/>
      <c r="B23" s="221"/>
      <c r="C23" s="259" t="s">
        <v>1033</v>
      </c>
      <c r="D23" s="243"/>
      <c r="E23" s="243"/>
      <c r="F23" s="243"/>
      <c r="G23" s="24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293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41" t="str">
        <f>C23</f>
        <v>Náklady zhotovitele, související s prováděním zkoušek a revizí předepsaných technickými normami nebo objednatelem a které jsou pro provedení díla nezbytné.</v>
      </c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4">
        <v>8</v>
      </c>
      <c r="B24" s="235" t="s">
        <v>1034</v>
      </c>
      <c r="C24" s="256" t="s">
        <v>1035</v>
      </c>
      <c r="D24" s="236" t="s">
        <v>1013</v>
      </c>
      <c r="E24" s="237">
        <v>1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/>
      <c r="S24" s="239" t="s">
        <v>179</v>
      </c>
      <c r="T24" s="240" t="s">
        <v>284</v>
      </c>
      <c r="U24" s="223">
        <v>0</v>
      </c>
      <c r="V24" s="223">
        <f>ROUND(E24*U24,2)</f>
        <v>0</v>
      </c>
      <c r="W24" s="223"/>
      <c r="X24" s="223" t="s">
        <v>69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1014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/>
      <c r="B25" s="221"/>
      <c r="C25" s="259" t="s">
        <v>1036</v>
      </c>
      <c r="D25" s="243"/>
      <c r="E25" s="243"/>
      <c r="F25" s="243"/>
      <c r="G25" s="24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293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41" t="str">
        <f>C25</f>
        <v>Náklady na vyhotovení dokumentace skutečného provedení stavby a její předání objednateli v požadované formě a požadovaném počtu.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34">
        <v>9</v>
      </c>
      <c r="B26" s="235" t="s">
        <v>1037</v>
      </c>
      <c r="C26" s="256" t="s">
        <v>1038</v>
      </c>
      <c r="D26" s="236" t="s">
        <v>373</v>
      </c>
      <c r="E26" s="237">
        <v>1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39">
        <v>0</v>
      </c>
      <c r="O26" s="239">
        <f>ROUND(E26*N26,2)</f>
        <v>0</v>
      </c>
      <c r="P26" s="239">
        <v>0</v>
      </c>
      <c r="Q26" s="239">
        <f>ROUND(E26*P26,2)</f>
        <v>0</v>
      </c>
      <c r="R26" s="239"/>
      <c r="S26" s="239" t="s">
        <v>167</v>
      </c>
      <c r="T26" s="240" t="s">
        <v>284</v>
      </c>
      <c r="U26" s="223">
        <v>0</v>
      </c>
      <c r="V26" s="223">
        <f>ROUND(E26*U26,2)</f>
        <v>0</v>
      </c>
      <c r="W26" s="223"/>
      <c r="X26" s="223" t="s">
        <v>69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1014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x14ac:dyDescent="0.2">
      <c r="A27" s="3"/>
      <c r="B27" s="4"/>
      <c r="C27" s="264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v>15</v>
      </c>
      <c r="AF27">
        <v>21</v>
      </c>
      <c r="AG27" t="s">
        <v>149</v>
      </c>
    </row>
    <row r="28" spans="1:60" x14ac:dyDescent="0.2">
      <c r="A28" s="216"/>
      <c r="B28" s="217" t="s">
        <v>29</v>
      </c>
      <c r="C28" s="265"/>
      <c r="D28" s="218"/>
      <c r="E28" s="219"/>
      <c r="F28" s="219"/>
      <c r="G28" s="254">
        <f>G8+G15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f>SUMIF(L7:L26,AE27,G7:G26)</f>
        <v>0</v>
      </c>
      <c r="AF28">
        <f>SUMIF(L7:L26,AF27,G7:G26)</f>
        <v>0</v>
      </c>
      <c r="AG28" t="s">
        <v>408</v>
      </c>
    </row>
    <row r="29" spans="1:60" x14ac:dyDescent="0.2">
      <c r="C29" s="266"/>
      <c r="D29" s="10"/>
      <c r="AG29" t="s">
        <v>412</v>
      </c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Ea7M351qApc9+WE9IWCkPw0zhDFDDiSGVl4tjfSymQ1jB+CoPdEqdcsN8dMtvitETbdGolfsFQVMx4HxEFo1g==" saltValue="F1dkcXzTPTP4fC7lMRVlwA==" spinCount="100000" sheet="1"/>
  <mergeCells count="12">
    <mergeCell ref="C14:G14"/>
    <mergeCell ref="C17:G17"/>
    <mergeCell ref="C19:G19"/>
    <mergeCell ref="C21:G21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5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44</v>
      </c>
      <c r="E2" s="114" t="s">
        <v>45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SUMIF(F61:F91,A16,I61:I91)+SUMIF(F61:F91,"PSU",I61:I91)</f>
        <v>0</v>
      </c>
      <c r="J16" s="85"/>
    </row>
    <row r="17" spans="1:10" ht="23.25" customHeight="1" x14ac:dyDescent="0.2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SUMIF(F61:F91,A17,I61:I91)</f>
        <v>0</v>
      </c>
      <c r="J17" s="85"/>
    </row>
    <row r="18" spans="1:10" ht="23.25" customHeight="1" x14ac:dyDescent="0.2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SUMIF(F61:F91,A18,I61:I91)</f>
        <v>0</v>
      </c>
      <c r="J18" s="85"/>
    </row>
    <row r="19" spans="1:10" ht="23.25" customHeight="1" x14ac:dyDescent="0.2">
      <c r="A19" s="197" t="s">
        <v>134</v>
      </c>
      <c r="B19" s="38" t="s">
        <v>27</v>
      </c>
      <c r="C19" s="62"/>
      <c r="D19" s="63"/>
      <c r="E19" s="83"/>
      <c r="F19" s="84"/>
      <c r="G19" s="83"/>
      <c r="H19" s="84"/>
      <c r="I19" s="83">
        <f>SUMIF(F61:F91,A19,I61:I91)</f>
        <v>0</v>
      </c>
      <c r="J19" s="85"/>
    </row>
    <row r="20" spans="1:10" ht="23.25" customHeight="1" x14ac:dyDescent="0.2">
      <c r="A20" s="197" t="s">
        <v>135</v>
      </c>
      <c r="B20" s="38" t="s">
        <v>28</v>
      </c>
      <c r="C20" s="62"/>
      <c r="D20" s="63"/>
      <c r="E20" s="83"/>
      <c r="F20" s="84"/>
      <c r="G20" s="83"/>
      <c r="H20" s="84"/>
      <c r="I20" s="83">
        <f>SUMIF(F61:F91,A20,I61:I91)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IF(A28&gt;50, ROUNDUP(A27, 0), ROUNDDOWN(A27, 0))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72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46</v>
      </c>
      <c r="C39" s="147"/>
      <c r="D39" s="147"/>
      <c r="E39" s="147"/>
      <c r="F39" s="148">
        <f>'SO01 01 (03_2020) Pol'!AE192+'SO01 02 (04_2020) Pol'!AE450+'SO01 03 Pol'!AE11+'SO01 04 Pol'!AE11+'SO01 05 Pol'!AE11+'SO01 06 Pol'!AE11+'SO01 07 Pol'!AE11+'SO02 01 Pol'!AE52+'SO02 02 (03_2020) Pol'!AE87+'VRN 01 Pol'!AE28</f>
        <v>0</v>
      </c>
      <c r="G39" s="149">
        <f>'SO01 01 (03_2020) Pol'!AF192+'SO01 02 (04_2020) Pol'!AF450+'SO01 03 Pol'!AF11+'SO01 04 Pol'!AF11+'SO01 05 Pol'!AF11+'SO01 06 Pol'!AF11+'SO01 07 Pol'!AF11+'SO02 01 Pol'!AF52+'SO02 02 (03_2020) Pol'!AF87+'VRN 01 Pol'!AF28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/>
      <c r="C40" s="154" t="s">
        <v>47</v>
      </c>
      <c r="D40" s="154"/>
      <c r="E40" s="154"/>
      <c r="F40" s="155"/>
      <c r="G40" s="156"/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">
      <c r="A41" s="135">
        <v>2</v>
      </c>
      <c r="B41" s="153" t="s">
        <v>48</v>
      </c>
      <c r="C41" s="154" t="s">
        <v>49</v>
      </c>
      <c r="D41" s="154"/>
      <c r="E41" s="154"/>
      <c r="F41" s="155">
        <f>'SO01 01 (03_2020) Pol'!AE192+'SO01 02 (04_2020) Pol'!AE450+'SO01 03 Pol'!AE11+'SO01 04 Pol'!AE11+'SO01 05 Pol'!AE11+'SO01 06 Pol'!AE11+'SO01 07 Pol'!AE11</f>
        <v>0</v>
      </c>
      <c r="G41" s="156">
        <f>'SO01 01 (03_2020) Pol'!AF192+'SO01 02 (04_2020) Pol'!AF450+'SO01 03 Pol'!AF11+'SO01 04 Pol'!AF11+'SO01 05 Pol'!AF11+'SO01 06 Pol'!AF11+'SO01 07 Pol'!AF11</f>
        <v>0</v>
      </c>
      <c r="H41" s="156"/>
      <c r="I41" s="157">
        <f>F41+G41+H41</f>
        <v>0</v>
      </c>
      <c r="J41" s="158" t="str">
        <f>IF(CenaCelkemVypocet=0,"",I41/CenaCelkemVypocet*100)</f>
        <v/>
      </c>
    </row>
    <row r="42" spans="1:10" ht="25.5" customHeight="1" x14ac:dyDescent="0.2">
      <c r="A42" s="135">
        <v>3</v>
      </c>
      <c r="B42" s="159" t="s">
        <v>50</v>
      </c>
      <c r="C42" s="147" t="s">
        <v>51</v>
      </c>
      <c r="D42" s="147"/>
      <c r="E42" s="147"/>
      <c r="F42" s="160">
        <f>'SO01 01 (03_2020) Pol'!AE192</f>
        <v>0</v>
      </c>
      <c r="G42" s="150">
        <f>'SO01 01 (03_2020) Pol'!AF192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5">
        <v>3</v>
      </c>
      <c r="B43" s="159" t="s">
        <v>52</v>
      </c>
      <c r="C43" s="147" t="s">
        <v>53</v>
      </c>
      <c r="D43" s="147"/>
      <c r="E43" s="147"/>
      <c r="F43" s="160">
        <f>'SO01 02 (04_2020) Pol'!AE450</f>
        <v>0</v>
      </c>
      <c r="G43" s="150">
        <f>'SO01 02 (04_2020) Pol'!AF450</f>
        <v>0</v>
      </c>
      <c r="H43" s="150"/>
      <c r="I43" s="151">
        <f>F43+G43+H43</f>
        <v>0</v>
      </c>
      <c r="J43" s="152" t="str">
        <f>IF(CenaCelkemVypocet=0,"",I43/CenaCelkemVypocet*100)</f>
        <v/>
      </c>
    </row>
    <row r="44" spans="1:10" ht="25.5" customHeight="1" x14ac:dyDescent="0.2">
      <c r="A44" s="135">
        <v>3</v>
      </c>
      <c r="B44" s="159" t="s">
        <v>54</v>
      </c>
      <c r="C44" s="147" t="s">
        <v>55</v>
      </c>
      <c r="D44" s="147"/>
      <c r="E44" s="147"/>
      <c r="F44" s="160">
        <f>'SO01 03 Pol'!AE11</f>
        <v>0</v>
      </c>
      <c r="G44" s="150">
        <f>'SO01 03 Pol'!AF11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5">
        <v>3</v>
      </c>
      <c r="B45" s="159" t="s">
        <v>56</v>
      </c>
      <c r="C45" s="147" t="s">
        <v>57</v>
      </c>
      <c r="D45" s="147"/>
      <c r="E45" s="147"/>
      <c r="F45" s="160">
        <f>'SO01 04 Pol'!AE11</f>
        <v>0</v>
      </c>
      <c r="G45" s="150">
        <f>'SO01 04 Pol'!AF11</f>
        <v>0</v>
      </c>
      <c r="H45" s="150"/>
      <c r="I45" s="151">
        <f>F45+G45+H45</f>
        <v>0</v>
      </c>
      <c r="J45" s="152" t="str">
        <f>IF(CenaCelkemVypocet=0,"",I45/CenaCelkemVypocet*100)</f>
        <v/>
      </c>
    </row>
    <row r="46" spans="1:10" ht="25.5" customHeight="1" x14ac:dyDescent="0.2">
      <c r="A46" s="135">
        <v>3</v>
      </c>
      <c r="B46" s="159" t="s">
        <v>58</v>
      </c>
      <c r="C46" s="147" t="s">
        <v>59</v>
      </c>
      <c r="D46" s="147"/>
      <c r="E46" s="147"/>
      <c r="F46" s="160">
        <f>'SO01 05 Pol'!AE11</f>
        <v>0</v>
      </c>
      <c r="G46" s="150">
        <f>'SO01 05 Pol'!AF11</f>
        <v>0</v>
      </c>
      <c r="H46" s="150"/>
      <c r="I46" s="151">
        <f>F46+G46+H46</f>
        <v>0</v>
      </c>
      <c r="J46" s="152" t="str">
        <f>IF(CenaCelkemVypocet=0,"",I46/CenaCelkemVypocet*100)</f>
        <v/>
      </c>
    </row>
    <row r="47" spans="1:10" ht="25.5" customHeight="1" x14ac:dyDescent="0.2">
      <c r="A47" s="135">
        <v>3</v>
      </c>
      <c r="B47" s="159" t="s">
        <v>60</v>
      </c>
      <c r="C47" s="147" t="s">
        <v>61</v>
      </c>
      <c r="D47" s="147"/>
      <c r="E47" s="147"/>
      <c r="F47" s="160">
        <f>'SO01 06 Pol'!AE11</f>
        <v>0</v>
      </c>
      <c r="G47" s="150">
        <f>'SO01 06 Pol'!AF11</f>
        <v>0</v>
      </c>
      <c r="H47" s="150"/>
      <c r="I47" s="151">
        <f>F47+G47+H47</f>
        <v>0</v>
      </c>
      <c r="J47" s="152" t="str">
        <f>IF(CenaCelkemVypocet=0,"",I47/CenaCelkemVypocet*100)</f>
        <v/>
      </c>
    </row>
    <row r="48" spans="1:10" ht="25.5" customHeight="1" x14ac:dyDescent="0.2">
      <c r="A48" s="135">
        <v>3</v>
      </c>
      <c r="B48" s="159" t="s">
        <v>62</v>
      </c>
      <c r="C48" s="147" t="s">
        <v>63</v>
      </c>
      <c r="D48" s="147"/>
      <c r="E48" s="147"/>
      <c r="F48" s="160">
        <f>'SO01 07 Pol'!AE11</f>
        <v>0</v>
      </c>
      <c r="G48" s="150">
        <f>'SO01 07 Pol'!AF11</f>
        <v>0</v>
      </c>
      <c r="H48" s="150"/>
      <c r="I48" s="151">
        <f>F48+G48+H48</f>
        <v>0</v>
      </c>
      <c r="J48" s="152" t="str">
        <f>IF(CenaCelkemVypocet=0,"",I48/CenaCelkemVypocet*100)</f>
        <v/>
      </c>
    </row>
    <row r="49" spans="1:10" ht="25.5" customHeight="1" x14ac:dyDescent="0.2">
      <c r="A49" s="135">
        <v>2</v>
      </c>
      <c r="B49" s="153" t="s">
        <v>64</v>
      </c>
      <c r="C49" s="154" t="s">
        <v>65</v>
      </c>
      <c r="D49" s="154"/>
      <c r="E49" s="154"/>
      <c r="F49" s="155">
        <f>'SO02 01 Pol'!AE52+'SO02 02 (03_2020) Pol'!AE87</f>
        <v>0</v>
      </c>
      <c r="G49" s="156">
        <f>'SO02 01 Pol'!AF52+'SO02 02 (03_2020) Pol'!AF87</f>
        <v>0</v>
      </c>
      <c r="H49" s="156"/>
      <c r="I49" s="157">
        <f>F49+G49+H49</f>
        <v>0</v>
      </c>
      <c r="J49" s="158" t="str">
        <f>IF(CenaCelkemVypocet=0,"",I49/CenaCelkemVypocet*100)</f>
        <v/>
      </c>
    </row>
    <row r="50" spans="1:10" ht="25.5" customHeight="1" x14ac:dyDescent="0.2">
      <c r="A50" s="135">
        <v>3</v>
      </c>
      <c r="B50" s="159" t="s">
        <v>66</v>
      </c>
      <c r="C50" s="147" t="s">
        <v>51</v>
      </c>
      <c r="D50" s="147"/>
      <c r="E50" s="147"/>
      <c r="F50" s="160">
        <f>'SO02 01 Pol'!AE52</f>
        <v>0</v>
      </c>
      <c r="G50" s="150">
        <f>'SO02 01 Pol'!AF52</f>
        <v>0</v>
      </c>
      <c r="H50" s="150"/>
      <c r="I50" s="151">
        <f>F50+G50+H50</f>
        <v>0</v>
      </c>
      <c r="J50" s="152" t="str">
        <f>IF(CenaCelkemVypocet=0,"",I50/CenaCelkemVypocet*100)</f>
        <v/>
      </c>
    </row>
    <row r="51" spans="1:10" ht="25.5" customHeight="1" x14ac:dyDescent="0.2">
      <c r="A51" s="135">
        <v>3</v>
      </c>
      <c r="B51" s="159" t="s">
        <v>67</v>
      </c>
      <c r="C51" s="147" t="s">
        <v>68</v>
      </c>
      <c r="D51" s="147"/>
      <c r="E51" s="147"/>
      <c r="F51" s="160">
        <f>'SO02 02 (03_2020) Pol'!AE87</f>
        <v>0</v>
      </c>
      <c r="G51" s="150">
        <f>'SO02 02 (03_2020) Pol'!AF87</f>
        <v>0</v>
      </c>
      <c r="H51" s="150"/>
      <c r="I51" s="151">
        <f>F51+G51+H51</f>
        <v>0</v>
      </c>
      <c r="J51" s="152" t="str">
        <f>IF(CenaCelkemVypocet=0,"",I51/CenaCelkemVypocet*100)</f>
        <v/>
      </c>
    </row>
    <row r="52" spans="1:10" ht="25.5" customHeight="1" x14ac:dyDescent="0.2">
      <c r="A52" s="135">
        <v>2</v>
      </c>
      <c r="B52" s="153" t="s">
        <v>69</v>
      </c>
      <c r="C52" s="154" t="s">
        <v>70</v>
      </c>
      <c r="D52" s="154"/>
      <c r="E52" s="154"/>
      <c r="F52" s="155">
        <f>'VRN 01 Pol'!AE28</f>
        <v>0</v>
      </c>
      <c r="G52" s="156">
        <f>'VRN 01 Pol'!AF28</f>
        <v>0</v>
      </c>
      <c r="H52" s="156"/>
      <c r="I52" s="157">
        <f>F52+G52+H52</f>
        <v>0</v>
      </c>
      <c r="J52" s="158" t="str">
        <f>IF(CenaCelkemVypocet=0,"",I52/CenaCelkemVypocet*100)</f>
        <v/>
      </c>
    </row>
    <row r="53" spans="1:10" ht="25.5" customHeight="1" x14ac:dyDescent="0.2">
      <c r="A53" s="135">
        <v>3</v>
      </c>
      <c r="B53" s="159" t="s">
        <v>66</v>
      </c>
      <c r="C53" s="147" t="s">
        <v>70</v>
      </c>
      <c r="D53" s="147"/>
      <c r="E53" s="147"/>
      <c r="F53" s="160">
        <f>'VRN 01 Pol'!AE28</f>
        <v>0</v>
      </c>
      <c r="G53" s="150">
        <f>'VRN 01 Pol'!AF28</f>
        <v>0</v>
      </c>
      <c r="H53" s="150"/>
      <c r="I53" s="151">
        <f>F53+G53+H53</f>
        <v>0</v>
      </c>
      <c r="J53" s="152" t="str">
        <f>IF(CenaCelkemVypocet=0,"",I53/CenaCelkemVypocet*100)</f>
        <v/>
      </c>
    </row>
    <row r="54" spans="1:10" ht="25.5" customHeight="1" x14ac:dyDescent="0.2">
      <c r="A54" s="135"/>
      <c r="B54" s="161" t="s">
        <v>71</v>
      </c>
      <c r="C54" s="162"/>
      <c r="D54" s="162"/>
      <c r="E54" s="162"/>
      <c r="F54" s="163">
        <f>SUMIF(A39:A53,"=1",F39:F53)</f>
        <v>0</v>
      </c>
      <c r="G54" s="164">
        <f>SUMIF(A39:A53,"=1",G39:G53)</f>
        <v>0</v>
      </c>
      <c r="H54" s="164">
        <f>SUMIF(A39:A53,"=1",H39:H53)</f>
        <v>0</v>
      </c>
      <c r="I54" s="165">
        <f>SUMIF(A39:A53,"=1",I39:I53)</f>
        <v>0</v>
      </c>
      <c r="J54" s="166">
        <f>SUMIF(A39:A53,"=1",J39:J53)</f>
        <v>0</v>
      </c>
    </row>
    <row r="58" spans="1:10" ht="15.75" x14ac:dyDescent="0.25">
      <c r="B58" s="177" t="s">
        <v>73</v>
      </c>
    </row>
    <row r="60" spans="1:10" ht="25.5" customHeight="1" x14ac:dyDescent="0.2">
      <c r="A60" s="179"/>
      <c r="B60" s="182" t="s">
        <v>17</v>
      </c>
      <c r="C60" s="182" t="s">
        <v>5</v>
      </c>
      <c r="D60" s="183"/>
      <c r="E60" s="183"/>
      <c r="F60" s="184" t="s">
        <v>74</v>
      </c>
      <c r="G60" s="184"/>
      <c r="H60" s="184"/>
      <c r="I60" s="184" t="s">
        <v>29</v>
      </c>
      <c r="J60" s="184" t="s">
        <v>0</v>
      </c>
    </row>
    <row r="61" spans="1:10" ht="36.75" customHeight="1" x14ac:dyDescent="0.2">
      <c r="A61" s="180"/>
      <c r="B61" s="185" t="s">
        <v>75</v>
      </c>
      <c r="C61" s="186" t="s">
        <v>76</v>
      </c>
      <c r="D61" s="187"/>
      <c r="E61" s="187"/>
      <c r="F61" s="193" t="s">
        <v>24</v>
      </c>
      <c r="G61" s="194"/>
      <c r="H61" s="194"/>
      <c r="I61" s="194">
        <f>'SO02 01 Pol'!G8+'SO02 02 (03_2020) Pol'!G8</f>
        <v>0</v>
      </c>
      <c r="J61" s="191" t="str">
        <f>IF(I92=0,"",I61/I92*100)</f>
        <v/>
      </c>
    </row>
    <row r="62" spans="1:10" ht="36.75" customHeight="1" x14ac:dyDescent="0.2">
      <c r="A62" s="180"/>
      <c r="B62" s="185" t="s">
        <v>77</v>
      </c>
      <c r="C62" s="186" t="s">
        <v>78</v>
      </c>
      <c r="D62" s="187"/>
      <c r="E62" s="187"/>
      <c r="F62" s="193" t="s">
        <v>24</v>
      </c>
      <c r="G62" s="194"/>
      <c r="H62" s="194"/>
      <c r="I62" s="194">
        <f>'SO02 02 (03_2020) Pol'!G15</f>
        <v>0</v>
      </c>
      <c r="J62" s="191" t="str">
        <f>IF(I92=0,"",I62/I92*100)</f>
        <v/>
      </c>
    </row>
    <row r="63" spans="1:10" ht="36.75" customHeight="1" x14ac:dyDescent="0.2">
      <c r="A63" s="180"/>
      <c r="B63" s="185" t="s">
        <v>79</v>
      </c>
      <c r="C63" s="186" t="s">
        <v>80</v>
      </c>
      <c r="D63" s="187"/>
      <c r="E63" s="187"/>
      <c r="F63" s="193" t="s">
        <v>24</v>
      </c>
      <c r="G63" s="194"/>
      <c r="H63" s="194"/>
      <c r="I63" s="194">
        <f>'SO01 01 (03_2020) Pol'!G8+'SO01 02 (04_2020) Pol'!G8+'SO02 02 (03_2020) Pol'!G33</f>
        <v>0</v>
      </c>
      <c r="J63" s="191" t="str">
        <f>IF(I92=0,"",I63/I92*100)</f>
        <v/>
      </c>
    </row>
    <row r="64" spans="1:10" ht="36.75" customHeight="1" x14ac:dyDescent="0.2">
      <c r="A64" s="180"/>
      <c r="B64" s="185" t="s">
        <v>81</v>
      </c>
      <c r="C64" s="186" t="s">
        <v>82</v>
      </c>
      <c r="D64" s="187"/>
      <c r="E64" s="187"/>
      <c r="F64" s="193" t="s">
        <v>24</v>
      </c>
      <c r="G64" s="194"/>
      <c r="H64" s="194"/>
      <c r="I64" s="194">
        <f>'SO01 02 (04_2020) Pol'!G42</f>
        <v>0</v>
      </c>
      <c r="J64" s="191" t="str">
        <f>IF(I92=0,"",I64/I92*100)</f>
        <v/>
      </c>
    </row>
    <row r="65" spans="1:10" ht="36.75" customHeight="1" x14ac:dyDescent="0.2">
      <c r="A65" s="180"/>
      <c r="B65" s="185" t="s">
        <v>83</v>
      </c>
      <c r="C65" s="186" t="s">
        <v>84</v>
      </c>
      <c r="D65" s="187"/>
      <c r="E65" s="187"/>
      <c r="F65" s="193" t="s">
        <v>24</v>
      </c>
      <c r="G65" s="194"/>
      <c r="H65" s="194"/>
      <c r="I65" s="194">
        <f>'SO02 02 (03_2020) Pol'!G40</f>
        <v>0</v>
      </c>
      <c r="J65" s="191" t="str">
        <f>IF(I92=0,"",I65/I92*100)</f>
        <v/>
      </c>
    </row>
    <row r="66" spans="1:10" ht="36.75" customHeight="1" x14ac:dyDescent="0.2">
      <c r="A66" s="180"/>
      <c r="B66" s="185" t="s">
        <v>85</v>
      </c>
      <c r="C66" s="186" t="s">
        <v>86</v>
      </c>
      <c r="D66" s="187"/>
      <c r="E66" s="187"/>
      <c r="F66" s="193" t="s">
        <v>24</v>
      </c>
      <c r="G66" s="194"/>
      <c r="H66" s="194"/>
      <c r="I66" s="194">
        <f>'SO01 02 (04_2020) Pol'!G67</f>
        <v>0</v>
      </c>
      <c r="J66" s="191" t="str">
        <f>IF(I92=0,"",I66/I92*100)</f>
        <v/>
      </c>
    </row>
    <row r="67" spans="1:10" ht="36.75" customHeight="1" x14ac:dyDescent="0.2">
      <c r="A67" s="180"/>
      <c r="B67" s="185" t="s">
        <v>87</v>
      </c>
      <c r="C67" s="186" t="s">
        <v>88</v>
      </c>
      <c r="D67" s="187"/>
      <c r="E67" s="187"/>
      <c r="F67" s="193" t="s">
        <v>24</v>
      </c>
      <c r="G67" s="194"/>
      <c r="H67" s="194"/>
      <c r="I67" s="194">
        <f>'SO01 02 (04_2020) Pol'!G89</f>
        <v>0</v>
      </c>
      <c r="J67" s="191" t="str">
        <f>IF(I92=0,"",I67/I92*100)</f>
        <v/>
      </c>
    </row>
    <row r="68" spans="1:10" ht="36.75" customHeight="1" x14ac:dyDescent="0.2">
      <c r="A68" s="180"/>
      <c r="B68" s="185" t="s">
        <v>89</v>
      </c>
      <c r="C68" s="186" t="s">
        <v>90</v>
      </c>
      <c r="D68" s="187"/>
      <c r="E68" s="187"/>
      <c r="F68" s="193" t="s">
        <v>24</v>
      </c>
      <c r="G68" s="194"/>
      <c r="H68" s="194"/>
      <c r="I68" s="194">
        <f>'SO01 02 (04_2020) Pol'!G96+'SO02 02 (03_2020) Pol'!G53</f>
        <v>0</v>
      </c>
      <c r="J68" s="191" t="str">
        <f>IF(I92=0,"",I68/I92*100)</f>
        <v/>
      </c>
    </row>
    <row r="69" spans="1:10" ht="36.75" customHeight="1" x14ac:dyDescent="0.2">
      <c r="A69" s="180"/>
      <c r="B69" s="185" t="s">
        <v>91</v>
      </c>
      <c r="C69" s="186" t="s">
        <v>92</v>
      </c>
      <c r="D69" s="187"/>
      <c r="E69" s="187"/>
      <c r="F69" s="193" t="s">
        <v>24</v>
      </c>
      <c r="G69" s="194"/>
      <c r="H69" s="194"/>
      <c r="I69" s="194">
        <f>'SO01 02 (04_2020) Pol'!G103</f>
        <v>0</v>
      </c>
      <c r="J69" s="191" t="str">
        <f>IF(I92=0,"",I69/I92*100)</f>
        <v/>
      </c>
    </row>
    <row r="70" spans="1:10" ht="36.75" customHeight="1" x14ac:dyDescent="0.2">
      <c r="A70" s="180"/>
      <c r="B70" s="185" t="s">
        <v>93</v>
      </c>
      <c r="C70" s="186" t="s">
        <v>94</v>
      </c>
      <c r="D70" s="187"/>
      <c r="E70" s="187"/>
      <c r="F70" s="193" t="s">
        <v>24</v>
      </c>
      <c r="G70" s="194"/>
      <c r="H70" s="194"/>
      <c r="I70" s="194">
        <f>'SO01 01 (03_2020) Pol'!G13+'SO01 02 (04_2020) Pol'!G110</f>
        <v>0</v>
      </c>
      <c r="J70" s="191" t="str">
        <f>IF(I92=0,"",I70/I92*100)</f>
        <v/>
      </c>
    </row>
    <row r="71" spans="1:10" ht="36.75" customHeight="1" x14ac:dyDescent="0.2">
      <c r="A71" s="180"/>
      <c r="B71" s="185" t="s">
        <v>95</v>
      </c>
      <c r="C71" s="186" t="s">
        <v>96</v>
      </c>
      <c r="D71" s="187"/>
      <c r="E71" s="187"/>
      <c r="F71" s="193" t="s">
        <v>24</v>
      </c>
      <c r="G71" s="194"/>
      <c r="H71" s="194"/>
      <c r="I71" s="194">
        <f>'SO01 02 (04_2020) Pol'!G113</f>
        <v>0</v>
      </c>
      <c r="J71" s="191" t="str">
        <f>IF(I92=0,"",I71/I92*100)</f>
        <v/>
      </c>
    </row>
    <row r="72" spans="1:10" ht="36.75" customHeight="1" x14ac:dyDescent="0.2">
      <c r="A72" s="180"/>
      <c r="B72" s="185" t="s">
        <v>97</v>
      </c>
      <c r="C72" s="186" t="s">
        <v>98</v>
      </c>
      <c r="D72" s="187"/>
      <c r="E72" s="187"/>
      <c r="F72" s="193" t="s">
        <v>24</v>
      </c>
      <c r="G72" s="194"/>
      <c r="H72" s="194"/>
      <c r="I72" s="194">
        <f>'SO01 01 (03_2020) Pol'!G16+'SO02 01 Pol'!G19</f>
        <v>0</v>
      </c>
      <c r="J72" s="191" t="str">
        <f>IF(I92=0,"",I72/I92*100)</f>
        <v/>
      </c>
    </row>
    <row r="73" spans="1:10" ht="36.75" customHeight="1" x14ac:dyDescent="0.2">
      <c r="A73" s="180"/>
      <c r="B73" s="185" t="s">
        <v>99</v>
      </c>
      <c r="C73" s="186" t="s">
        <v>100</v>
      </c>
      <c r="D73" s="187"/>
      <c r="E73" s="187"/>
      <c r="F73" s="193" t="s">
        <v>24</v>
      </c>
      <c r="G73" s="194"/>
      <c r="H73" s="194"/>
      <c r="I73" s="194">
        <f>'SO01 01 (03_2020) Pol'!G107+'SO01 02 (04_2020) Pol'!G122+'SO02 01 Pol'!G36+'SO02 02 (03_2020) Pol'!G57</f>
        <v>0</v>
      </c>
      <c r="J73" s="191" t="str">
        <f>IF(I92=0,"",I73/I92*100)</f>
        <v/>
      </c>
    </row>
    <row r="74" spans="1:10" ht="36.75" customHeight="1" x14ac:dyDescent="0.2">
      <c r="A74" s="180"/>
      <c r="B74" s="185" t="s">
        <v>101</v>
      </c>
      <c r="C74" s="186" t="s">
        <v>102</v>
      </c>
      <c r="D74" s="187"/>
      <c r="E74" s="187"/>
      <c r="F74" s="193" t="s">
        <v>25</v>
      </c>
      <c r="G74" s="194"/>
      <c r="H74" s="194"/>
      <c r="I74" s="194">
        <f>'SO01 03 Pol'!G8</f>
        <v>0</v>
      </c>
      <c r="J74" s="191" t="str">
        <f>IF(I92=0,"",I74/I92*100)</f>
        <v/>
      </c>
    </row>
    <row r="75" spans="1:10" ht="36.75" customHeight="1" x14ac:dyDescent="0.2">
      <c r="A75" s="180"/>
      <c r="B75" s="185" t="s">
        <v>103</v>
      </c>
      <c r="C75" s="186" t="s">
        <v>104</v>
      </c>
      <c r="D75" s="187"/>
      <c r="E75" s="187"/>
      <c r="F75" s="193" t="s">
        <v>25</v>
      </c>
      <c r="G75" s="194"/>
      <c r="H75" s="194"/>
      <c r="I75" s="194">
        <f>'SO01 02 (04_2020) Pol'!G125+'SO01 05 Pol'!G8</f>
        <v>0</v>
      </c>
      <c r="J75" s="191" t="str">
        <f>IF(I92=0,"",I75/I92*100)</f>
        <v/>
      </c>
    </row>
    <row r="76" spans="1:10" ht="36.75" customHeight="1" x14ac:dyDescent="0.2">
      <c r="A76" s="180"/>
      <c r="B76" s="185" t="s">
        <v>105</v>
      </c>
      <c r="C76" s="186" t="s">
        <v>106</v>
      </c>
      <c r="D76" s="187"/>
      <c r="E76" s="187"/>
      <c r="F76" s="193" t="s">
        <v>25</v>
      </c>
      <c r="G76" s="194"/>
      <c r="H76" s="194"/>
      <c r="I76" s="194">
        <f>'SO01 04 Pol'!G8</f>
        <v>0</v>
      </c>
      <c r="J76" s="191" t="str">
        <f>IF(I92=0,"",I76/I92*100)</f>
        <v/>
      </c>
    </row>
    <row r="77" spans="1:10" ht="36.75" customHeight="1" x14ac:dyDescent="0.2">
      <c r="A77" s="180"/>
      <c r="B77" s="185" t="s">
        <v>107</v>
      </c>
      <c r="C77" s="186" t="s">
        <v>108</v>
      </c>
      <c r="D77" s="187"/>
      <c r="E77" s="187"/>
      <c r="F77" s="193" t="s">
        <v>25</v>
      </c>
      <c r="G77" s="194"/>
      <c r="H77" s="194"/>
      <c r="I77" s="194">
        <f>'SO01 02 (04_2020) Pol'!G133</f>
        <v>0</v>
      </c>
      <c r="J77" s="191" t="str">
        <f>IF(I92=0,"",I77/I92*100)</f>
        <v/>
      </c>
    </row>
    <row r="78" spans="1:10" ht="36.75" customHeight="1" x14ac:dyDescent="0.2">
      <c r="A78" s="180"/>
      <c r="B78" s="185" t="s">
        <v>109</v>
      </c>
      <c r="C78" s="186" t="s">
        <v>110</v>
      </c>
      <c r="D78" s="187"/>
      <c r="E78" s="187"/>
      <c r="F78" s="193" t="s">
        <v>25</v>
      </c>
      <c r="G78" s="194"/>
      <c r="H78" s="194"/>
      <c r="I78" s="194">
        <f>'SO01 02 (04_2020) Pol'!G138</f>
        <v>0</v>
      </c>
      <c r="J78" s="191" t="str">
        <f>IF(I92=0,"",I78/I92*100)</f>
        <v/>
      </c>
    </row>
    <row r="79" spans="1:10" ht="36.75" customHeight="1" x14ac:dyDescent="0.2">
      <c r="A79" s="180"/>
      <c r="B79" s="185" t="s">
        <v>111</v>
      </c>
      <c r="C79" s="186" t="s">
        <v>112</v>
      </c>
      <c r="D79" s="187"/>
      <c r="E79" s="187"/>
      <c r="F79" s="193" t="s">
        <v>25</v>
      </c>
      <c r="G79" s="194"/>
      <c r="H79" s="194"/>
      <c r="I79" s="194">
        <f>'SO01 01 (03_2020) Pol'!G110+'SO01 02 (04_2020) Pol'!G148</f>
        <v>0</v>
      </c>
      <c r="J79" s="191" t="str">
        <f>IF(I92=0,"",I79/I92*100)</f>
        <v/>
      </c>
    </row>
    <row r="80" spans="1:10" ht="36.75" customHeight="1" x14ac:dyDescent="0.2">
      <c r="A80" s="180"/>
      <c r="B80" s="185" t="s">
        <v>113</v>
      </c>
      <c r="C80" s="186" t="s">
        <v>114</v>
      </c>
      <c r="D80" s="187"/>
      <c r="E80" s="187"/>
      <c r="F80" s="193" t="s">
        <v>25</v>
      </c>
      <c r="G80" s="194"/>
      <c r="H80" s="194"/>
      <c r="I80" s="194">
        <f>'SO01 01 (03_2020) Pol'!G126+'SO01 02 (04_2020) Pol'!G193+'SO02 01 Pol'!G39+'SO02 02 (03_2020) Pol'!G60</f>
        <v>0</v>
      </c>
      <c r="J80" s="191" t="str">
        <f>IF(I92=0,"",I80/I92*100)</f>
        <v/>
      </c>
    </row>
    <row r="81" spans="1:10" ht="36.75" customHeight="1" x14ac:dyDescent="0.2">
      <c r="A81" s="180"/>
      <c r="B81" s="185" t="s">
        <v>115</v>
      </c>
      <c r="C81" s="186" t="s">
        <v>116</v>
      </c>
      <c r="D81" s="187"/>
      <c r="E81" s="187"/>
      <c r="F81" s="193" t="s">
        <v>25</v>
      </c>
      <c r="G81" s="194"/>
      <c r="H81" s="194"/>
      <c r="I81" s="194">
        <f>'SO01 02 (04_2020) Pol'!G285</f>
        <v>0</v>
      </c>
      <c r="J81" s="191" t="str">
        <f>IF(I92=0,"",I81/I92*100)</f>
        <v/>
      </c>
    </row>
    <row r="82" spans="1:10" ht="36.75" customHeight="1" x14ac:dyDescent="0.2">
      <c r="A82" s="180"/>
      <c r="B82" s="185" t="s">
        <v>117</v>
      </c>
      <c r="C82" s="186" t="s">
        <v>118</v>
      </c>
      <c r="D82" s="187"/>
      <c r="E82" s="187"/>
      <c r="F82" s="193" t="s">
        <v>25</v>
      </c>
      <c r="G82" s="194"/>
      <c r="H82" s="194"/>
      <c r="I82" s="194">
        <f>'SO02 02 (03_2020) Pol'!G75</f>
        <v>0</v>
      </c>
      <c r="J82" s="191" t="str">
        <f>IF(I92=0,"",I82/I92*100)</f>
        <v/>
      </c>
    </row>
    <row r="83" spans="1:10" ht="36.75" customHeight="1" x14ac:dyDescent="0.2">
      <c r="A83" s="180"/>
      <c r="B83" s="185" t="s">
        <v>119</v>
      </c>
      <c r="C83" s="186" t="s">
        <v>120</v>
      </c>
      <c r="D83" s="187"/>
      <c r="E83" s="187"/>
      <c r="F83" s="193" t="s">
        <v>25</v>
      </c>
      <c r="G83" s="194"/>
      <c r="H83" s="194"/>
      <c r="I83" s="194">
        <f>'SO01 01 (03_2020) Pol'!G141+'SO01 02 (04_2020) Pol'!G326</f>
        <v>0</v>
      </c>
      <c r="J83" s="191" t="str">
        <f>IF(I92=0,"",I83/I92*100)</f>
        <v/>
      </c>
    </row>
    <row r="84" spans="1:10" ht="36.75" customHeight="1" x14ac:dyDescent="0.2">
      <c r="A84" s="180"/>
      <c r="B84" s="185" t="s">
        <v>121</v>
      </c>
      <c r="C84" s="186" t="s">
        <v>122</v>
      </c>
      <c r="D84" s="187"/>
      <c r="E84" s="187"/>
      <c r="F84" s="193" t="s">
        <v>25</v>
      </c>
      <c r="G84" s="194"/>
      <c r="H84" s="194"/>
      <c r="I84" s="194">
        <f>'SO01 02 (04_2020) Pol'!G362</f>
        <v>0</v>
      </c>
      <c r="J84" s="191" t="str">
        <f>IF(I92=0,"",I84/I92*100)</f>
        <v/>
      </c>
    </row>
    <row r="85" spans="1:10" ht="36.75" customHeight="1" x14ac:dyDescent="0.2">
      <c r="A85" s="180"/>
      <c r="B85" s="185" t="s">
        <v>123</v>
      </c>
      <c r="C85" s="186" t="s">
        <v>124</v>
      </c>
      <c r="D85" s="187"/>
      <c r="E85" s="187"/>
      <c r="F85" s="193" t="s">
        <v>25</v>
      </c>
      <c r="G85" s="194"/>
      <c r="H85" s="194"/>
      <c r="I85" s="194">
        <f>'SO01 02 (04_2020) Pol'!G386</f>
        <v>0</v>
      </c>
      <c r="J85" s="191" t="str">
        <f>IF(I92=0,"",I85/I92*100)</f>
        <v/>
      </c>
    </row>
    <row r="86" spans="1:10" ht="36.75" customHeight="1" x14ac:dyDescent="0.2">
      <c r="A86" s="180"/>
      <c r="B86" s="185" t="s">
        <v>125</v>
      </c>
      <c r="C86" s="186" t="s">
        <v>126</v>
      </c>
      <c r="D86" s="187"/>
      <c r="E86" s="187"/>
      <c r="F86" s="193" t="s">
        <v>25</v>
      </c>
      <c r="G86" s="194"/>
      <c r="H86" s="194"/>
      <c r="I86" s="194">
        <f>'SO01 02 (04_2020) Pol'!G398</f>
        <v>0</v>
      </c>
      <c r="J86" s="191" t="str">
        <f>IF(I92=0,"",I86/I92*100)</f>
        <v/>
      </c>
    </row>
    <row r="87" spans="1:10" ht="36.75" customHeight="1" x14ac:dyDescent="0.2">
      <c r="A87" s="180"/>
      <c r="B87" s="185" t="s">
        <v>127</v>
      </c>
      <c r="C87" s="186" t="s">
        <v>128</v>
      </c>
      <c r="D87" s="187"/>
      <c r="E87" s="187"/>
      <c r="F87" s="193" t="s">
        <v>25</v>
      </c>
      <c r="G87" s="194"/>
      <c r="H87" s="194"/>
      <c r="I87" s="194">
        <f>'SO01 01 (03_2020) Pol'!G150+'SO01 02 (04_2020) Pol'!G414</f>
        <v>0</v>
      </c>
      <c r="J87" s="191" t="str">
        <f>IF(I92=0,"",I87/I92*100)</f>
        <v/>
      </c>
    </row>
    <row r="88" spans="1:10" ht="36.75" customHeight="1" x14ac:dyDescent="0.2">
      <c r="A88" s="180"/>
      <c r="B88" s="185" t="s">
        <v>129</v>
      </c>
      <c r="C88" s="186" t="s">
        <v>130</v>
      </c>
      <c r="D88" s="187"/>
      <c r="E88" s="187"/>
      <c r="F88" s="193" t="s">
        <v>26</v>
      </c>
      <c r="G88" s="194"/>
      <c r="H88" s="194"/>
      <c r="I88" s="194">
        <f>'SO01 06 Pol'!G8+'SO01 07 Pol'!G8</f>
        <v>0</v>
      </c>
      <c r="J88" s="191" t="str">
        <f>IF(I92=0,"",I88/I92*100)</f>
        <v/>
      </c>
    </row>
    <row r="89" spans="1:10" ht="36.75" customHeight="1" x14ac:dyDescent="0.2">
      <c r="A89" s="180"/>
      <c r="B89" s="185" t="s">
        <v>131</v>
      </c>
      <c r="C89" s="186" t="s">
        <v>132</v>
      </c>
      <c r="D89" s="187"/>
      <c r="E89" s="187"/>
      <c r="F89" s="193" t="s">
        <v>133</v>
      </c>
      <c r="G89" s="194"/>
      <c r="H89" s="194"/>
      <c r="I89" s="194">
        <f>'SO01 01 (03_2020) Pol'!G184+'SO02 01 Pol'!G45</f>
        <v>0</v>
      </c>
      <c r="J89" s="191" t="str">
        <f>IF(I92=0,"",I89/I92*100)</f>
        <v/>
      </c>
    </row>
    <row r="90" spans="1:10" ht="36.75" customHeight="1" x14ac:dyDescent="0.2">
      <c r="A90" s="180"/>
      <c r="B90" s="185" t="s">
        <v>134</v>
      </c>
      <c r="C90" s="186" t="s">
        <v>27</v>
      </c>
      <c r="D90" s="187"/>
      <c r="E90" s="187"/>
      <c r="F90" s="193" t="s">
        <v>134</v>
      </c>
      <c r="G90" s="194"/>
      <c r="H90" s="194"/>
      <c r="I90" s="194">
        <f>'VRN 01 Pol'!G8</f>
        <v>0</v>
      </c>
      <c r="J90" s="191" t="str">
        <f>IF(I92=0,"",I90/I92*100)</f>
        <v/>
      </c>
    </row>
    <row r="91" spans="1:10" ht="36.75" customHeight="1" x14ac:dyDescent="0.2">
      <c r="A91" s="180"/>
      <c r="B91" s="185" t="s">
        <v>135</v>
      </c>
      <c r="C91" s="186" t="s">
        <v>28</v>
      </c>
      <c r="D91" s="187"/>
      <c r="E91" s="187"/>
      <c r="F91" s="193" t="s">
        <v>135</v>
      </c>
      <c r="G91" s="194"/>
      <c r="H91" s="194"/>
      <c r="I91" s="194">
        <f>'VRN 01 Pol'!G15</f>
        <v>0</v>
      </c>
      <c r="J91" s="191" t="str">
        <f>IF(I92=0,"",I91/I92*100)</f>
        <v/>
      </c>
    </row>
    <row r="92" spans="1:10" ht="25.5" customHeight="1" x14ac:dyDescent="0.2">
      <c r="A92" s="181"/>
      <c r="B92" s="188" t="s">
        <v>1</v>
      </c>
      <c r="C92" s="189"/>
      <c r="D92" s="190"/>
      <c r="E92" s="190"/>
      <c r="F92" s="195"/>
      <c r="G92" s="196"/>
      <c r="H92" s="196"/>
      <c r="I92" s="196">
        <f>SUM(I61:I91)</f>
        <v>0</v>
      </c>
      <c r="J92" s="192">
        <f>SUM(J61:J91)</f>
        <v>0</v>
      </c>
    </row>
    <row r="93" spans="1:10" x14ac:dyDescent="0.2">
      <c r="F93" s="133"/>
      <c r="G93" s="133"/>
      <c r="H93" s="133"/>
      <c r="I93" s="133"/>
      <c r="J93" s="134"/>
    </row>
    <row r="94" spans="1:10" x14ac:dyDescent="0.2">
      <c r="F94" s="133"/>
      <c r="G94" s="133"/>
      <c r="H94" s="133"/>
      <c r="I94" s="133"/>
      <c r="J94" s="134"/>
    </row>
    <row r="95" spans="1:10" x14ac:dyDescent="0.2">
      <c r="F95" s="133"/>
      <c r="G95" s="133"/>
      <c r="H95" s="133"/>
      <c r="I95" s="133"/>
      <c r="J95" s="134"/>
    </row>
  </sheetData>
  <sheetProtection algorithmName="SHA-512" hashValue="WCPtg1jHUUyBzXTw41MyvnEVbnO+Xgn2i9Zlwfka5/I43qqjolDnx5jQVdczd6MyE7wkZeDaDHQA+lPNq9g9wA==" saltValue="ZUd3DiYg7PFFJPPu3xCAf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8">
    <mergeCell ref="C90:E90"/>
    <mergeCell ref="C91:E91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B54:E54"/>
    <mergeCell ref="C61:E61"/>
    <mergeCell ref="C62:E62"/>
    <mergeCell ref="C63:E63"/>
    <mergeCell ref="C64:E64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eP/NW6YQi7zcG2CLFTlcyDiRqJD2KfAGsr79EFnZvc9PNu5d4gVVidsoh4wxZLyaEEJylu5CddtFDEjTSLWfMA==" saltValue="yOFjtZoAX+OtPQ06BCZD8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358E-AAF2-473F-A661-EF236E5AD49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50</v>
      </c>
      <c r="C4" s="205" t="s">
        <v>51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79</v>
      </c>
      <c r="C8" s="255" t="s">
        <v>80</v>
      </c>
      <c r="D8" s="230"/>
      <c r="E8" s="231"/>
      <c r="F8" s="232"/>
      <c r="G8" s="232">
        <f>SUMIF(AG9:AG12,"&lt;&gt;NOR",G9:G12)</f>
        <v>0</v>
      </c>
      <c r="H8" s="232"/>
      <c r="I8" s="232">
        <f>SUM(I9:I12)</f>
        <v>0</v>
      </c>
      <c r="J8" s="232"/>
      <c r="K8" s="232">
        <f>SUM(K9:K12)</f>
        <v>0</v>
      </c>
      <c r="L8" s="232"/>
      <c r="M8" s="232">
        <f>SUM(M9:M12)</f>
        <v>0</v>
      </c>
      <c r="N8" s="232"/>
      <c r="O8" s="232">
        <f>SUM(O9:O12)</f>
        <v>0.05</v>
      </c>
      <c r="P8" s="232"/>
      <c r="Q8" s="232">
        <f>SUM(Q9:Q12)</f>
        <v>0</v>
      </c>
      <c r="R8" s="232"/>
      <c r="S8" s="232"/>
      <c r="T8" s="233"/>
      <c r="U8" s="227"/>
      <c r="V8" s="227">
        <f>SUM(V9:V12)</f>
        <v>0.93</v>
      </c>
      <c r="W8" s="227"/>
      <c r="X8" s="227"/>
      <c r="AG8" t="s">
        <v>163</v>
      </c>
    </row>
    <row r="9" spans="1:60" outlineLevel="1" x14ac:dyDescent="0.2">
      <c r="A9" s="234">
        <v>1</v>
      </c>
      <c r="B9" s="235" t="s">
        <v>164</v>
      </c>
      <c r="C9" s="256" t="s">
        <v>165</v>
      </c>
      <c r="D9" s="236" t="s">
        <v>166</v>
      </c>
      <c r="E9" s="237">
        <v>4.5039999999999997E-2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1.0900000000000001</v>
      </c>
      <c r="O9" s="239">
        <f>ROUND(E9*N9,2)</f>
        <v>0.05</v>
      </c>
      <c r="P9" s="239">
        <v>0</v>
      </c>
      <c r="Q9" s="239">
        <f>ROUND(E9*P9,2)</f>
        <v>0</v>
      </c>
      <c r="R9" s="239"/>
      <c r="S9" s="239" t="s">
        <v>167</v>
      </c>
      <c r="T9" s="240" t="s">
        <v>168</v>
      </c>
      <c r="U9" s="223">
        <v>20.6</v>
      </c>
      <c r="V9" s="223">
        <f>ROUND(E9*U9,2)</f>
        <v>0.93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7" t="s">
        <v>171</v>
      </c>
      <c r="D10" s="225"/>
      <c r="E10" s="226">
        <v>2.6880000000000001E-2</v>
      </c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172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7" t="s">
        <v>173</v>
      </c>
      <c r="D11" s="225"/>
      <c r="E11" s="226">
        <v>1.2800000000000001E-2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172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7" t="s">
        <v>174</v>
      </c>
      <c r="D12" s="225"/>
      <c r="E12" s="226">
        <v>5.3600000000000002E-3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172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x14ac:dyDescent="0.2">
      <c r="A13" s="228" t="s">
        <v>162</v>
      </c>
      <c r="B13" s="229" t="s">
        <v>93</v>
      </c>
      <c r="C13" s="255" t="s">
        <v>94</v>
      </c>
      <c r="D13" s="230"/>
      <c r="E13" s="231"/>
      <c r="F13" s="232"/>
      <c r="G13" s="232">
        <f>SUMIF(AG14:AG15,"&lt;&gt;NOR",G14:G15)</f>
        <v>0</v>
      </c>
      <c r="H13" s="232"/>
      <c r="I13" s="232">
        <f>SUM(I14:I15)</f>
        <v>0</v>
      </c>
      <c r="J13" s="232"/>
      <c r="K13" s="232">
        <f>SUM(K14:K15)</f>
        <v>0</v>
      </c>
      <c r="L13" s="232"/>
      <c r="M13" s="232">
        <f>SUM(M14:M15)</f>
        <v>0</v>
      </c>
      <c r="N13" s="232"/>
      <c r="O13" s="232">
        <f>SUM(O14:O15)</f>
        <v>0.63</v>
      </c>
      <c r="P13" s="232"/>
      <c r="Q13" s="232">
        <f>SUM(Q14:Q15)</f>
        <v>0</v>
      </c>
      <c r="R13" s="232"/>
      <c r="S13" s="232"/>
      <c r="T13" s="233"/>
      <c r="U13" s="227"/>
      <c r="V13" s="227">
        <f>SUM(V14:V15)</f>
        <v>85.48</v>
      </c>
      <c r="W13" s="227"/>
      <c r="X13" s="227"/>
      <c r="AG13" t="s">
        <v>163</v>
      </c>
    </row>
    <row r="14" spans="1:60" outlineLevel="1" x14ac:dyDescent="0.2">
      <c r="A14" s="234">
        <v>2</v>
      </c>
      <c r="B14" s="235" t="s">
        <v>175</v>
      </c>
      <c r="C14" s="256" t="s">
        <v>176</v>
      </c>
      <c r="D14" s="236" t="s">
        <v>177</v>
      </c>
      <c r="E14" s="237">
        <v>399.45</v>
      </c>
      <c r="F14" s="238"/>
      <c r="G14" s="239">
        <f>ROUND(E14*F14,2)</f>
        <v>0</v>
      </c>
      <c r="H14" s="238"/>
      <c r="I14" s="239">
        <f>ROUND(E14*H14,2)</f>
        <v>0</v>
      </c>
      <c r="J14" s="238"/>
      <c r="K14" s="239">
        <f>ROUND(E14*J14,2)</f>
        <v>0</v>
      </c>
      <c r="L14" s="239">
        <v>21</v>
      </c>
      <c r="M14" s="239">
        <f>G14*(1+L14/100)</f>
        <v>0</v>
      </c>
      <c r="N14" s="239">
        <v>1.58E-3</v>
      </c>
      <c r="O14" s="239">
        <f>ROUND(E14*N14,2)</f>
        <v>0.63</v>
      </c>
      <c r="P14" s="239">
        <v>0</v>
      </c>
      <c r="Q14" s="239">
        <f>ROUND(E14*P14,2)</f>
        <v>0</v>
      </c>
      <c r="R14" s="239" t="s">
        <v>178</v>
      </c>
      <c r="S14" s="239" t="s">
        <v>179</v>
      </c>
      <c r="T14" s="240" t="s">
        <v>180</v>
      </c>
      <c r="U14" s="223">
        <v>0.214</v>
      </c>
      <c r="V14" s="223">
        <f>ROUND(E14*U14,2)</f>
        <v>85.48</v>
      </c>
      <c r="W14" s="223"/>
      <c r="X14" s="223" t="s">
        <v>169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170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7" t="s">
        <v>181</v>
      </c>
      <c r="D15" s="225"/>
      <c r="E15" s="226">
        <v>399.45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172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x14ac:dyDescent="0.2">
      <c r="A16" s="228" t="s">
        <v>162</v>
      </c>
      <c r="B16" s="229" t="s">
        <v>97</v>
      </c>
      <c r="C16" s="255" t="s">
        <v>98</v>
      </c>
      <c r="D16" s="230"/>
      <c r="E16" s="231"/>
      <c r="F16" s="232"/>
      <c r="G16" s="232">
        <f>SUMIF(AG17:AG106,"&lt;&gt;NOR",G17:G106)</f>
        <v>0</v>
      </c>
      <c r="H16" s="232"/>
      <c r="I16" s="232">
        <f>SUM(I17:I106)</f>
        <v>0</v>
      </c>
      <c r="J16" s="232"/>
      <c r="K16" s="232">
        <f>SUM(K17:K106)</f>
        <v>0</v>
      </c>
      <c r="L16" s="232"/>
      <c r="M16" s="232">
        <f>SUM(M17:M106)</f>
        <v>0</v>
      </c>
      <c r="N16" s="232"/>
      <c r="O16" s="232">
        <f>SUM(O17:O106)</f>
        <v>0.05</v>
      </c>
      <c r="P16" s="232"/>
      <c r="Q16" s="232">
        <f>SUM(Q17:Q106)</f>
        <v>54.519999999999989</v>
      </c>
      <c r="R16" s="232"/>
      <c r="S16" s="232"/>
      <c r="T16" s="233"/>
      <c r="U16" s="227"/>
      <c r="V16" s="227">
        <f>SUM(V17:V106)</f>
        <v>339.79000000000008</v>
      </c>
      <c r="W16" s="227"/>
      <c r="X16" s="227"/>
      <c r="AG16" t="s">
        <v>163</v>
      </c>
    </row>
    <row r="17" spans="1:60" ht="22.5" outlineLevel="1" x14ac:dyDescent="0.2">
      <c r="A17" s="234">
        <v>3</v>
      </c>
      <c r="B17" s="235" t="s">
        <v>182</v>
      </c>
      <c r="C17" s="256" t="s">
        <v>183</v>
      </c>
      <c r="D17" s="236" t="s">
        <v>184</v>
      </c>
      <c r="E17" s="237">
        <v>8.3049800000000005</v>
      </c>
      <c r="F17" s="238"/>
      <c r="G17" s="239">
        <f>ROUND(E17*F17,2)</f>
        <v>0</v>
      </c>
      <c r="H17" s="238"/>
      <c r="I17" s="239">
        <f>ROUND(E17*H17,2)</f>
        <v>0</v>
      </c>
      <c r="J17" s="238"/>
      <c r="K17" s="239">
        <f>ROUND(E17*J17,2)</f>
        <v>0</v>
      </c>
      <c r="L17" s="239">
        <v>21</v>
      </c>
      <c r="M17" s="239">
        <f>G17*(1+L17/100)</f>
        <v>0</v>
      </c>
      <c r="N17" s="239">
        <v>1.2800000000000001E-3</v>
      </c>
      <c r="O17" s="239">
        <f>ROUND(E17*N17,2)</f>
        <v>0.01</v>
      </c>
      <c r="P17" s="239">
        <v>1.8</v>
      </c>
      <c r="Q17" s="239">
        <f>ROUND(E17*P17,2)</f>
        <v>14.95</v>
      </c>
      <c r="R17" s="239" t="s">
        <v>185</v>
      </c>
      <c r="S17" s="239" t="s">
        <v>179</v>
      </c>
      <c r="T17" s="240" t="s">
        <v>180</v>
      </c>
      <c r="U17" s="223">
        <v>1.52</v>
      </c>
      <c r="V17" s="223">
        <f>ROUND(E17*U17,2)</f>
        <v>12.62</v>
      </c>
      <c r="W17" s="223"/>
      <c r="X17" s="223" t="s">
        <v>169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170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22.5" outlineLevel="1" x14ac:dyDescent="0.2">
      <c r="A18" s="220"/>
      <c r="B18" s="221"/>
      <c r="C18" s="258" t="s">
        <v>186</v>
      </c>
      <c r="D18" s="242"/>
      <c r="E18" s="242"/>
      <c r="F18" s="242"/>
      <c r="G18" s="242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187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41" t="str">
        <f>C18</f>
        <v>nebo vybourání otvorů průřezové plochy přes 4 m2 ve zdivu nadzákladovém, včetně pomocného lešení o výšce podlahy do 1900 mm a pro zatížení do 1,5 kPa  (150 kg/m2)</v>
      </c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57" t="s">
        <v>188</v>
      </c>
      <c r="D19" s="225"/>
      <c r="E19" s="226">
        <v>6.0217499999999999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172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7" t="s">
        <v>189</v>
      </c>
      <c r="D20" s="225"/>
      <c r="E20" s="226">
        <v>2.2832300000000001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172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34">
        <v>4</v>
      </c>
      <c r="B21" s="235" t="s">
        <v>190</v>
      </c>
      <c r="C21" s="256" t="s">
        <v>191</v>
      </c>
      <c r="D21" s="236" t="s">
        <v>184</v>
      </c>
      <c r="E21" s="237">
        <v>0.65005000000000002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1.1000000000000001E-3</v>
      </c>
      <c r="O21" s="239">
        <f>ROUND(E21*N21,2)</f>
        <v>0</v>
      </c>
      <c r="P21" s="239">
        <v>1.175</v>
      </c>
      <c r="Q21" s="239">
        <f>ROUND(E21*P21,2)</f>
        <v>0.76</v>
      </c>
      <c r="R21" s="239" t="s">
        <v>185</v>
      </c>
      <c r="S21" s="239" t="s">
        <v>179</v>
      </c>
      <c r="T21" s="240" t="s">
        <v>180</v>
      </c>
      <c r="U21" s="223">
        <v>1.2829999999999999</v>
      </c>
      <c r="V21" s="223">
        <f>ROUND(E21*U21,2)</f>
        <v>0.83</v>
      </c>
      <c r="W21" s="223"/>
      <c r="X21" s="223" t="s">
        <v>169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170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22.5" outlineLevel="1" x14ac:dyDescent="0.2">
      <c r="A22" s="220"/>
      <c r="B22" s="221"/>
      <c r="C22" s="258" t="s">
        <v>186</v>
      </c>
      <c r="D22" s="242"/>
      <c r="E22" s="242"/>
      <c r="F22" s="242"/>
      <c r="G22" s="242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187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41" t="str">
        <f>C22</f>
        <v>nebo vybourání otvorů průřezové plochy přes 4 m2 ve zdivu nadzákladovém, včetně pomocného lešení o výšce podlahy do 1900 mm a pro zatížení do 1,5 kPa  (150 kg/m2)</v>
      </c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7" t="s">
        <v>192</v>
      </c>
      <c r="D23" s="225"/>
      <c r="E23" s="226">
        <v>5.5129999999999998E-2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172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57" t="s">
        <v>193</v>
      </c>
      <c r="D24" s="225"/>
      <c r="E24" s="226">
        <v>0.55691999999999997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13"/>
      <c r="Z24" s="213"/>
      <c r="AA24" s="213"/>
      <c r="AB24" s="213"/>
      <c r="AC24" s="213"/>
      <c r="AD24" s="213"/>
      <c r="AE24" s="213"/>
      <c r="AF24" s="213"/>
      <c r="AG24" s="213" t="s">
        <v>172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/>
      <c r="B25" s="221"/>
      <c r="C25" s="257" t="s">
        <v>194</v>
      </c>
      <c r="D25" s="225"/>
      <c r="E25" s="226">
        <v>3.7999999999999999E-2</v>
      </c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172</v>
      </c>
      <c r="AH25" s="213">
        <v>0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2.5" outlineLevel="1" x14ac:dyDescent="0.2">
      <c r="A26" s="234">
        <v>5</v>
      </c>
      <c r="B26" s="235" t="s">
        <v>195</v>
      </c>
      <c r="C26" s="256" t="s">
        <v>196</v>
      </c>
      <c r="D26" s="236" t="s">
        <v>177</v>
      </c>
      <c r="E26" s="237">
        <v>2.8125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39">
        <v>3.3E-4</v>
      </c>
      <c r="O26" s="239">
        <f>ROUND(E26*N26,2)</f>
        <v>0</v>
      </c>
      <c r="P26" s="239">
        <v>2.2329999999999999E-2</v>
      </c>
      <c r="Q26" s="239">
        <f>ROUND(E26*P26,2)</f>
        <v>0.06</v>
      </c>
      <c r="R26" s="239" t="s">
        <v>185</v>
      </c>
      <c r="S26" s="239" t="s">
        <v>179</v>
      </c>
      <c r="T26" s="240" t="s">
        <v>180</v>
      </c>
      <c r="U26" s="223">
        <v>0.4</v>
      </c>
      <c r="V26" s="223">
        <f>ROUND(E26*U26,2)</f>
        <v>1.1299999999999999</v>
      </c>
      <c r="W26" s="223"/>
      <c r="X26" s="223" t="s">
        <v>169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170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7" t="s">
        <v>197</v>
      </c>
      <c r="D27" s="225"/>
      <c r="E27" s="226">
        <v>2.8125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172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2.5" outlineLevel="1" x14ac:dyDescent="0.2">
      <c r="A28" s="234">
        <v>6</v>
      </c>
      <c r="B28" s="235" t="s">
        <v>198</v>
      </c>
      <c r="C28" s="256" t="s">
        <v>199</v>
      </c>
      <c r="D28" s="236" t="s">
        <v>184</v>
      </c>
      <c r="E28" s="237">
        <v>1.7567999999999999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</v>
      </c>
      <c r="O28" s="239">
        <f>ROUND(E28*N28,2)</f>
        <v>0</v>
      </c>
      <c r="P28" s="239">
        <v>1.6</v>
      </c>
      <c r="Q28" s="239">
        <f>ROUND(E28*P28,2)</f>
        <v>2.81</v>
      </c>
      <c r="R28" s="239" t="s">
        <v>185</v>
      </c>
      <c r="S28" s="239" t="s">
        <v>179</v>
      </c>
      <c r="T28" s="240" t="s">
        <v>180</v>
      </c>
      <c r="U28" s="223">
        <v>9.14</v>
      </c>
      <c r="V28" s="223">
        <f>ROUND(E28*U28,2)</f>
        <v>16.059999999999999</v>
      </c>
      <c r="W28" s="223"/>
      <c r="X28" s="223" t="s">
        <v>169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170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7" t="s">
        <v>200</v>
      </c>
      <c r="D29" s="225"/>
      <c r="E29" s="226">
        <v>1.7567999999999999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172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4">
        <v>7</v>
      </c>
      <c r="B30" s="235" t="s">
        <v>201</v>
      </c>
      <c r="C30" s="256" t="s">
        <v>202</v>
      </c>
      <c r="D30" s="236" t="s">
        <v>177</v>
      </c>
      <c r="E30" s="237">
        <v>154.26400000000001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</v>
      </c>
      <c r="O30" s="239">
        <f>ROUND(E30*N30,2)</f>
        <v>0</v>
      </c>
      <c r="P30" s="239">
        <v>1.75E-3</v>
      </c>
      <c r="Q30" s="239">
        <f>ROUND(E30*P30,2)</f>
        <v>0.27</v>
      </c>
      <c r="R30" s="239" t="s">
        <v>185</v>
      </c>
      <c r="S30" s="239" t="s">
        <v>179</v>
      </c>
      <c r="T30" s="240" t="s">
        <v>180</v>
      </c>
      <c r="U30" s="223">
        <v>0.16500000000000001</v>
      </c>
      <c r="V30" s="223">
        <f>ROUND(E30*U30,2)</f>
        <v>25.45</v>
      </c>
      <c r="W30" s="223"/>
      <c r="X30" s="223" t="s">
        <v>169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170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7" t="s">
        <v>203</v>
      </c>
      <c r="D31" s="225"/>
      <c r="E31" s="226">
        <v>154.26400000000001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172</v>
      </c>
      <c r="AH31" s="213">
        <v>5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4">
        <v>8</v>
      </c>
      <c r="B32" s="235" t="s">
        <v>204</v>
      </c>
      <c r="C32" s="256" t="s">
        <v>205</v>
      </c>
      <c r="D32" s="236" t="s">
        <v>177</v>
      </c>
      <c r="E32" s="237">
        <v>144.50688</v>
      </c>
      <c r="F32" s="238"/>
      <c r="G32" s="239">
        <f>ROUND(E32*F32,2)</f>
        <v>0</v>
      </c>
      <c r="H32" s="238"/>
      <c r="I32" s="239">
        <f>ROUND(E32*H32,2)</f>
        <v>0</v>
      </c>
      <c r="J32" s="238"/>
      <c r="K32" s="239">
        <f>ROUND(E32*J32,2)</f>
        <v>0</v>
      </c>
      <c r="L32" s="239">
        <v>21</v>
      </c>
      <c r="M32" s="239">
        <f>G32*(1+L32/100)</f>
        <v>0</v>
      </c>
      <c r="N32" s="239">
        <v>0</v>
      </c>
      <c r="O32" s="239">
        <f>ROUND(E32*N32,2)</f>
        <v>0</v>
      </c>
      <c r="P32" s="239">
        <v>2.5510000000000001E-2</v>
      </c>
      <c r="Q32" s="239">
        <f>ROUND(E32*P32,2)</f>
        <v>3.69</v>
      </c>
      <c r="R32" s="239" t="s">
        <v>185</v>
      </c>
      <c r="S32" s="239" t="s">
        <v>179</v>
      </c>
      <c r="T32" s="240" t="s">
        <v>180</v>
      </c>
      <c r="U32" s="223">
        <v>0.11550000000000001</v>
      </c>
      <c r="V32" s="223">
        <f>ROUND(E32*U32,2)</f>
        <v>16.690000000000001</v>
      </c>
      <c r="W32" s="223"/>
      <c r="X32" s="223" t="s">
        <v>169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170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57" t="s">
        <v>206</v>
      </c>
      <c r="D33" s="225"/>
      <c r="E33" s="226">
        <v>144.50688</v>
      </c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13"/>
      <c r="Z33" s="213"/>
      <c r="AA33" s="213"/>
      <c r="AB33" s="213"/>
      <c r="AC33" s="213"/>
      <c r="AD33" s="213"/>
      <c r="AE33" s="213"/>
      <c r="AF33" s="213"/>
      <c r="AG33" s="213" t="s">
        <v>172</v>
      </c>
      <c r="AH33" s="213">
        <v>5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34">
        <v>9</v>
      </c>
      <c r="B34" s="235" t="s">
        <v>207</v>
      </c>
      <c r="C34" s="256" t="s">
        <v>208</v>
      </c>
      <c r="D34" s="236" t="s">
        <v>177</v>
      </c>
      <c r="E34" s="237">
        <v>329.32337999999999</v>
      </c>
      <c r="F34" s="238"/>
      <c r="G34" s="239">
        <f>ROUND(E34*F34,2)</f>
        <v>0</v>
      </c>
      <c r="H34" s="238"/>
      <c r="I34" s="239">
        <f>ROUND(E34*H34,2)</f>
        <v>0</v>
      </c>
      <c r="J34" s="238"/>
      <c r="K34" s="239">
        <f>ROUND(E34*J34,2)</f>
        <v>0</v>
      </c>
      <c r="L34" s="239">
        <v>21</v>
      </c>
      <c r="M34" s="239">
        <f>G34*(1+L34/100)</f>
        <v>0</v>
      </c>
      <c r="N34" s="239">
        <v>0</v>
      </c>
      <c r="O34" s="239">
        <f>ROUND(E34*N34,2)</f>
        <v>0</v>
      </c>
      <c r="P34" s="239">
        <v>1.26E-2</v>
      </c>
      <c r="Q34" s="239">
        <f>ROUND(E34*P34,2)</f>
        <v>4.1500000000000004</v>
      </c>
      <c r="R34" s="239" t="s">
        <v>185</v>
      </c>
      <c r="S34" s="239" t="s">
        <v>179</v>
      </c>
      <c r="T34" s="240" t="s">
        <v>180</v>
      </c>
      <c r="U34" s="223">
        <v>0.33</v>
      </c>
      <c r="V34" s="223">
        <f>ROUND(E34*U34,2)</f>
        <v>108.68</v>
      </c>
      <c r="W34" s="223"/>
      <c r="X34" s="223" t="s">
        <v>169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170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7" t="s">
        <v>203</v>
      </c>
      <c r="D35" s="225"/>
      <c r="E35" s="226">
        <v>154.26400000000001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172</v>
      </c>
      <c r="AH35" s="213">
        <v>5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57" t="s">
        <v>209</v>
      </c>
      <c r="D36" s="225"/>
      <c r="E36" s="226">
        <v>30.552499999999998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3"/>
      <c r="Z36" s="213"/>
      <c r="AA36" s="213"/>
      <c r="AB36" s="213"/>
      <c r="AC36" s="213"/>
      <c r="AD36" s="213"/>
      <c r="AE36" s="213"/>
      <c r="AF36" s="213"/>
      <c r="AG36" s="213" t="s">
        <v>172</v>
      </c>
      <c r="AH36" s="213">
        <v>5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20"/>
      <c r="B37" s="221"/>
      <c r="C37" s="257" t="s">
        <v>206</v>
      </c>
      <c r="D37" s="225"/>
      <c r="E37" s="226">
        <v>144.50688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3"/>
      <c r="Z37" s="213"/>
      <c r="AA37" s="213"/>
      <c r="AB37" s="213"/>
      <c r="AC37" s="213"/>
      <c r="AD37" s="213"/>
      <c r="AE37" s="213"/>
      <c r="AF37" s="213"/>
      <c r="AG37" s="213" t="s">
        <v>172</v>
      </c>
      <c r="AH37" s="213">
        <v>5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4">
        <v>10</v>
      </c>
      <c r="B38" s="235" t="s">
        <v>210</v>
      </c>
      <c r="C38" s="256" t="s">
        <v>211</v>
      </c>
      <c r="D38" s="236" t="s">
        <v>177</v>
      </c>
      <c r="E38" s="237">
        <v>154.26400000000001</v>
      </c>
      <c r="F38" s="238"/>
      <c r="G38" s="239">
        <f>ROUND(E38*F38,2)</f>
        <v>0</v>
      </c>
      <c r="H38" s="238"/>
      <c r="I38" s="239">
        <f>ROUND(E38*H38,2)</f>
        <v>0</v>
      </c>
      <c r="J38" s="238"/>
      <c r="K38" s="239">
        <f>ROUND(E38*J38,2)</f>
        <v>0</v>
      </c>
      <c r="L38" s="239">
        <v>21</v>
      </c>
      <c r="M38" s="239">
        <f>G38*(1+L38/100)</f>
        <v>0</v>
      </c>
      <c r="N38" s="239">
        <v>0</v>
      </c>
      <c r="O38" s="239">
        <f>ROUND(E38*N38,2)</f>
        <v>0</v>
      </c>
      <c r="P38" s="239">
        <v>0.02</v>
      </c>
      <c r="Q38" s="239">
        <f>ROUND(E38*P38,2)</f>
        <v>3.09</v>
      </c>
      <c r="R38" s="239" t="s">
        <v>185</v>
      </c>
      <c r="S38" s="239" t="s">
        <v>179</v>
      </c>
      <c r="T38" s="240" t="s">
        <v>180</v>
      </c>
      <c r="U38" s="223">
        <v>0.14699999999999999</v>
      </c>
      <c r="V38" s="223">
        <f>ROUND(E38*U38,2)</f>
        <v>22.68</v>
      </c>
      <c r="W38" s="223"/>
      <c r="X38" s="223" t="s">
        <v>169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170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8" t="s">
        <v>212</v>
      </c>
      <c r="D39" s="242"/>
      <c r="E39" s="242"/>
      <c r="F39" s="242"/>
      <c r="G39" s="242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3"/>
      <c r="Z39" s="213"/>
      <c r="AA39" s="213"/>
      <c r="AB39" s="213"/>
      <c r="AC39" s="213"/>
      <c r="AD39" s="213"/>
      <c r="AE39" s="213"/>
      <c r="AF39" s="213"/>
      <c r="AG39" s="213" t="s">
        <v>187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20"/>
      <c r="B40" s="221"/>
      <c r="C40" s="257" t="s">
        <v>213</v>
      </c>
      <c r="D40" s="225"/>
      <c r="E40" s="226">
        <v>23.557500000000001</v>
      </c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3"/>
      <c r="Z40" s="213"/>
      <c r="AA40" s="213"/>
      <c r="AB40" s="213"/>
      <c r="AC40" s="213"/>
      <c r="AD40" s="213"/>
      <c r="AE40" s="213"/>
      <c r="AF40" s="213"/>
      <c r="AG40" s="213" t="s">
        <v>172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20"/>
      <c r="B41" s="221"/>
      <c r="C41" s="257" t="s">
        <v>214</v>
      </c>
      <c r="D41" s="225"/>
      <c r="E41" s="226">
        <v>17.5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3"/>
      <c r="Z41" s="213"/>
      <c r="AA41" s="213"/>
      <c r="AB41" s="213"/>
      <c r="AC41" s="213"/>
      <c r="AD41" s="213"/>
      <c r="AE41" s="213"/>
      <c r="AF41" s="213"/>
      <c r="AG41" s="213" t="s">
        <v>172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7" t="s">
        <v>215</v>
      </c>
      <c r="D42" s="225"/>
      <c r="E42" s="226">
        <v>6.0490000000000004</v>
      </c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3"/>
      <c r="Z42" s="213"/>
      <c r="AA42" s="213"/>
      <c r="AB42" s="213"/>
      <c r="AC42" s="213"/>
      <c r="AD42" s="213"/>
      <c r="AE42" s="213"/>
      <c r="AF42" s="213"/>
      <c r="AG42" s="213" t="s">
        <v>172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57" t="s">
        <v>216</v>
      </c>
      <c r="D43" s="225"/>
      <c r="E43" s="226">
        <v>24.977499999999999</v>
      </c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3"/>
      <c r="Z43" s="213"/>
      <c r="AA43" s="213"/>
      <c r="AB43" s="213"/>
      <c r="AC43" s="213"/>
      <c r="AD43" s="213"/>
      <c r="AE43" s="213"/>
      <c r="AF43" s="213"/>
      <c r="AG43" s="213" t="s">
        <v>172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57" t="s">
        <v>217</v>
      </c>
      <c r="D44" s="225"/>
      <c r="E44" s="226">
        <v>67.207499999999996</v>
      </c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3"/>
      <c r="Z44" s="213"/>
      <c r="AA44" s="213"/>
      <c r="AB44" s="213"/>
      <c r="AC44" s="213"/>
      <c r="AD44" s="213"/>
      <c r="AE44" s="213"/>
      <c r="AF44" s="213"/>
      <c r="AG44" s="213" t="s">
        <v>172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20"/>
      <c r="B45" s="221"/>
      <c r="C45" s="257" t="s">
        <v>218</v>
      </c>
      <c r="D45" s="225"/>
      <c r="E45" s="226">
        <v>14.9725</v>
      </c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3"/>
      <c r="Z45" s="213"/>
      <c r="AA45" s="213"/>
      <c r="AB45" s="213"/>
      <c r="AC45" s="213"/>
      <c r="AD45" s="213"/>
      <c r="AE45" s="213"/>
      <c r="AF45" s="213"/>
      <c r="AG45" s="213" t="s">
        <v>172</v>
      </c>
      <c r="AH45" s="213"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ht="22.5" outlineLevel="1" x14ac:dyDescent="0.2">
      <c r="A46" s="234">
        <v>11</v>
      </c>
      <c r="B46" s="235" t="s">
        <v>219</v>
      </c>
      <c r="C46" s="256" t="s">
        <v>220</v>
      </c>
      <c r="D46" s="236" t="s">
        <v>177</v>
      </c>
      <c r="E46" s="237">
        <v>144.50688</v>
      </c>
      <c r="F46" s="238"/>
      <c r="G46" s="239">
        <f>ROUND(E46*F46,2)</f>
        <v>0</v>
      </c>
      <c r="H46" s="238"/>
      <c r="I46" s="239">
        <f>ROUND(E46*H46,2)</f>
        <v>0</v>
      </c>
      <c r="J46" s="238"/>
      <c r="K46" s="239">
        <f>ROUND(E46*J46,2)</f>
        <v>0</v>
      </c>
      <c r="L46" s="239">
        <v>21</v>
      </c>
      <c r="M46" s="239">
        <f>G46*(1+L46/100)</f>
        <v>0</v>
      </c>
      <c r="N46" s="239">
        <v>0</v>
      </c>
      <c r="O46" s="239">
        <f>ROUND(E46*N46,2)</f>
        <v>0</v>
      </c>
      <c r="P46" s="239">
        <v>8.6999999999999994E-2</v>
      </c>
      <c r="Q46" s="239">
        <f>ROUND(E46*P46,2)</f>
        <v>12.57</v>
      </c>
      <c r="R46" s="239" t="s">
        <v>185</v>
      </c>
      <c r="S46" s="239" t="s">
        <v>179</v>
      </c>
      <c r="T46" s="240" t="s">
        <v>180</v>
      </c>
      <c r="U46" s="223">
        <v>0.25900000000000001</v>
      </c>
      <c r="V46" s="223">
        <f>ROUND(E46*U46,2)</f>
        <v>37.43</v>
      </c>
      <c r="W46" s="223"/>
      <c r="X46" s="223" t="s">
        <v>169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170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58" t="s">
        <v>212</v>
      </c>
      <c r="D47" s="242"/>
      <c r="E47" s="242"/>
      <c r="F47" s="242"/>
      <c r="G47" s="242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3"/>
      <c r="Z47" s="213"/>
      <c r="AA47" s="213"/>
      <c r="AB47" s="213"/>
      <c r="AC47" s="213"/>
      <c r="AD47" s="213"/>
      <c r="AE47" s="213"/>
      <c r="AF47" s="213"/>
      <c r="AG47" s="213" t="s">
        <v>187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20"/>
      <c r="B48" s="221"/>
      <c r="C48" s="257" t="s">
        <v>221</v>
      </c>
      <c r="D48" s="225"/>
      <c r="E48" s="226">
        <v>144.50688</v>
      </c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3"/>
      <c r="Z48" s="213"/>
      <c r="AA48" s="213"/>
      <c r="AB48" s="213"/>
      <c r="AC48" s="213"/>
      <c r="AD48" s="213"/>
      <c r="AE48" s="213"/>
      <c r="AF48" s="213"/>
      <c r="AG48" s="213" t="s">
        <v>172</v>
      </c>
      <c r="AH48" s="213">
        <v>0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34">
        <v>12</v>
      </c>
      <c r="B49" s="235" t="s">
        <v>222</v>
      </c>
      <c r="C49" s="256" t="s">
        <v>223</v>
      </c>
      <c r="D49" s="236" t="s">
        <v>224</v>
      </c>
      <c r="E49" s="237">
        <v>134.125</v>
      </c>
      <c r="F49" s="238"/>
      <c r="G49" s="239">
        <f>ROUND(E49*F49,2)</f>
        <v>0</v>
      </c>
      <c r="H49" s="238"/>
      <c r="I49" s="239">
        <f>ROUND(E49*H49,2)</f>
        <v>0</v>
      </c>
      <c r="J49" s="238"/>
      <c r="K49" s="239">
        <f>ROUND(E49*J49,2)</f>
        <v>0</v>
      </c>
      <c r="L49" s="239">
        <v>21</v>
      </c>
      <c r="M49" s="239">
        <f>G49*(1+L49/100)</f>
        <v>0</v>
      </c>
      <c r="N49" s="239">
        <v>0</v>
      </c>
      <c r="O49" s="239">
        <f>ROUND(E49*N49,2)</f>
        <v>0</v>
      </c>
      <c r="P49" s="239">
        <v>4.0000000000000002E-4</v>
      </c>
      <c r="Q49" s="239">
        <f>ROUND(E49*P49,2)</f>
        <v>0.05</v>
      </c>
      <c r="R49" s="239" t="s">
        <v>185</v>
      </c>
      <c r="S49" s="239" t="s">
        <v>179</v>
      </c>
      <c r="T49" s="240" t="s">
        <v>180</v>
      </c>
      <c r="U49" s="223">
        <v>7.0000000000000007E-2</v>
      </c>
      <c r="V49" s="223">
        <f>ROUND(E49*U49,2)</f>
        <v>9.39</v>
      </c>
      <c r="W49" s="223"/>
      <c r="X49" s="223" t="s">
        <v>169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170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57" t="s">
        <v>225</v>
      </c>
      <c r="D50" s="225"/>
      <c r="E50" s="226">
        <v>14.425000000000001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3"/>
      <c r="Z50" s="213"/>
      <c r="AA50" s="213"/>
      <c r="AB50" s="213"/>
      <c r="AC50" s="213"/>
      <c r="AD50" s="213"/>
      <c r="AE50" s="213"/>
      <c r="AF50" s="213"/>
      <c r="AG50" s="213" t="s">
        <v>172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ht="22.5" outlineLevel="1" x14ac:dyDescent="0.2">
      <c r="A51" s="220"/>
      <c r="B51" s="221"/>
      <c r="C51" s="257" t="s">
        <v>226</v>
      </c>
      <c r="D51" s="225"/>
      <c r="E51" s="226">
        <v>35</v>
      </c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3"/>
      <c r="Z51" s="213"/>
      <c r="AA51" s="213"/>
      <c r="AB51" s="213"/>
      <c r="AC51" s="213"/>
      <c r="AD51" s="213"/>
      <c r="AE51" s="213"/>
      <c r="AF51" s="213"/>
      <c r="AG51" s="213" t="s">
        <v>172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57" t="s">
        <v>227</v>
      </c>
      <c r="D52" s="225"/>
      <c r="E52" s="226">
        <v>9.65</v>
      </c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3"/>
      <c r="Z52" s="213"/>
      <c r="AA52" s="213"/>
      <c r="AB52" s="213"/>
      <c r="AC52" s="213"/>
      <c r="AD52" s="213"/>
      <c r="AE52" s="213"/>
      <c r="AF52" s="213"/>
      <c r="AG52" s="213" t="s">
        <v>172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20"/>
      <c r="B53" s="221"/>
      <c r="C53" s="257" t="s">
        <v>228</v>
      </c>
      <c r="D53" s="225"/>
      <c r="E53" s="226">
        <v>7.35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3"/>
      <c r="Z53" s="213"/>
      <c r="AA53" s="213"/>
      <c r="AB53" s="213"/>
      <c r="AC53" s="213"/>
      <c r="AD53" s="213"/>
      <c r="AE53" s="213"/>
      <c r="AF53" s="213"/>
      <c r="AG53" s="213" t="s">
        <v>172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20"/>
      <c r="B54" s="221"/>
      <c r="C54" s="257" t="s">
        <v>229</v>
      </c>
      <c r="D54" s="225"/>
      <c r="E54" s="226">
        <v>18.149999999999999</v>
      </c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3"/>
      <c r="Z54" s="213"/>
      <c r="AA54" s="213"/>
      <c r="AB54" s="213"/>
      <c r="AC54" s="213"/>
      <c r="AD54" s="213"/>
      <c r="AE54" s="213"/>
      <c r="AF54" s="213"/>
      <c r="AG54" s="213" t="s">
        <v>172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20"/>
      <c r="B55" s="221"/>
      <c r="C55" s="257" t="s">
        <v>230</v>
      </c>
      <c r="D55" s="225"/>
      <c r="E55" s="226">
        <v>34.549999999999997</v>
      </c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3"/>
      <c r="Z55" s="213"/>
      <c r="AA55" s="213"/>
      <c r="AB55" s="213"/>
      <c r="AC55" s="213"/>
      <c r="AD55" s="213"/>
      <c r="AE55" s="213"/>
      <c r="AF55" s="213"/>
      <c r="AG55" s="213" t="s">
        <v>172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7" t="s">
        <v>231</v>
      </c>
      <c r="D56" s="225"/>
      <c r="E56" s="226">
        <v>15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3"/>
      <c r="Z56" s="213"/>
      <c r="AA56" s="213"/>
      <c r="AB56" s="213"/>
      <c r="AC56" s="213"/>
      <c r="AD56" s="213"/>
      <c r="AE56" s="213"/>
      <c r="AF56" s="213"/>
      <c r="AG56" s="213" t="s">
        <v>172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34">
        <v>13</v>
      </c>
      <c r="B57" s="235" t="s">
        <v>232</v>
      </c>
      <c r="C57" s="256" t="s">
        <v>233</v>
      </c>
      <c r="D57" s="236" t="s">
        <v>234</v>
      </c>
      <c r="E57" s="237">
        <v>14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39">
        <v>0</v>
      </c>
      <c r="O57" s="239">
        <f>ROUND(E57*N57,2)</f>
        <v>0</v>
      </c>
      <c r="P57" s="239">
        <v>0</v>
      </c>
      <c r="Q57" s="239">
        <f>ROUND(E57*P57,2)</f>
        <v>0</v>
      </c>
      <c r="R57" s="239" t="s">
        <v>185</v>
      </c>
      <c r="S57" s="239" t="s">
        <v>179</v>
      </c>
      <c r="T57" s="240" t="s">
        <v>180</v>
      </c>
      <c r="U57" s="223">
        <v>0.03</v>
      </c>
      <c r="V57" s="223">
        <f>ROUND(E57*U57,2)</f>
        <v>0.42</v>
      </c>
      <c r="W57" s="223"/>
      <c r="X57" s="223" t="s">
        <v>169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170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58" t="s">
        <v>235</v>
      </c>
      <c r="D58" s="242"/>
      <c r="E58" s="242"/>
      <c r="F58" s="242"/>
      <c r="G58" s="242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3"/>
      <c r="Z58" s="213"/>
      <c r="AA58" s="213"/>
      <c r="AB58" s="213"/>
      <c r="AC58" s="213"/>
      <c r="AD58" s="213"/>
      <c r="AE58" s="213"/>
      <c r="AF58" s="213"/>
      <c r="AG58" s="213" t="s">
        <v>187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20"/>
      <c r="B59" s="221"/>
      <c r="C59" s="257" t="s">
        <v>236</v>
      </c>
      <c r="D59" s="225"/>
      <c r="E59" s="226">
        <v>14</v>
      </c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3"/>
      <c r="Z59" s="213"/>
      <c r="AA59" s="213"/>
      <c r="AB59" s="213"/>
      <c r="AC59" s="213"/>
      <c r="AD59" s="213"/>
      <c r="AE59" s="213"/>
      <c r="AF59" s="213"/>
      <c r="AG59" s="213" t="s">
        <v>172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34">
        <v>14</v>
      </c>
      <c r="B60" s="235" t="s">
        <v>237</v>
      </c>
      <c r="C60" s="256" t="s">
        <v>238</v>
      </c>
      <c r="D60" s="236" t="s">
        <v>234</v>
      </c>
      <c r="E60" s="237">
        <v>15</v>
      </c>
      <c r="F60" s="238"/>
      <c r="G60" s="239">
        <f>ROUND(E60*F60,2)</f>
        <v>0</v>
      </c>
      <c r="H60" s="238"/>
      <c r="I60" s="239">
        <f>ROUND(E60*H60,2)</f>
        <v>0</v>
      </c>
      <c r="J60" s="238"/>
      <c r="K60" s="239">
        <f>ROUND(E60*J60,2)</f>
        <v>0</v>
      </c>
      <c r="L60" s="239">
        <v>21</v>
      </c>
      <c r="M60" s="239">
        <f>G60*(1+L60/100)</f>
        <v>0</v>
      </c>
      <c r="N60" s="239">
        <v>0</v>
      </c>
      <c r="O60" s="239">
        <f>ROUND(E60*N60,2)</f>
        <v>0</v>
      </c>
      <c r="P60" s="239">
        <v>0</v>
      </c>
      <c r="Q60" s="239">
        <f>ROUND(E60*P60,2)</f>
        <v>0</v>
      </c>
      <c r="R60" s="239" t="s">
        <v>185</v>
      </c>
      <c r="S60" s="239" t="s">
        <v>179</v>
      </c>
      <c r="T60" s="240" t="s">
        <v>180</v>
      </c>
      <c r="U60" s="223">
        <v>0.05</v>
      </c>
      <c r="V60" s="223">
        <f>ROUND(E60*U60,2)</f>
        <v>0.75</v>
      </c>
      <c r="W60" s="223"/>
      <c r="X60" s="223" t="s">
        <v>169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170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20"/>
      <c r="B61" s="221"/>
      <c r="C61" s="258" t="s">
        <v>235</v>
      </c>
      <c r="D61" s="242"/>
      <c r="E61" s="242"/>
      <c r="F61" s="242"/>
      <c r="G61" s="242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13"/>
      <c r="Z61" s="213"/>
      <c r="AA61" s="213"/>
      <c r="AB61" s="213"/>
      <c r="AC61" s="213"/>
      <c r="AD61" s="213"/>
      <c r="AE61" s="213"/>
      <c r="AF61" s="213"/>
      <c r="AG61" s="213" t="s">
        <v>187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57" t="s">
        <v>239</v>
      </c>
      <c r="D62" s="225"/>
      <c r="E62" s="226">
        <v>1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3"/>
      <c r="Z62" s="213"/>
      <c r="AA62" s="213"/>
      <c r="AB62" s="213"/>
      <c r="AC62" s="213"/>
      <c r="AD62" s="213"/>
      <c r="AE62" s="213"/>
      <c r="AF62" s="213"/>
      <c r="AG62" s="213" t="s">
        <v>172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20"/>
      <c r="B63" s="221"/>
      <c r="C63" s="257" t="s">
        <v>240</v>
      </c>
      <c r="D63" s="225"/>
      <c r="E63" s="226">
        <v>3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13"/>
      <c r="Z63" s="213"/>
      <c r="AA63" s="213"/>
      <c r="AB63" s="213"/>
      <c r="AC63" s="213"/>
      <c r="AD63" s="213"/>
      <c r="AE63" s="213"/>
      <c r="AF63" s="213"/>
      <c r="AG63" s="213" t="s">
        <v>172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57" t="s">
        <v>241</v>
      </c>
      <c r="D64" s="225"/>
      <c r="E64" s="226">
        <v>1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3"/>
      <c r="Z64" s="213"/>
      <c r="AA64" s="213"/>
      <c r="AB64" s="213"/>
      <c r="AC64" s="213"/>
      <c r="AD64" s="213"/>
      <c r="AE64" s="213"/>
      <c r="AF64" s="213"/>
      <c r="AG64" s="213" t="s">
        <v>172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20"/>
      <c r="B65" s="221"/>
      <c r="C65" s="257" t="s">
        <v>242</v>
      </c>
      <c r="D65" s="225"/>
      <c r="E65" s="226">
        <v>2</v>
      </c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13"/>
      <c r="Z65" s="213"/>
      <c r="AA65" s="213"/>
      <c r="AB65" s="213"/>
      <c r="AC65" s="213"/>
      <c r="AD65" s="213"/>
      <c r="AE65" s="213"/>
      <c r="AF65" s="213"/>
      <c r="AG65" s="213" t="s">
        <v>172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20"/>
      <c r="B66" s="221"/>
      <c r="C66" s="257" t="s">
        <v>243</v>
      </c>
      <c r="D66" s="225"/>
      <c r="E66" s="226">
        <v>2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172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20"/>
      <c r="B67" s="221"/>
      <c r="C67" s="257" t="s">
        <v>244</v>
      </c>
      <c r="D67" s="225"/>
      <c r="E67" s="226">
        <v>3</v>
      </c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3"/>
      <c r="Z67" s="213"/>
      <c r="AA67" s="213"/>
      <c r="AB67" s="213"/>
      <c r="AC67" s="213"/>
      <c r="AD67" s="213"/>
      <c r="AE67" s="213"/>
      <c r="AF67" s="213"/>
      <c r="AG67" s="213" t="s">
        <v>172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57" t="s">
        <v>245</v>
      </c>
      <c r="D68" s="225"/>
      <c r="E68" s="226">
        <v>1</v>
      </c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3"/>
      <c r="Z68" s="213"/>
      <c r="AA68" s="213"/>
      <c r="AB68" s="213"/>
      <c r="AC68" s="213"/>
      <c r="AD68" s="213"/>
      <c r="AE68" s="213"/>
      <c r="AF68" s="213"/>
      <c r="AG68" s="213" t="s">
        <v>172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57" t="s">
        <v>246</v>
      </c>
      <c r="D69" s="225"/>
      <c r="E69" s="226">
        <v>1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3"/>
      <c r="Z69" s="213"/>
      <c r="AA69" s="213"/>
      <c r="AB69" s="213"/>
      <c r="AC69" s="213"/>
      <c r="AD69" s="213"/>
      <c r="AE69" s="213"/>
      <c r="AF69" s="213"/>
      <c r="AG69" s="213" t="s">
        <v>172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20"/>
      <c r="B70" s="221"/>
      <c r="C70" s="257" t="s">
        <v>247</v>
      </c>
      <c r="D70" s="225"/>
      <c r="E70" s="226">
        <v>1</v>
      </c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13"/>
      <c r="Z70" s="213"/>
      <c r="AA70" s="213"/>
      <c r="AB70" s="213"/>
      <c r="AC70" s="213"/>
      <c r="AD70" s="213"/>
      <c r="AE70" s="213"/>
      <c r="AF70" s="213"/>
      <c r="AG70" s="213" t="s">
        <v>172</v>
      </c>
      <c r="AH70" s="213">
        <v>0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34">
        <v>15</v>
      </c>
      <c r="B71" s="235" t="s">
        <v>248</v>
      </c>
      <c r="C71" s="256" t="s">
        <v>249</v>
      </c>
      <c r="D71" s="236" t="s">
        <v>177</v>
      </c>
      <c r="E71" s="237">
        <v>8.19</v>
      </c>
      <c r="F71" s="238"/>
      <c r="G71" s="239">
        <f>ROUND(E71*F71,2)</f>
        <v>0</v>
      </c>
      <c r="H71" s="238"/>
      <c r="I71" s="239">
        <f>ROUND(E71*H71,2)</f>
        <v>0</v>
      </c>
      <c r="J71" s="238"/>
      <c r="K71" s="239">
        <f>ROUND(E71*J71,2)</f>
        <v>0</v>
      </c>
      <c r="L71" s="239">
        <v>21</v>
      </c>
      <c r="M71" s="239">
        <f>G71*(1+L71/100)</f>
        <v>0</v>
      </c>
      <c r="N71" s="239">
        <v>2.1900000000000001E-3</v>
      </c>
      <c r="O71" s="239">
        <f>ROUND(E71*N71,2)</f>
        <v>0.02</v>
      </c>
      <c r="P71" s="239">
        <v>4.1000000000000002E-2</v>
      </c>
      <c r="Q71" s="239">
        <f>ROUND(E71*P71,2)</f>
        <v>0.34</v>
      </c>
      <c r="R71" s="239" t="s">
        <v>185</v>
      </c>
      <c r="S71" s="239" t="s">
        <v>179</v>
      </c>
      <c r="T71" s="240" t="s">
        <v>180</v>
      </c>
      <c r="U71" s="223">
        <v>0.52</v>
      </c>
      <c r="V71" s="223">
        <f>ROUND(E71*U71,2)</f>
        <v>4.26</v>
      </c>
      <c r="W71" s="223"/>
      <c r="X71" s="223" t="s">
        <v>169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170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8" t="s">
        <v>250</v>
      </c>
      <c r="D72" s="242"/>
      <c r="E72" s="242"/>
      <c r="F72" s="242"/>
      <c r="G72" s="242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3"/>
      <c r="Z72" s="213"/>
      <c r="AA72" s="213"/>
      <c r="AB72" s="213"/>
      <c r="AC72" s="213"/>
      <c r="AD72" s="213"/>
      <c r="AE72" s="213"/>
      <c r="AF72" s="213"/>
      <c r="AG72" s="213" t="s">
        <v>187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20"/>
      <c r="B73" s="221"/>
      <c r="C73" s="257" t="s">
        <v>251</v>
      </c>
      <c r="D73" s="225"/>
      <c r="E73" s="226">
        <v>8.19</v>
      </c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13"/>
      <c r="Z73" s="213"/>
      <c r="AA73" s="213"/>
      <c r="AB73" s="213"/>
      <c r="AC73" s="213"/>
      <c r="AD73" s="213"/>
      <c r="AE73" s="213"/>
      <c r="AF73" s="213"/>
      <c r="AG73" s="213" t="s">
        <v>172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ht="33.75" outlineLevel="1" x14ac:dyDescent="0.2">
      <c r="A74" s="234">
        <v>16</v>
      </c>
      <c r="B74" s="235" t="s">
        <v>252</v>
      </c>
      <c r="C74" s="256" t="s">
        <v>253</v>
      </c>
      <c r="D74" s="236" t="s">
        <v>177</v>
      </c>
      <c r="E74" s="237">
        <v>7.38</v>
      </c>
      <c r="F74" s="238"/>
      <c r="G74" s="239">
        <f>ROUND(E74*F74,2)</f>
        <v>0</v>
      </c>
      <c r="H74" s="238"/>
      <c r="I74" s="239">
        <f>ROUND(E74*H74,2)</f>
        <v>0</v>
      </c>
      <c r="J74" s="238"/>
      <c r="K74" s="239">
        <f>ROUND(E74*J74,2)</f>
        <v>0</v>
      </c>
      <c r="L74" s="239">
        <v>21</v>
      </c>
      <c r="M74" s="239">
        <f>G74*(1+L74/100)</f>
        <v>0</v>
      </c>
      <c r="N74" s="239">
        <v>1.17E-3</v>
      </c>
      <c r="O74" s="239">
        <f>ROUND(E74*N74,2)</f>
        <v>0.01</v>
      </c>
      <c r="P74" s="239">
        <v>7.5999999999999998E-2</v>
      </c>
      <c r="Q74" s="239">
        <f>ROUND(E74*P74,2)</f>
        <v>0.56000000000000005</v>
      </c>
      <c r="R74" s="239" t="s">
        <v>185</v>
      </c>
      <c r="S74" s="239" t="s">
        <v>179</v>
      </c>
      <c r="T74" s="240" t="s">
        <v>180</v>
      </c>
      <c r="U74" s="223">
        <v>0.93899999999999995</v>
      </c>
      <c r="V74" s="223">
        <f>ROUND(E74*U74,2)</f>
        <v>6.93</v>
      </c>
      <c r="W74" s="223"/>
      <c r="X74" s="223" t="s">
        <v>169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170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57" t="s">
        <v>254</v>
      </c>
      <c r="D75" s="225"/>
      <c r="E75" s="226">
        <v>3.69</v>
      </c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3"/>
      <c r="Z75" s="213"/>
      <c r="AA75" s="213"/>
      <c r="AB75" s="213"/>
      <c r="AC75" s="213"/>
      <c r="AD75" s="213"/>
      <c r="AE75" s="213"/>
      <c r="AF75" s="213"/>
      <c r="AG75" s="213" t="s">
        <v>172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20"/>
      <c r="B76" s="221"/>
      <c r="C76" s="257" t="s">
        <v>255</v>
      </c>
      <c r="D76" s="225"/>
      <c r="E76" s="226">
        <v>1.845</v>
      </c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13"/>
      <c r="Z76" s="213"/>
      <c r="AA76" s="213"/>
      <c r="AB76" s="213"/>
      <c r="AC76" s="213"/>
      <c r="AD76" s="213"/>
      <c r="AE76" s="213"/>
      <c r="AF76" s="213"/>
      <c r="AG76" s="213" t="s">
        <v>172</v>
      </c>
      <c r="AH76" s="213"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20"/>
      <c r="B77" s="221"/>
      <c r="C77" s="257" t="s">
        <v>256</v>
      </c>
      <c r="D77" s="225"/>
      <c r="E77" s="226">
        <v>1.845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3"/>
      <c r="Z77" s="213"/>
      <c r="AA77" s="213"/>
      <c r="AB77" s="213"/>
      <c r="AC77" s="213"/>
      <c r="AD77" s="213"/>
      <c r="AE77" s="213"/>
      <c r="AF77" s="213"/>
      <c r="AG77" s="213" t="s">
        <v>172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34">
        <v>17</v>
      </c>
      <c r="B78" s="235" t="s">
        <v>257</v>
      </c>
      <c r="C78" s="256" t="s">
        <v>258</v>
      </c>
      <c r="D78" s="236" t="s">
        <v>177</v>
      </c>
      <c r="E78" s="237">
        <v>4.25</v>
      </c>
      <c r="F78" s="238"/>
      <c r="G78" s="239">
        <f>ROUND(E78*F78,2)</f>
        <v>0</v>
      </c>
      <c r="H78" s="238"/>
      <c r="I78" s="239">
        <f>ROUND(E78*H78,2)</f>
        <v>0</v>
      </c>
      <c r="J78" s="238"/>
      <c r="K78" s="239">
        <f>ROUND(E78*J78,2)</f>
        <v>0</v>
      </c>
      <c r="L78" s="239">
        <v>21</v>
      </c>
      <c r="M78" s="239">
        <f>G78*(1+L78/100)</f>
        <v>0</v>
      </c>
      <c r="N78" s="239">
        <v>1E-3</v>
      </c>
      <c r="O78" s="239">
        <f>ROUND(E78*N78,2)</f>
        <v>0</v>
      </c>
      <c r="P78" s="239">
        <v>3.492E-2</v>
      </c>
      <c r="Q78" s="239">
        <f>ROUND(E78*P78,2)</f>
        <v>0.15</v>
      </c>
      <c r="R78" s="239" t="s">
        <v>185</v>
      </c>
      <c r="S78" s="239" t="s">
        <v>179</v>
      </c>
      <c r="T78" s="240" t="s">
        <v>180</v>
      </c>
      <c r="U78" s="223">
        <v>0.52100000000000002</v>
      </c>
      <c r="V78" s="223">
        <f>ROUND(E78*U78,2)</f>
        <v>2.21</v>
      </c>
      <c r="W78" s="223"/>
      <c r="X78" s="223" t="s">
        <v>169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170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20"/>
      <c r="B79" s="221"/>
      <c r="C79" s="257" t="s">
        <v>259</v>
      </c>
      <c r="D79" s="225"/>
      <c r="E79" s="226">
        <v>1.5</v>
      </c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3"/>
      <c r="Z79" s="213"/>
      <c r="AA79" s="213"/>
      <c r="AB79" s="213"/>
      <c r="AC79" s="213"/>
      <c r="AD79" s="213"/>
      <c r="AE79" s="213"/>
      <c r="AF79" s="213"/>
      <c r="AG79" s="213" t="s">
        <v>172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20"/>
      <c r="B80" s="221"/>
      <c r="C80" s="257" t="s">
        <v>260</v>
      </c>
      <c r="D80" s="225"/>
      <c r="E80" s="226">
        <v>1.5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3"/>
      <c r="Z80" s="213"/>
      <c r="AA80" s="213"/>
      <c r="AB80" s="213"/>
      <c r="AC80" s="213"/>
      <c r="AD80" s="213"/>
      <c r="AE80" s="213"/>
      <c r="AF80" s="213"/>
      <c r="AG80" s="213" t="s">
        <v>172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20"/>
      <c r="B81" s="221"/>
      <c r="C81" s="257" t="s">
        <v>261</v>
      </c>
      <c r="D81" s="225"/>
      <c r="E81" s="226">
        <v>1.25</v>
      </c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13"/>
      <c r="Z81" s="213"/>
      <c r="AA81" s="213"/>
      <c r="AB81" s="213"/>
      <c r="AC81" s="213"/>
      <c r="AD81" s="213"/>
      <c r="AE81" s="213"/>
      <c r="AF81" s="213"/>
      <c r="AG81" s="213" t="s">
        <v>172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ht="33.75" outlineLevel="1" x14ac:dyDescent="0.2">
      <c r="A82" s="234">
        <v>18</v>
      </c>
      <c r="B82" s="235" t="s">
        <v>262</v>
      </c>
      <c r="C82" s="256" t="s">
        <v>263</v>
      </c>
      <c r="D82" s="236" t="s">
        <v>234</v>
      </c>
      <c r="E82" s="237">
        <v>9</v>
      </c>
      <c r="F82" s="238"/>
      <c r="G82" s="239">
        <f>ROUND(E82*F82,2)</f>
        <v>0</v>
      </c>
      <c r="H82" s="238"/>
      <c r="I82" s="239">
        <f>ROUND(E82*H82,2)</f>
        <v>0</v>
      </c>
      <c r="J82" s="238"/>
      <c r="K82" s="239">
        <f>ROUND(E82*J82,2)</f>
        <v>0</v>
      </c>
      <c r="L82" s="239">
        <v>21</v>
      </c>
      <c r="M82" s="239">
        <f>G82*(1+L82/100)</f>
        <v>0</v>
      </c>
      <c r="N82" s="239">
        <v>3.4000000000000002E-4</v>
      </c>
      <c r="O82" s="239">
        <f>ROUND(E82*N82,2)</f>
        <v>0</v>
      </c>
      <c r="P82" s="239">
        <v>6.9000000000000006E-2</v>
      </c>
      <c r="Q82" s="239">
        <f>ROUND(E82*P82,2)</f>
        <v>0.62</v>
      </c>
      <c r="R82" s="239" t="s">
        <v>185</v>
      </c>
      <c r="S82" s="239" t="s">
        <v>179</v>
      </c>
      <c r="T82" s="240" t="s">
        <v>180</v>
      </c>
      <c r="U82" s="223">
        <v>0.21299999999999999</v>
      </c>
      <c r="V82" s="223">
        <f>ROUND(E82*U82,2)</f>
        <v>1.92</v>
      </c>
      <c r="W82" s="223"/>
      <c r="X82" s="223" t="s">
        <v>169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170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20"/>
      <c r="B83" s="221"/>
      <c r="C83" s="258" t="s">
        <v>264</v>
      </c>
      <c r="D83" s="242"/>
      <c r="E83" s="242"/>
      <c r="F83" s="242"/>
      <c r="G83" s="242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3"/>
      <c r="Z83" s="213"/>
      <c r="AA83" s="213"/>
      <c r="AB83" s="213"/>
      <c r="AC83" s="213"/>
      <c r="AD83" s="213"/>
      <c r="AE83" s="213"/>
      <c r="AF83" s="213"/>
      <c r="AG83" s="213" t="s">
        <v>187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20"/>
      <c r="B84" s="221"/>
      <c r="C84" s="257" t="s">
        <v>265</v>
      </c>
      <c r="D84" s="225"/>
      <c r="E84" s="226">
        <v>9</v>
      </c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13"/>
      <c r="Z84" s="213"/>
      <c r="AA84" s="213"/>
      <c r="AB84" s="213"/>
      <c r="AC84" s="213"/>
      <c r="AD84" s="213"/>
      <c r="AE84" s="213"/>
      <c r="AF84" s="213"/>
      <c r="AG84" s="213" t="s">
        <v>172</v>
      </c>
      <c r="AH84" s="213"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ht="33.75" outlineLevel="1" x14ac:dyDescent="0.2">
      <c r="A85" s="234">
        <v>19</v>
      </c>
      <c r="B85" s="235" t="s">
        <v>266</v>
      </c>
      <c r="C85" s="256" t="s">
        <v>267</v>
      </c>
      <c r="D85" s="236" t="s">
        <v>184</v>
      </c>
      <c r="E85" s="237">
        <v>1</v>
      </c>
      <c r="F85" s="238"/>
      <c r="G85" s="239">
        <f>ROUND(E85*F85,2)</f>
        <v>0</v>
      </c>
      <c r="H85" s="238"/>
      <c r="I85" s="239">
        <f>ROUND(E85*H85,2)</f>
        <v>0</v>
      </c>
      <c r="J85" s="238"/>
      <c r="K85" s="239">
        <f>ROUND(E85*J85,2)</f>
        <v>0</v>
      </c>
      <c r="L85" s="239">
        <v>21</v>
      </c>
      <c r="M85" s="239">
        <f>G85*(1+L85/100)</f>
        <v>0</v>
      </c>
      <c r="N85" s="239">
        <v>1.33E-3</v>
      </c>
      <c r="O85" s="239">
        <f>ROUND(E85*N85,2)</f>
        <v>0</v>
      </c>
      <c r="P85" s="239">
        <v>1.8</v>
      </c>
      <c r="Q85" s="239">
        <f>ROUND(E85*P85,2)</f>
        <v>1.8</v>
      </c>
      <c r="R85" s="239" t="s">
        <v>185</v>
      </c>
      <c r="S85" s="239" t="s">
        <v>179</v>
      </c>
      <c r="T85" s="240" t="s">
        <v>180</v>
      </c>
      <c r="U85" s="223">
        <v>4.67</v>
      </c>
      <c r="V85" s="223">
        <f>ROUND(E85*U85,2)</f>
        <v>4.67</v>
      </c>
      <c r="W85" s="223"/>
      <c r="X85" s="223" t="s">
        <v>169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170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20"/>
      <c r="B86" s="221"/>
      <c r="C86" s="258" t="s">
        <v>264</v>
      </c>
      <c r="D86" s="242"/>
      <c r="E86" s="242"/>
      <c r="F86" s="242"/>
      <c r="G86" s="242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3"/>
      <c r="Z86" s="213"/>
      <c r="AA86" s="213"/>
      <c r="AB86" s="213"/>
      <c r="AC86" s="213"/>
      <c r="AD86" s="213"/>
      <c r="AE86" s="213"/>
      <c r="AF86" s="213"/>
      <c r="AG86" s="213" t="s">
        <v>187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20"/>
      <c r="B87" s="221"/>
      <c r="C87" s="257" t="s">
        <v>268</v>
      </c>
      <c r="D87" s="225"/>
      <c r="E87" s="226">
        <v>1</v>
      </c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13"/>
      <c r="Z87" s="213"/>
      <c r="AA87" s="213"/>
      <c r="AB87" s="213"/>
      <c r="AC87" s="213"/>
      <c r="AD87" s="213"/>
      <c r="AE87" s="213"/>
      <c r="AF87" s="213"/>
      <c r="AG87" s="213" t="s">
        <v>172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ht="22.5" outlineLevel="1" x14ac:dyDescent="0.2">
      <c r="A88" s="234">
        <v>20</v>
      </c>
      <c r="B88" s="235" t="s">
        <v>269</v>
      </c>
      <c r="C88" s="256" t="s">
        <v>270</v>
      </c>
      <c r="D88" s="236" t="s">
        <v>234</v>
      </c>
      <c r="E88" s="237">
        <v>14</v>
      </c>
      <c r="F88" s="238"/>
      <c r="G88" s="239">
        <f>ROUND(E88*F88,2)</f>
        <v>0</v>
      </c>
      <c r="H88" s="238"/>
      <c r="I88" s="239">
        <f>ROUND(E88*H88,2)</f>
        <v>0</v>
      </c>
      <c r="J88" s="238"/>
      <c r="K88" s="239">
        <f>ROUND(E88*J88,2)</f>
        <v>0</v>
      </c>
      <c r="L88" s="239">
        <v>21</v>
      </c>
      <c r="M88" s="239">
        <f>G88*(1+L88/100)</f>
        <v>0</v>
      </c>
      <c r="N88" s="239">
        <v>4.8999999999999998E-4</v>
      </c>
      <c r="O88" s="239">
        <f>ROUND(E88*N88,2)</f>
        <v>0.01</v>
      </c>
      <c r="P88" s="239">
        <v>1.4999999999999999E-2</v>
      </c>
      <c r="Q88" s="239">
        <f>ROUND(E88*P88,2)</f>
        <v>0.21</v>
      </c>
      <c r="R88" s="239" t="s">
        <v>185</v>
      </c>
      <c r="S88" s="239" t="s">
        <v>179</v>
      </c>
      <c r="T88" s="240" t="s">
        <v>168</v>
      </c>
      <c r="U88" s="223">
        <v>0.54200000000000004</v>
      </c>
      <c r="V88" s="223">
        <f>ROUND(E88*U88,2)</f>
        <v>7.59</v>
      </c>
      <c r="W88" s="223"/>
      <c r="X88" s="223" t="s">
        <v>169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170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20"/>
      <c r="B89" s="221"/>
      <c r="C89" s="257" t="s">
        <v>271</v>
      </c>
      <c r="D89" s="225"/>
      <c r="E89" s="226">
        <v>4</v>
      </c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13"/>
      <c r="Z89" s="213"/>
      <c r="AA89" s="213"/>
      <c r="AB89" s="213"/>
      <c r="AC89" s="213"/>
      <c r="AD89" s="213"/>
      <c r="AE89" s="213"/>
      <c r="AF89" s="213"/>
      <c r="AG89" s="213" t="s">
        <v>172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">
      <c r="A90" s="220"/>
      <c r="B90" s="221"/>
      <c r="C90" s="257" t="s">
        <v>272</v>
      </c>
      <c r="D90" s="225"/>
      <c r="E90" s="226">
        <v>6</v>
      </c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13"/>
      <c r="Z90" s="213"/>
      <c r="AA90" s="213"/>
      <c r="AB90" s="213"/>
      <c r="AC90" s="213"/>
      <c r="AD90" s="213"/>
      <c r="AE90" s="213"/>
      <c r="AF90" s="213"/>
      <c r="AG90" s="213" t="s">
        <v>172</v>
      </c>
      <c r="AH90" s="213">
        <v>0</v>
      </c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20"/>
      <c r="B91" s="221"/>
      <c r="C91" s="257" t="s">
        <v>273</v>
      </c>
      <c r="D91" s="225"/>
      <c r="E91" s="226">
        <v>4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3"/>
      <c r="Z91" s="213"/>
      <c r="AA91" s="213"/>
      <c r="AB91" s="213"/>
      <c r="AC91" s="213"/>
      <c r="AD91" s="213"/>
      <c r="AE91" s="213"/>
      <c r="AF91" s="213"/>
      <c r="AG91" s="213" t="s">
        <v>172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ht="22.5" outlineLevel="1" x14ac:dyDescent="0.2">
      <c r="A92" s="234">
        <v>21</v>
      </c>
      <c r="B92" s="235" t="s">
        <v>274</v>
      </c>
      <c r="C92" s="256" t="s">
        <v>275</v>
      </c>
      <c r="D92" s="236" t="s">
        <v>234</v>
      </c>
      <c r="E92" s="237">
        <v>8</v>
      </c>
      <c r="F92" s="238"/>
      <c r="G92" s="239">
        <f>ROUND(E92*F92,2)</f>
        <v>0</v>
      </c>
      <c r="H92" s="238"/>
      <c r="I92" s="239">
        <f>ROUND(E92*H92,2)</f>
        <v>0</v>
      </c>
      <c r="J92" s="238"/>
      <c r="K92" s="239">
        <f>ROUND(E92*J92,2)</f>
        <v>0</v>
      </c>
      <c r="L92" s="239">
        <v>21</v>
      </c>
      <c r="M92" s="239">
        <f>G92*(1+L92/100)</f>
        <v>0</v>
      </c>
      <c r="N92" s="239">
        <v>4.8999999999999998E-4</v>
      </c>
      <c r="O92" s="239">
        <f>ROUND(E92*N92,2)</f>
        <v>0</v>
      </c>
      <c r="P92" s="239">
        <v>3.1E-2</v>
      </c>
      <c r="Q92" s="239">
        <f>ROUND(E92*P92,2)</f>
        <v>0.25</v>
      </c>
      <c r="R92" s="239" t="s">
        <v>185</v>
      </c>
      <c r="S92" s="239" t="s">
        <v>179</v>
      </c>
      <c r="T92" s="240" t="s">
        <v>180</v>
      </c>
      <c r="U92" s="223">
        <v>0.77200000000000002</v>
      </c>
      <c r="V92" s="223">
        <f>ROUND(E92*U92,2)</f>
        <v>6.18</v>
      </c>
      <c r="W92" s="223"/>
      <c r="X92" s="223" t="s">
        <v>169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170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20"/>
      <c r="B93" s="221"/>
      <c r="C93" s="257" t="s">
        <v>276</v>
      </c>
      <c r="D93" s="225"/>
      <c r="E93" s="226">
        <v>8</v>
      </c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13"/>
      <c r="Z93" s="213"/>
      <c r="AA93" s="213"/>
      <c r="AB93" s="213"/>
      <c r="AC93" s="213"/>
      <c r="AD93" s="213"/>
      <c r="AE93" s="213"/>
      <c r="AF93" s="213"/>
      <c r="AG93" s="213" t="s">
        <v>172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ht="22.5" outlineLevel="1" x14ac:dyDescent="0.2">
      <c r="A94" s="234">
        <v>22</v>
      </c>
      <c r="B94" s="235" t="s">
        <v>277</v>
      </c>
      <c r="C94" s="256" t="s">
        <v>278</v>
      </c>
      <c r="D94" s="236" t="s">
        <v>177</v>
      </c>
      <c r="E94" s="237">
        <v>5.4</v>
      </c>
      <c r="F94" s="238"/>
      <c r="G94" s="239">
        <f>ROUND(E94*F94,2)</f>
        <v>0</v>
      </c>
      <c r="H94" s="238"/>
      <c r="I94" s="239">
        <f>ROUND(E94*H94,2)</f>
        <v>0</v>
      </c>
      <c r="J94" s="238"/>
      <c r="K94" s="239">
        <f>ROUND(E94*J94,2)</f>
        <v>0</v>
      </c>
      <c r="L94" s="239">
        <v>21</v>
      </c>
      <c r="M94" s="239">
        <f>G94*(1+L94/100)</f>
        <v>0</v>
      </c>
      <c r="N94" s="239">
        <v>0</v>
      </c>
      <c r="O94" s="239">
        <f>ROUND(E94*N94,2)</f>
        <v>0</v>
      </c>
      <c r="P94" s="239">
        <v>6.8000000000000005E-2</v>
      </c>
      <c r="Q94" s="239">
        <f>ROUND(E94*P94,2)</f>
        <v>0.37</v>
      </c>
      <c r="R94" s="239" t="s">
        <v>185</v>
      </c>
      <c r="S94" s="239" t="s">
        <v>179</v>
      </c>
      <c r="T94" s="240" t="s">
        <v>180</v>
      </c>
      <c r="U94" s="223">
        <v>0.3</v>
      </c>
      <c r="V94" s="223">
        <f>ROUND(E94*U94,2)</f>
        <v>1.62</v>
      </c>
      <c r="W94" s="223"/>
      <c r="X94" s="223" t="s">
        <v>169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170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20"/>
      <c r="B95" s="221"/>
      <c r="C95" s="258" t="s">
        <v>279</v>
      </c>
      <c r="D95" s="242"/>
      <c r="E95" s="242"/>
      <c r="F95" s="242"/>
      <c r="G95" s="242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13"/>
      <c r="Z95" s="213"/>
      <c r="AA95" s="213"/>
      <c r="AB95" s="213"/>
      <c r="AC95" s="213"/>
      <c r="AD95" s="213"/>
      <c r="AE95" s="213"/>
      <c r="AF95" s="213"/>
      <c r="AG95" s="213" t="s">
        <v>187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">
      <c r="A96" s="220"/>
      <c r="B96" s="221"/>
      <c r="C96" s="257" t="s">
        <v>280</v>
      </c>
      <c r="D96" s="225"/>
      <c r="E96" s="226">
        <v>2.7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13"/>
      <c r="Z96" s="213"/>
      <c r="AA96" s="213"/>
      <c r="AB96" s="213"/>
      <c r="AC96" s="213"/>
      <c r="AD96" s="213"/>
      <c r="AE96" s="213"/>
      <c r="AF96" s="213"/>
      <c r="AG96" s="213" t="s">
        <v>172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20"/>
      <c r="B97" s="221"/>
      <c r="C97" s="257" t="s">
        <v>281</v>
      </c>
      <c r="D97" s="225"/>
      <c r="E97" s="226">
        <v>2.7</v>
      </c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13"/>
      <c r="Z97" s="213"/>
      <c r="AA97" s="213"/>
      <c r="AB97" s="213"/>
      <c r="AC97" s="213"/>
      <c r="AD97" s="213"/>
      <c r="AE97" s="213"/>
      <c r="AF97" s="213"/>
      <c r="AG97" s="213" t="s">
        <v>172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34">
        <v>23</v>
      </c>
      <c r="B98" s="235" t="s">
        <v>282</v>
      </c>
      <c r="C98" s="256" t="s">
        <v>283</v>
      </c>
      <c r="D98" s="236" t="s">
        <v>177</v>
      </c>
      <c r="E98" s="237">
        <v>10.53</v>
      </c>
      <c r="F98" s="238"/>
      <c r="G98" s="239">
        <f>ROUND(E98*F98,2)</f>
        <v>0</v>
      </c>
      <c r="H98" s="238"/>
      <c r="I98" s="239">
        <f>ROUND(E98*H98,2)</f>
        <v>0</v>
      </c>
      <c r="J98" s="238"/>
      <c r="K98" s="239">
        <f>ROUND(E98*J98,2)</f>
        <v>0</v>
      </c>
      <c r="L98" s="239">
        <v>21</v>
      </c>
      <c r="M98" s="239">
        <f>G98*(1+L98/100)</f>
        <v>0</v>
      </c>
      <c r="N98" s="239">
        <v>0</v>
      </c>
      <c r="O98" s="239">
        <f>ROUND(E98*N98,2)</f>
        <v>0</v>
      </c>
      <c r="P98" s="239">
        <v>0.38300000000000001</v>
      </c>
      <c r="Q98" s="239">
        <f>ROUND(E98*P98,2)</f>
        <v>4.03</v>
      </c>
      <c r="R98" s="239"/>
      <c r="S98" s="239" t="s">
        <v>167</v>
      </c>
      <c r="T98" s="240" t="s">
        <v>284</v>
      </c>
      <c r="U98" s="223">
        <v>3.15</v>
      </c>
      <c r="V98" s="223">
        <f>ROUND(E98*U98,2)</f>
        <v>33.17</v>
      </c>
      <c r="W98" s="223"/>
      <c r="X98" s="223" t="s">
        <v>169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170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20"/>
      <c r="B99" s="221"/>
      <c r="C99" s="257" t="s">
        <v>285</v>
      </c>
      <c r="D99" s="225"/>
      <c r="E99" s="226">
        <v>10.53</v>
      </c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13"/>
      <c r="Z99" s="213"/>
      <c r="AA99" s="213"/>
      <c r="AB99" s="213"/>
      <c r="AC99" s="213"/>
      <c r="AD99" s="213"/>
      <c r="AE99" s="213"/>
      <c r="AF99" s="213"/>
      <c r="AG99" s="213" t="s">
        <v>172</v>
      </c>
      <c r="AH99" s="213"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34">
        <v>24</v>
      </c>
      <c r="B100" s="235" t="s">
        <v>286</v>
      </c>
      <c r="C100" s="256" t="s">
        <v>287</v>
      </c>
      <c r="D100" s="236" t="s">
        <v>166</v>
      </c>
      <c r="E100" s="237">
        <v>2.1899999999999999E-2</v>
      </c>
      <c r="F100" s="238"/>
      <c r="G100" s="239">
        <f>ROUND(E100*F100,2)</f>
        <v>0</v>
      </c>
      <c r="H100" s="238"/>
      <c r="I100" s="239">
        <f>ROUND(E100*H100,2)</f>
        <v>0</v>
      </c>
      <c r="J100" s="238"/>
      <c r="K100" s="239">
        <f>ROUND(E100*J100,2)</f>
        <v>0</v>
      </c>
      <c r="L100" s="239">
        <v>21</v>
      </c>
      <c r="M100" s="239">
        <f>G100*(1+L100/100)</f>
        <v>0</v>
      </c>
      <c r="N100" s="239">
        <v>7.596E-2</v>
      </c>
      <c r="O100" s="239">
        <f>ROUND(E100*N100,2)</f>
        <v>0</v>
      </c>
      <c r="P100" s="239">
        <v>1.244</v>
      </c>
      <c r="Q100" s="239">
        <f>ROUND(E100*P100,2)</f>
        <v>0.03</v>
      </c>
      <c r="R100" s="239"/>
      <c r="S100" s="239" t="s">
        <v>167</v>
      </c>
      <c r="T100" s="240" t="s">
        <v>288</v>
      </c>
      <c r="U100" s="223">
        <v>33.56</v>
      </c>
      <c r="V100" s="223">
        <f>ROUND(E100*U100,2)</f>
        <v>0.73</v>
      </c>
      <c r="W100" s="223"/>
      <c r="X100" s="223" t="s">
        <v>169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170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20"/>
      <c r="B101" s="221"/>
      <c r="C101" s="257" t="s">
        <v>289</v>
      </c>
      <c r="D101" s="225"/>
      <c r="E101" s="226">
        <v>2.1899999999999999E-2</v>
      </c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172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34">
        <v>25</v>
      </c>
      <c r="B102" s="235" t="s">
        <v>290</v>
      </c>
      <c r="C102" s="256" t="s">
        <v>291</v>
      </c>
      <c r="D102" s="236" t="s">
        <v>177</v>
      </c>
      <c r="E102" s="237">
        <v>0.46800000000000003</v>
      </c>
      <c r="F102" s="238"/>
      <c r="G102" s="239">
        <f>ROUND(E102*F102,2)</f>
        <v>0</v>
      </c>
      <c r="H102" s="238"/>
      <c r="I102" s="239">
        <f>ROUND(E102*H102,2)</f>
        <v>0</v>
      </c>
      <c r="J102" s="238"/>
      <c r="K102" s="239">
        <f>ROUND(E102*J102,2)</f>
        <v>0</v>
      </c>
      <c r="L102" s="239">
        <v>21</v>
      </c>
      <c r="M102" s="239">
        <f>G102*(1+L102/100)</f>
        <v>0</v>
      </c>
      <c r="N102" s="239">
        <v>0</v>
      </c>
      <c r="O102" s="239">
        <f>ROUND(E102*N102,2)</f>
        <v>0</v>
      </c>
      <c r="P102" s="239">
        <v>1.4E-2</v>
      </c>
      <c r="Q102" s="239">
        <f>ROUND(E102*P102,2)</f>
        <v>0.01</v>
      </c>
      <c r="R102" s="239"/>
      <c r="S102" s="239" t="s">
        <v>167</v>
      </c>
      <c r="T102" s="240" t="s">
        <v>284</v>
      </c>
      <c r="U102" s="223">
        <v>0.39100000000000001</v>
      </c>
      <c r="V102" s="223">
        <f>ROUND(E102*U102,2)</f>
        <v>0.18</v>
      </c>
      <c r="W102" s="223"/>
      <c r="X102" s="223" t="s">
        <v>169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170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20"/>
      <c r="B103" s="221"/>
      <c r="C103" s="259" t="s">
        <v>292</v>
      </c>
      <c r="D103" s="243"/>
      <c r="E103" s="243"/>
      <c r="F103" s="243"/>
      <c r="G103" s="24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13"/>
      <c r="Z103" s="213"/>
      <c r="AA103" s="213"/>
      <c r="AB103" s="213"/>
      <c r="AC103" s="213"/>
      <c r="AD103" s="213"/>
      <c r="AE103" s="213"/>
      <c r="AF103" s="213"/>
      <c r="AG103" s="213" t="s">
        <v>293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20"/>
      <c r="B104" s="221"/>
      <c r="C104" s="257" t="s">
        <v>294</v>
      </c>
      <c r="D104" s="225"/>
      <c r="E104" s="226">
        <v>0.46800000000000003</v>
      </c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13"/>
      <c r="Z104" s="213"/>
      <c r="AA104" s="213"/>
      <c r="AB104" s="213"/>
      <c r="AC104" s="213"/>
      <c r="AD104" s="213"/>
      <c r="AE104" s="213"/>
      <c r="AF104" s="213"/>
      <c r="AG104" s="213" t="s">
        <v>172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">
      <c r="A105" s="234">
        <v>26</v>
      </c>
      <c r="B105" s="235" t="s">
        <v>295</v>
      </c>
      <c r="C105" s="256" t="s">
        <v>296</v>
      </c>
      <c r="D105" s="236" t="s">
        <v>177</v>
      </c>
      <c r="E105" s="237">
        <v>22.2</v>
      </c>
      <c r="F105" s="238"/>
      <c r="G105" s="239">
        <f>ROUND(E105*F105,2)</f>
        <v>0</v>
      </c>
      <c r="H105" s="238"/>
      <c r="I105" s="239">
        <f>ROUND(E105*H105,2)</f>
        <v>0</v>
      </c>
      <c r="J105" s="238"/>
      <c r="K105" s="239">
        <f>ROUND(E105*J105,2)</f>
        <v>0</v>
      </c>
      <c r="L105" s="239">
        <v>21</v>
      </c>
      <c r="M105" s="239">
        <f>G105*(1+L105/100)</f>
        <v>0</v>
      </c>
      <c r="N105" s="239">
        <v>0</v>
      </c>
      <c r="O105" s="239">
        <f>ROUND(E105*N105,2)</f>
        <v>0</v>
      </c>
      <c r="P105" s="239">
        <v>0.16900000000000001</v>
      </c>
      <c r="Q105" s="239">
        <f>ROUND(E105*P105,2)</f>
        <v>3.75</v>
      </c>
      <c r="R105" s="239"/>
      <c r="S105" s="239" t="s">
        <v>167</v>
      </c>
      <c r="T105" s="240" t="s">
        <v>288</v>
      </c>
      <c r="U105" s="223">
        <v>0.82</v>
      </c>
      <c r="V105" s="223">
        <f>ROUND(E105*U105,2)</f>
        <v>18.2</v>
      </c>
      <c r="W105" s="223"/>
      <c r="X105" s="223" t="s">
        <v>169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170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20"/>
      <c r="B106" s="221"/>
      <c r="C106" s="257" t="s">
        <v>297</v>
      </c>
      <c r="D106" s="225"/>
      <c r="E106" s="226">
        <v>22.2</v>
      </c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172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x14ac:dyDescent="0.2">
      <c r="A107" s="228" t="s">
        <v>162</v>
      </c>
      <c r="B107" s="229" t="s">
        <v>99</v>
      </c>
      <c r="C107" s="255" t="s">
        <v>100</v>
      </c>
      <c r="D107" s="230"/>
      <c r="E107" s="231"/>
      <c r="F107" s="232"/>
      <c r="G107" s="232">
        <f>SUMIF(AG108:AG109,"&lt;&gt;NOR",G108:G109)</f>
        <v>0</v>
      </c>
      <c r="H107" s="232"/>
      <c r="I107" s="232">
        <f>SUM(I108:I109)</f>
        <v>0</v>
      </c>
      <c r="J107" s="232"/>
      <c r="K107" s="232">
        <f>SUM(K108:K109)</f>
        <v>0</v>
      </c>
      <c r="L107" s="232"/>
      <c r="M107" s="232">
        <f>SUM(M108:M109)</f>
        <v>0</v>
      </c>
      <c r="N107" s="232"/>
      <c r="O107" s="232">
        <f>SUM(O108:O109)</f>
        <v>0</v>
      </c>
      <c r="P107" s="232"/>
      <c r="Q107" s="232">
        <f>SUM(Q108:Q109)</f>
        <v>0</v>
      </c>
      <c r="R107" s="232"/>
      <c r="S107" s="232"/>
      <c r="T107" s="233"/>
      <c r="U107" s="227"/>
      <c r="V107" s="227">
        <f>SUM(V108:V109)</f>
        <v>0.69</v>
      </c>
      <c r="W107" s="227"/>
      <c r="X107" s="227"/>
      <c r="AG107" t="s">
        <v>163</v>
      </c>
    </row>
    <row r="108" spans="1:60" ht="33.75" outlineLevel="1" x14ac:dyDescent="0.2">
      <c r="A108" s="234">
        <v>27</v>
      </c>
      <c r="B108" s="235" t="s">
        <v>298</v>
      </c>
      <c r="C108" s="256" t="s">
        <v>299</v>
      </c>
      <c r="D108" s="236" t="s">
        <v>166</v>
      </c>
      <c r="E108" s="237">
        <v>0.74014999999999997</v>
      </c>
      <c r="F108" s="238"/>
      <c r="G108" s="239">
        <f>ROUND(E108*F108,2)</f>
        <v>0</v>
      </c>
      <c r="H108" s="238"/>
      <c r="I108" s="239">
        <f>ROUND(E108*H108,2)</f>
        <v>0</v>
      </c>
      <c r="J108" s="238"/>
      <c r="K108" s="239">
        <f>ROUND(E108*J108,2)</f>
        <v>0</v>
      </c>
      <c r="L108" s="239">
        <v>21</v>
      </c>
      <c r="M108" s="239">
        <f>G108*(1+L108/100)</f>
        <v>0</v>
      </c>
      <c r="N108" s="239">
        <v>0</v>
      </c>
      <c r="O108" s="239">
        <f>ROUND(E108*N108,2)</f>
        <v>0</v>
      </c>
      <c r="P108" s="239">
        <v>0</v>
      </c>
      <c r="Q108" s="239">
        <f>ROUND(E108*P108,2)</f>
        <v>0</v>
      </c>
      <c r="R108" s="239" t="s">
        <v>300</v>
      </c>
      <c r="S108" s="239" t="s">
        <v>179</v>
      </c>
      <c r="T108" s="240" t="s">
        <v>180</v>
      </c>
      <c r="U108" s="223">
        <v>0.9385</v>
      </c>
      <c r="V108" s="223">
        <f>ROUND(E108*U108,2)</f>
        <v>0.69</v>
      </c>
      <c r="W108" s="223"/>
      <c r="X108" s="223" t="s">
        <v>301</v>
      </c>
      <c r="Y108" s="213"/>
      <c r="Z108" s="213"/>
      <c r="AA108" s="213"/>
      <c r="AB108" s="213"/>
      <c r="AC108" s="213"/>
      <c r="AD108" s="213"/>
      <c r="AE108" s="213"/>
      <c r="AF108" s="213"/>
      <c r="AG108" s="213" t="s">
        <v>302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20"/>
      <c r="B109" s="221"/>
      <c r="C109" s="258" t="s">
        <v>303</v>
      </c>
      <c r="D109" s="242"/>
      <c r="E109" s="242"/>
      <c r="F109" s="242"/>
      <c r="G109" s="242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13"/>
      <c r="Z109" s="213"/>
      <c r="AA109" s="213"/>
      <c r="AB109" s="213"/>
      <c r="AC109" s="213"/>
      <c r="AD109" s="213"/>
      <c r="AE109" s="213"/>
      <c r="AF109" s="213"/>
      <c r="AG109" s="213" t="s">
        <v>187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x14ac:dyDescent="0.2">
      <c r="A110" s="228" t="s">
        <v>162</v>
      </c>
      <c r="B110" s="229" t="s">
        <v>111</v>
      </c>
      <c r="C110" s="255" t="s">
        <v>112</v>
      </c>
      <c r="D110" s="230"/>
      <c r="E110" s="231"/>
      <c r="F110" s="232"/>
      <c r="G110" s="232">
        <f>SUMIF(AG111:AG125,"&lt;&gt;NOR",G111:G125)</f>
        <v>0</v>
      </c>
      <c r="H110" s="232"/>
      <c r="I110" s="232">
        <f>SUM(I111:I125)</f>
        <v>0</v>
      </c>
      <c r="J110" s="232"/>
      <c r="K110" s="232">
        <f>SUM(K111:K125)</f>
        <v>0</v>
      </c>
      <c r="L110" s="232"/>
      <c r="M110" s="232">
        <f>SUM(M111:M125)</f>
        <v>0</v>
      </c>
      <c r="N110" s="232"/>
      <c r="O110" s="232">
        <f>SUM(O111:O125)</f>
        <v>0</v>
      </c>
      <c r="P110" s="232"/>
      <c r="Q110" s="232">
        <f>SUM(Q111:Q125)</f>
        <v>1.26</v>
      </c>
      <c r="R110" s="232"/>
      <c r="S110" s="232"/>
      <c r="T110" s="233"/>
      <c r="U110" s="227"/>
      <c r="V110" s="227">
        <f>SUM(V111:V125)</f>
        <v>23.499999999999996</v>
      </c>
      <c r="W110" s="227"/>
      <c r="X110" s="227"/>
      <c r="AG110" t="s">
        <v>163</v>
      </c>
    </row>
    <row r="111" spans="1:60" outlineLevel="1" x14ac:dyDescent="0.2">
      <c r="A111" s="234">
        <v>28</v>
      </c>
      <c r="B111" s="235" t="s">
        <v>304</v>
      </c>
      <c r="C111" s="256" t="s">
        <v>305</v>
      </c>
      <c r="D111" s="236" t="s">
        <v>177</v>
      </c>
      <c r="E111" s="237">
        <v>29.1965</v>
      </c>
      <c r="F111" s="238"/>
      <c r="G111" s="239">
        <f>ROUND(E111*F111,2)</f>
        <v>0</v>
      </c>
      <c r="H111" s="238"/>
      <c r="I111" s="239">
        <f>ROUND(E111*H111,2)</f>
        <v>0</v>
      </c>
      <c r="J111" s="238"/>
      <c r="K111" s="239">
        <f>ROUND(E111*J111,2)</f>
        <v>0</v>
      </c>
      <c r="L111" s="239">
        <v>21</v>
      </c>
      <c r="M111" s="239">
        <f>G111*(1+L111/100)</f>
        <v>0</v>
      </c>
      <c r="N111" s="239">
        <v>0</v>
      </c>
      <c r="O111" s="239">
        <f>ROUND(E111*N111,2)</f>
        <v>0</v>
      </c>
      <c r="P111" s="239">
        <v>1.6379999999999999E-2</v>
      </c>
      <c r="Q111" s="239">
        <f>ROUND(E111*P111,2)</f>
        <v>0.48</v>
      </c>
      <c r="R111" s="239" t="s">
        <v>306</v>
      </c>
      <c r="S111" s="239" t="s">
        <v>179</v>
      </c>
      <c r="T111" s="240" t="s">
        <v>180</v>
      </c>
      <c r="U111" s="223">
        <v>0.12</v>
      </c>
      <c r="V111" s="223">
        <f>ROUND(E111*U111,2)</f>
        <v>3.5</v>
      </c>
      <c r="W111" s="223"/>
      <c r="X111" s="223" t="s">
        <v>169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170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20"/>
      <c r="B112" s="221"/>
      <c r="C112" s="258" t="s">
        <v>307</v>
      </c>
      <c r="D112" s="242"/>
      <c r="E112" s="242"/>
      <c r="F112" s="242"/>
      <c r="G112" s="242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187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">
      <c r="A113" s="220"/>
      <c r="B113" s="221"/>
      <c r="C113" s="257" t="s">
        <v>308</v>
      </c>
      <c r="D113" s="225"/>
      <c r="E113" s="226">
        <v>13.2</v>
      </c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13"/>
      <c r="Z113" s="213"/>
      <c r="AA113" s="213"/>
      <c r="AB113" s="213"/>
      <c r="AC113" s="213"/>
      <c r="AD113" s="213"/>
      <c r="AE113" s="213"/>
      <c r="AF113" s="213"/>
      <c r="AG113" s="213" t="s">
        <v>172</v>
      </c>
      <c r="AH113" s="213">
        <v>0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">
      <c r="A114" s="220"/>
      <c r="B114" s="221"/>
      <c r="C114" s="257" t="s">
        <v>309</v>
      </c>
      <c r="D114" s="225"/>
      <c r="E114" s="226">
        <v>8.9265000000000008</v>
      </c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13"/>
      <c r="Z114" s="213"/>
      <c r="AA114" s="213"/>
      <c r="AB114" s="213"/>
      <c r="AC114" s="213"/>
      <c r="AD114" s="213"/>
      <c r="AE114" s="213"/>
      <c r="AF114" s="213"/>
      <c r="AG114" s="213" t="s">
        <v>172</v>
      </c>
      <c r="AH114" s="213">
        <v>0</v>
      </c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">
      <c r="A115" s="220"/>
      <c r="B115" s="221"/>
      <c r="C115" s="257" t="s">
        <v>310</v>
      </c>
      <c r="D115" s="225"/>
      <c r="E115" s="226">
        <v>7.07</v>
      </c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13"/>
      <c r="Z115" s="213"/>
      <c r="AA115" s="213"/>
      <c r="AB115" s="213"/>
      <c r="AC115" s="213"/>
      <c r="AD115" s="213"/>
      <c r="AE115" s="213"/>
      <c r="AF115" s="213"/>
      <c r="AG115" s="213" t="s">
        <v>172</v>
      </c>
      <c r="AH115" s="213">
        <v>0</v>
      </c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34">
        <v>29</v>
      </c>
      <c r="B116" s="235" t="s">
        <v>311</v>
      </c>
      <c r="C116" s="256" t="s">
        <v>312</v>
      </c>
      <c r="D116" s="236" t="s">
        <v>177</v>
      </c>
      <c r="E116" s="237">
        <v>2.4</v>
      </c>
      <c r="F116" s="238"/>
      <c r="G116" s="239">
        <f>ROUND(E116*F116,2)</f>
        <v>0</v>
      </c>
      <c r="H116" s="238"/>
      <c r="I116" s="239">
        <f>ROUND(E116*H116,2)</f>
        <v>0</v>
      </c>
      <c r="J116" s="238"/>
      <c r="K116" s="239">
        <f>ROUND(E116*J116,2)</f>
        <v>0</v>
      </c>
      <c r="L116" s="239">
        <v>21</v>
      </c>
      <c r="M116" s="239">
        <f>G116*(1+L116/100)</f>
        <v>0</v>
      </c>
      <c r="N116" s="239">
        <v>0</v>
      </c>
      <c r="O116" s="239">
        <f>ROUND(E116*N116,2)</f>
        <v>0</v>
      </c>
      <c r="P116" s="239">
        <v>2.4649999999999998E-2</v>
      </c>
      <c r="Q116" s="239">
        <f>ROUND(E116*P116,2)</f>
        <v>0.06</v>
      </c>
      <c r="R116" s="239" t="s">
        <v>306</v>
      </c>
      <c r="S116" s="239" t="s">
        <v>179</v>
      </c>
      <c r="T116" s="240" t="s">
        <v>180</v>
      </c>
      <c r="U116" s="223">
        <v>0.25</v>
      </c>
      <c r="V116" s="223">
        <f>ROUND(E116*U116,2)</f>
        <v>0.6</v>
      </c>
      <c r="W116" s="223"/>
      <c r="X116" s="223" t="s">
        <v>169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170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20"/>
      <c r="B117" s="221"/>
      <c r="C117" s="257" t="s">
        <v>313</v>
      </c>
      <c r="D117" s="225"/>
      <c r="E117" s="226">
        <v>2.4</v>
      </c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13"/>
      <c r="Z117" s="213"/>
      <c r="AA117" s="213"/>
      <c r="AB117" s="213"/>
      <c r="AC117" s="213"/>
      <c r="AD117" s="213"/>
      <c r="AE117" s="213"/>
      <c r="AF117" s="213"/>
      <c r="AG117" s="213" t="s">
        <v>172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34">
        <v>30</v>
      </c>
      <c r="B118" s="235" t="s">
        <v>314</v>
      </c>
      <c r="C118" s="256" t="s">
        <v>315</v>
      </c>
      <c r="D118" s="236" t="s">
        <v>177</v>
      </c>
      <c r="E118" s="237">
        <v>50.05</v>
      </c>
      <c r="F118" s="238"/>
      <c r="G118" s="239">
        <f>ROUND(E118*F118,2)</f>
        <v>0</v>
      </c>
      <c r="H118" s="238"/>
      <c r="I118" s="239">
        <f>ROUND(E118*H118,2)</f>
        <v>0</v>
      </c>
      <c r="J118" s="238"/>
      <c r="K118" s="239">
        <f>ROUND(E118*J118,2)</f>
        <v>0</v>
      </c>
      <c r="L118" s="239">
        <v>21</v>
      </c>
      <c r="M118" s="239">
        <f>G118*(1+L118/100)</f>
        <v>0</v>
      </c>
      <c r="N118" s="239">
        <v>0</v>
      </c>
      <c r="O118" s="239">
        <f>ROUND(E118*N118,2)</f>
        <v>0</v>
      </c>
      <c r="P118" s="239">
        <v>1.098E-2</v>
      </c>
      <c r="Q118" s="239">
        <f>ROUND(E118*P118,2)</f>
        <v>0.55000000000000004</v>
      </c>
      <c r="R118" s="239" t="s">
        <v>306</v>
      </c>
      <c r="S118" s="239" t="s">
        <v>179</v>
      </c>
      <c r="T118" s="240" t="s">
        <v>180</v>
      </c>
      <c r="U118" s="223">
        <v>0.37</v>
      </c>
      <c r="V118" s="223">
        <f>ROUND(E118*U118,2)</f>
        <v>18.52</v>
      </c>
      <c r="W118" s="223"/>
      <c r="X118" s="223" t="s">
        <v>169</v>
      </c>
      <c r="Y118" s="213"/>
      <c r="Z118" s="213"/>
      <c r="AA118" s="213"/>
      <c r="AB118" s="213"/>
      <c r="AC118" s="213"/>
      <c r="AD118" s="213"/>
      <c r="AE118" s="213"/>
      <c r="AF118" s="213"/>
      <c r="AG118" s="213" t="s">
        <v>170</v>
      </c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">
      <c r="A119" s="220"/>
      <c r="B119" s="221"/>
      <c r="C119" s="257" t="s">
        <v>316</v>
      </c>
      <c r="D119" s="225"/>
      <c r="E119" s="226">
        <v>12.4</v>
      </c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13"/>
      <c r="Z119" s="213"/>
      <c r="AA119" s="213"/>
      <c r="AB119" s="213"/>
      <c r="AC119" s="213"/>
      <c r="AD119" s="213"/>
      <c r="AE119" s="213"/>
      <c r="AF119" s="213"/>
      <c r="AG119" s="213" t="s">
        <v>172</v>
      </c>
      <c r="AH119" s="213">
        <v>0</v>
      </c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">
      <c r="A120" s="220"/>
      <c r="B120" s="221"/>
      <c r="C120" s="257" t="s">
        <v>317</v>
      </c>
      <c r="D120" s="225"/>
      <c r="E120" s="226">
        <v>18.899999999999999</v>
      </c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13"/>
      <c r="Z120" s="213"/>
      <c r="AA120" s="213"/>
      <c r="AB120" s="213"/>
      <c r="AC120" s="213"/>
      <c r="AD120" s="213"/>
      <c r="AE120" s="213"/>
      <c r="AF120" s="213"/>
      <c r="AG120" s="213" t="s">
        <v>172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20"/>
      <c r="B121" s="221"/>
      <c r="C121" s="257" t="s">
        <v>318</v>
      </c>
      <c r="D121" s="225"/>
      <c r="E121" s="226">
        <v>18.75</v>
      </c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172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34">
        <v>31</v>
      </c>
      <c r="B122" s="235" t="s">
        <v>319</v>
      </c>
      <c r="C122" s="256" t="s">
        <v>320</v>
      </c>
      <c r="D122" s="236" t="s">
        <v>234</v>
      </c>
      <c r="E122" s="237">
        <v>1</v>
      </c>
      <c r="F122" s="238"/>
      <c r="G122" s="239">
        <f>ROUND(E122*F122,2)</f>
        <v>0</v>
      </c>
      <c r="H122" s="238"/>
      <c r="I122" s="239">
        <f>ROUND(E122*H122,2)</f>
        <v>0</v>
      </c>
      <c r="J122" s="238"/>
      <c r="K122" s="239">
        <f>ROUND(E122*J122,2)</f>
        <v>0</v>
      </c>
      <c r="L122" s="239">
        <v>21</v>
      </c>
      <c r="M122" s="239">
        <f>G122*(1+L122/100)</f>
        <v>0</v>
      </c>
      <c r="N122" s="239">
        <v>0</v>
      </c>
      <c r="O122" s="239">
        <f>ROUND(E122*N122,2)</f>
        <v>0</v>
      </c>
      <c r="P122" s="239">
        <v>0.16600000000000001</v>
      </c>
      <c r="Q122" s="239">
        <f>ROUND(E122*P122,2)</f>
        <v>0.17</v>
      </c>
      <c r="R122" s="239" t="s">
        <v>306</v>
      </c>
      <c r="S122" s="239" t="s">
        <v>179</v>
      </c>
      <c r="T122" s="240" t="s">
        <v>180</v>
      </c>
      <c r="U122" s="223">
        <v>0.88</v>
      </c>
      <c r="V122" s="223">
        <f>ROUND(E122*U122,2)</f>
        <v>0.88</v>
      </c>
      <c r="W122" s="223"/>
      <c r="X122" s="223" t="s">
        <v>169</v>
      </c>
      <c r="Y122" s="213"/>
      <c r="Z122" s="213"/>
      <c r="AA122" s="213"/>
      <c r="AB122" s="213"/>
      <c r="AC122" s="213"/>
      <c r="AD122" s="213"/>
      <c r="AE122" s="213"/>
      <c r="AF122" s="213"/>
      <c r="AG122" s="213" t="s">
        <v>170</v>
      </c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">
      <c r="A123" s="220"/>
      <c r="B123" s="221"/>
      <c r="C123" s="257" t="s">
        <v>321</v>
      </c>
      <c r="D123" s="225"/>
      <c r="E123" s="226">
        <v>1</v>
      </c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13"/>
      <c r="Z123" s="213"/>
      <c r="AA123" s="213"/>
      <c r="AB123" s="213"/>
      <c r="AC123" s="213"/>
      <c r="AD123" s="213"/>
      <c r="AE123" s="213"/>
      <c r="AF123" s="213"/>
      <c r="AG123" s="213" t="s">
        <v>172</v>
      </c>
      <c r="AH123" s="213">
        <v>0</v>
      </c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20">
        <v>32</v>
      </c>
      <c r="B124" s="221" t="s">
        <v>322</v>
      </c>
      <c r="C124" s="260" t="s">
        <v>323</v>
      </c>
      <c r="D124" s="222" t="s">
        <v>0</v>
      </c>
      <c r="E124" s="244"/>
      <c r="F124" s="224"/>
      <c r="G124" s="223">
        <f>ROUND(E124*F124,2)</f>
        <v>0</v>
      </c>
      <c r="H124" s="224"/>
      <c r="I124" s="223">
        <f>ROUND(E124*H124,2)</f>
        <v>0</v>
      </c>
      <c r="J124" s="224"/>
      <c r="K124" s="223">
        <f>ROUND(E124*J124,2)</f>
        <v>0</v>
      </c>
      <c r="L124" s="223">
        <v>21</v>
      </c>
      <c r="M124" s="223">
        <f>G124*(1+L124/100)</f>
        <v>0</v>
      </c>
      <c r="N124" s="223">
        <v>0</v>
      </c>
      <c r="O124" s="223">
        <f>ROUND(E124*N124,2)</f>
        <v>0</v>
      </c>
      <c r="P124" s="223">
        <v>0</v>
      </c>
      <c r="Q124" s="223">
        <f>ROUND(E124*P124,2)</f>
        <v>0</v>
      </c>
      <c r="R124" s="223" t="s">
        <v>306</v>
      </c>
      <c r="S124" s="223" t="s">
        <v>179</v>
      </c>
      <c r="T124" s="223" t="s">
        <v>180</v>
      </c>
      <c r="U124" s="223">
        <v>0</v>
      </c>
      <c r="V124" s="223">
        <f>ROUND(E124*U124,2)</f>
        <v>0</v>
      </c>
      <c r="W124" s="223"/>
      <c r="X124" s="223" t="s">
        <v>301</v>
      </c>
      <c r="Y124" s="213"/>
      <c r="Z124" s="213"/>
      <c r="AA124" s="213"/>
      <c r="AB124" s="213"/>
      <c r="AC124" s="213"/>
      <c r="AD124" s="213"/>
      <c r="AE124" s="213"/>
      <c r="AF124" s="213"/>
      <c r="AG124" s="213" t="s">
        <v>302</v>
      </c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">
      <c r="A125" s="220"/>
      <c r="B125" s="221"/>
      <c r="C125" s="261" t="s">
        <v>324</v>
      </c>
      <c r="D125" s="245"/>
      <c r="E125" s="245"/>
      <c r="F125" s="245"/>
      <c r="G125" s="245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13"/>
      <c r="Z125" s="213"/>
      <c r="AA125" s="213"/>
      <c r="AB125" s="213"/>
      <c r="AC125" s="213"/>
      <c r="AD125" s="213"/>
      <c r="AE125" s="213"/>
      <c r="AF125" s="213"/>
      <c r="AG125" s="213" t="s">
        <v>187</v>
      </c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x14ac:dyDescent="0.2">
      <c r="A126" s="228" t="s">
        <v>162</v>
      </c>
      <c r="B126" s="229" t="s">
        <v>113</v>
      </c>
      <c r="C126" s="255" t="s">
        <v>114</v>
      </c>
      <c r="D126" s="230"/>
      <c r="E126" s="231"/>
      <c r="F126" s="232"/>
      <c r="G126" s="232">
        <f>SUMIF(AG127:AG140,"&lt;&gt;NOR",G127:G140)</f>
        <v>0</v>
      </c>
      <c r="H126" s="232"/>
      <c r="I126" s="232">
        <f>SUM(I127:I140)</f>
        <v>0</v>
      </c>
      <c r="J126" s="232"/>
      <c r="K126" s="232">
        <f>SUM(K127:K140)</f>
        <v>0</v>
      </c>
      <c r="L126" s="232"/>
      <c r="M126" s="232">
        <f>SUM(M127:M140)</f>
        <v>0</v>
      </c>
      <c r="N126" s="232"/>
      <c r="O126" s="232">
        <f>SUM(O127:O140)</f>
        <v>0.01</v>
      </c>
      <c r="P126" s="232"/>
      <c r="Q126" s="232">
        <f>SUM(Q127:Q140)</f>
        <v>1.36</v>
      </c>
      <c r="R126" s="232"/>
      <c r="S126" s="232"/>
      <c r="T126" s="233"/>
      <c r="U126" s="227"/>
      <c r="V126" s="227">
        <f>SUM(V127:V140)</f>
        <v>103.47999999999999</v>
      </c>
      <c r="W126" s="227"/>
      <c r="X126" s="227"/>
      <c r="AG126" t="s">
        <v>163</v>
      </c>
    </row>
    <row r="127" spans="1:60" outlineLevel="1" x14ac:dyDescent="0.2">
      <c r="A127" s="234">
        <v>33</v>
      </c>
      <c r="B127" s="235" t="s">
        <v>325</v>
      </c>
      <c r="C127" s="256" t="s">
        <v>326</v>
      </c>
      <c r="D127" s="236" t="s">
        <v>177</v>
      </c>
      <c r="E127" s="237">
        <v>11.9025</v>
      </c>
      <c r="F127" s="238"/>
      <c r="G127" s="239">
        <f>ROUND(E127*F127,2)</f>
        <v>0</v>
      </c>
      <c r="H127" s="238"/>
      <c r="I127" s="239">
        <f>ROUND(E127*H127,2)</f>
        <v>0</v>
      </c>
      <c r="J127" s="238"/>
      <c r="K127" s="239">
        <f>ROUND(E127*J127,2)</f>
        <v>0</v>
      </c>
      <c r="L127" s="239">
        <v>21</v>
      </c>
      <c r="M127" s="239">
        <f>G127*(1+L127/100)</f>
        <v>0</v>
      </c>
      <c r="N127" s="239">
        <v>0</v>
      </c>
      <c r="O127" s="239">
        <f>ROUND(E127*N127,2)</f>
        <v>0</v>
      </c>
      <c r="P127" s="239">
        <v>0.02</v>
      </c>
      <c r="Q127" s="239">
        <f>ROUND(E127*P127,2)</f>
        <v>0.24</v>
      </c>
      <c r="R127" s="239" t="s">
        <v>327</v>
      </c>
      <c r="S127" s="239" t="s">
        <v>179</v>
      </c>
      <c r="T127" s="240" t="s">
        <v>180</v>
      </c>
      <c r="U127" s="223">
        <v>0.42</v>
      </c>
      <c r="V127" s="223">
        <f>ROUND(E127*U127,2)</f>
        <v>5</v>
      </c>
      <c r="W127" s="223"/>
      <c r="X127" s="223" t="s">
        <v>169</v>
      </c>
      <c r="Y127" s="213"/>
      <c r="Z127" s="213"/>
      <c r="AA127" s="213"/>
      <c r="AB127" s="213"/>
      <c r="AC127" s="213"/>
      <c r="AD127" s="213"/>
      <c r="AE127" s="213"/>
      <c r="AF127" s="213"/>
      <c r="AG127" s="213" t="s">
        <v>170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20"/>
      <c r="B128" s="221"/>
      <c r="C128" s="257" t="s">
        <v>328</v>
      </c>
      <c r="D128" s="225"/>
      <c r="E128" s="226">
        <v>11.9025</v>
      </c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13"/>
      <c r="Z128" s="213"/>
      <c r="AA128" s="213"/>
      <c r="AB128" s="213"/>
      <c r="AC128" s="213"/>
      <c r="AD128" s="213"/>
      <c r="AE128" s="213"/>
      <c r="AF128" s="213"/>
      <c r="AG128" s="213" t="s">
        <v>172</v>
      </c>
      <c r="AH128" s="213">
        <v>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">
      <c r="A129" s="234">
        <v>34</v>
      </c>
      <c r="B129" s="235" t="s">
        <v>329</v>
      </c>
      <c r="C129" s="256" t="s">
        <v>330</v>
      </c>
      <c r="D129" s="236" t="s">
        <v>177</v>
      </c>
      <c r="E129" s="237">
        <v>143.78563</v>
      </c>
      <c r="F129" s="238"/>
      <c r="G129" s="239">
        <f>ROUND(E129*F129,2)</f>
        <v>0</v>
      </c>
      <c r="H129" s="238"/>
      <c r="I129" s="239">
        <f>ROUND(E129*H129,2)</f>
        <v>0</v>
      </c>
      <c r="J129" s="238"/>
      <c r="K129" s="239">
        <f>ROUND(E129*J129,2)</f>
        <v>0</v>
      </c>
      <c r="L129" s="239">
        <v>21</v>
      </c>
      <c r="M129" s="239">
        <f>G129*(1+L129/100)</f>
        <v>0</v>
      </c>
      <c r="N129" s="239">
        <v>0</v>
      </c>
      <c r="O129" s="239">
        <f>ROUND(E129*N129,2)</f>
        <v>0</v>
      </c>
      <c r="P129" s="239">
        <v>5.0000000000000001E-3</v>
      </c>
      <c r="Q129" s="239">
        <f>ROUND(E129*P129,2)</f>
        <v>0.72</v>
      </c>
      <c r="R129" s="239" t="s">
        <v>327</v>
      </c>
      <c r="S129" s="239" t="s">
        <v>179</v>
      </c>
      <c r="T129" s="240" t="s">
        <v>180</v>
      </c>
      <c r="U129" s="223">
        <v>0.51</v>
      </c>
      <c r="V129" s="223">
        <f>ROUND(E129*U129,2)</f>
        <v>73.33</v>
      </c>
      <c r="W129" s="223"/>
      <c r="X129" s="223" t="s">
        <v>169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170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">
      <c r="A130" s="220"/>
      <c r="B130" s="221"/>
      <c r="C130" s="257" t="s">
        <v>331</v>
      </c>
      <c r="D130" s="225"/>
      <c r="E130" s="226">
        <v>14.612500000000001</v>
      </c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3"/>
      <c r="Z130" s="213"/>
      <c r="AA130" s="213"/>
      <c r="AB130" s="213"/>
      <c r="AC130" s="213"/>
      <c r="AD130" s="213"/>
      <c r="AE130" s="213"/>
      <c r="AF130" s="213"/>
      <c r="AG130" s="213" t="s">
        <v>172</v>
      </c>
      <c r="AH130" s="213">
        <v>0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20"/>
      <c r="B131" s="221"/>
      <c r="C131" s="257" t="s">
        <v>332</v>
      </c>
      <c r="D131" s="225"/>
      <c r="E131" s="226">
        <v>129.17312999999999</v>
      </c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13"/>
      <c r="Z131" s="213"/>
      <c r="AA131" s="213"/>
      <c r="AB131" s="213"/>
      <c r="AC131" s="213"/>
      <c r="AD131" s="213"/>
      <c r="AE131" s="213"/>
      <c r="AF131" s="213"/>
      <c r="AG131" s="213" t="s">
        <v>172</v>
      </c>
      <c r="AH131" s="213">
        <v>0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34">
        <v>35</v>
      </c>
      <c r="B132" s="235" t="s">
        <v>333</v>
      </c>
      <c r="C132" s="256" t="s">
        <v>334</v>
      </c>
      <c r="D132" s="236" t="s">
        <v>177</v>
      </c>
      <c r="E132" s="237">
        <v>143.78563</v>
      </c>
      <c r="F132" s="238"/>
      <c r="G132" s="239">
        <f>ROUND(E132*F132,2)</f>
        <v>0</v>
      </c>
      <c r="H132" s="238"/>
      <c r="I132" s="239">
        <f>ROUND(E132*H132,2)</f>
        <v>0</v>
      </c>
      <c r="J132" s="238"/>
      <c r="K132" s="239">
        <f>ROUND(E132*J132,2)</f>
        <v>0</v>
      </c>
      <c r="L132" s="239">
        <v>21</v>
      </c>
      <c r="M132" s="239">
        <f>G132*(1+L132/100)</f>
        <v>0</v>
      </c>
      <c r="N132" s="239">
        <v>0</v>
      </c>
      <c r="O132" s="239">
        <f>ROUND(E132*N132,2)</f>
        <v>0</v>
      </c>
      <c r="P132" s="239">
        <v>2E-3</v>
      </c>
      <c r="Q132" s="239">
        <f>ROUND(E132*P132,2)</f>
        <v>0.28999999999999998</v>
      </c>
      <c r="R132" s="239" t="s">
        <v>327</v>
      </c>
      <c r="S132" s="239" t="s">
        <v>179</v>
      </c>
      <c r="T132" s="240" t="s">
        <v>180</v>
      </c>
      <c r="U132" s="223">
        <v>0.1</v>
      </c>
      <c r="V132" s="223">
        <f>ROUND(E132*U132,2)</f>
        <v>14.38</v>
      </c>
      <c r="W132" s="223"/>
      <c r="X132" s="223" t="s">
        <v>169</v>
      </c>
      <c r="Y132" s="213"/>
      <c r="Z132" s="213"/>
      <c r="AA132" s="213"/>
      <c r="AB132" s="213"/>
      <c r="AC132" s="213"/>
      <c r="AD132" s="213"/>
      <c r="AE132" s="213"/>
      <c r="AF132" s="213"/>
      <c r="AG132" s="213" t="s">
        <v>170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">
      <c r="A133" s="220"/>
      <c r="B133" s="221"/>
      <c r="C133" s="257" t="s">
        <v>335</v>
      </c>
      <c r="D133" s="225"/>
      <c r="E133" s="226">
        <v>143.78563</v>
      </c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13"/>
      <c r="Z133" s="213"/>
      <c r="AA133" s="213"/>
      <c r="AB133" s="213"/>
      <c r="AC133" s="213"/>
      <c r="AD133" s="213"/>
      <c r="AE133" s="213"/>
      <c r="AF133" s="213"/>
      <c r="AG133" s="213" t="s">
        <v>172</v>
      </c>
      <c r="AH133" s="213">
        <v>5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ht="22.5" outlineLevel="1" x14ac:dyDescent="0.2">
      <c r="A134" s="234">
        <v>36</v>
      </c>
      <c r="B134" s="235" t="s">
        <v>336</v>
      </c>
      <c r="C134" s="256" t="s">
        <v>337</v>
      </c>
      <c r="D134" s="236" t="s">
        <v>338</v>
      </c>
      <c r="E134" s="237">
        <v>111</v>
      </c>
      <c r="F134" s="238"/>
      <c r="G134" s="239">
        <f>ROUND(E134*F134,2)</f>
        <v>0</v>
      </c>
      <c r="H134" s="238"/>
      <c r="I134" s="239">
        <f>ROUND(E134*H134,2)</f>
        <v>0</v>
      </c>
      <c r="J134" s="238"/>
      <c r="K134" s="239">
        <f>ROUND(E134*J134,2)</f>
        <v>0</v>
      </c>
      <c r="L134" s="239">
        <v>21</v>
      </c>
      <c r="M134" s="239">
        <f>G134*(1+L134/100)</f>
        <v>0</v>
      </c>
      <c r="N134" s="239">
        <v>5.0000000000000002E-5</v>
      </c>
      <c r="O134" s="239">
        <f>ROUND(E134*N134,2)</f>
        <v>0.01</v>
      </c>
      <c r="P134" s="239">
        <v>1E-3</v>
      </c>
      <c r="Q134" s="239">
        <f>ROUND(E134*P134,2)</f>
        <v>0.11</v>
      </c>
      <c r="R134" s="239" t="s">
        <v>327</v>
      </c>
      <c r="S134" s="239" t="s">
        <v>179</v>
      </c>
      <c r="T134" s="240" t="s">
        <v>180</v>
      </c>
      <c r="U134" s="223">
        <v>9.7000000000000003E-2</v>
      </c>
      <c r="V134" s="223">
        <f>ROUND(E134*U134,2)</f>
        <v>10.77</v>
      </c>
      <c r="W134" s="223"/>
      <c r="X134" s="223" t="s">
        <v>169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170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20"/>
      <c r="B135" s="221"/>
      <c r="C135" s="257" t="s">
        <v>339</v>
      </c>
      <c r="D135" s="225"/>
      <c r="E135" s="226">
        <v>30</v>
      </c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13"/>
      <c r="Z135" s="213"/>
      <c r="AA135" s="213"/>
      <c r="AB135" s="213"/>
      <c r="AC135" s="213"/>
      <c r="AD135" s="213"/>
      <c r="AE135" s="213"/>
      <c r="AF135" s="213"/>
      <c r="AG135" s="213" t="s">
        <v>172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20"/>
      <c r="B136" s="221"/>
      <c r="C136" s="257" t="s">
        <v>340</v>
      </c>
      <c r="D136" s="225"/>
      <c r="E136" s="226">
        <v>45</v>
      </c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13"/>
      <c r="Z136" s="213"/>
      <c r="AA136" s="213"/>
      <c r="AB136" s="213"/>
      <c r="AC136" s="213"/>
      <c r="AD136" s="213"/>
      <c r="AE136" s="213"/>
      <c r="AF136" s="213"/>
      <c r="AG136" s="213" t="s">
        <v>172</v>
      </c>
      <c r="AH136" s="213">
        <v>0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20"/>
      <c r="B137" s="221"/>
      <c r="C137" s="257" t="s">
        <v>341</v>
      </c>
      <c r="D137" s="225"/>
      <c r="E137" s="226">
        <v>20</v>
      </c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13"/>
      <c r="Z137" s="213"/>
      <c r="AA137" s="213"/>
      <c r="AB137" s="213"/>
      <c r="AC137" s="213"/>
      <c r="AD137" s="213"/>
      <c r="AE137" s="213"/>
      <c r="AF137" s="213"/>
      <c r="AG137" s="213" t="s">
        <v>172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">
      <c r="A138" s="220"/>
      <c r="B138" s="221"/>
      <c r="C138" s="257" t="s">
        <v>342</v>
      </c>
      <c r="D138" s="225"/>
      <c r="E138" s="226">
        <v>16</v>
      </c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13"/>
      <c r="Z138" s="213"/>
      <c r="AA138" s="213"/>
      <c r="AB138" s="213"/>
      <c r="AC138" s="213"/>
      <c r="AD138" s="213"/>
      <c r="AE138" s="213"/>
      <c r="AF138" s="213"/>
      <c r="AG138" s="213" t="s">
        <v>172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">
      <c r="A139" s="220">
        <v>37</v>
      </c>
      <c r="B139" s="221" t="s">
        <v>343</v>
      </c>
      <c r="C139" s="260" t="s">
        <v>344</v>
      </c>
      <c r="D139" s="222" t="s">
        <v>0</v>
      </c>
      <c r="E139" s="244"/>
      <c r="F139" s="224"/>
      <c r="G139" s="223">
        <f>ROUND(E139*F139,2)</f>
        <v>0</v>
      </c>
      <c r="H139" s="224"/>
      <c r="I139" s="223">
        <f>ROUND(E139*H139,2)</f>
        <v>0</v>
      </c>
      <c r="J139" s="224"/>
      <c r="K139" s="223">
        <f>ROUND(E139*J139,2)</f>
        <v>0</v>
      </c>
      <c r="L139" s="223">
        <v>21</v>
      </c>
      <c r="M139" s="223">
        <f>G139*(1+L139/100)</f>
        <v>0</v>
      </c>
      <c r="N139" s="223">
        <v>0</v>
      </c>
      <c r="O139" s="223">
        <f>ROUND(E139*N139,2)</f>
        <v>0</v>
      </c>
      <c r="P139" s="223">
        <v>0</v>
      </c>
      <c r="Q139" s="223">
        <f>ROUND(E139*P139,2)</f>
        <v>0</v>
      </c>
      <c r="R139" s="223" t="s">
        <v>327</v>
      </c>
      <c r="S139" s="223" t="s">
        <v>179</v>
      </c>
      <c r="T139" s="223" t="s">
        <v>180</v>
      </c>
      <c r="U139" s="223">
        <v>0</v>
      </c>
      <c r="V139" s="223">
        <f>ROUND(E139*U139,2)</f>
        <v>0</v>
      </c>
      <c r="W139" s="223"/>
      <c r="X139" s="223" t="s">
        <v>301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302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">
      <c r="A140" s="220"/>
      <c r="B140" s="221"/>
      <c r="C140" s="261" t="s">
        <v>324</v>
      </c>
      <c r="D140" s="245"/>
      <c r="E140" s="245"/>
      <c r="F140" s="245"/>
      <c r="G140" s="245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13"/>
      <c r="Z140" s="213"/>
      <c r="AA140" s="213"/>
      <c r="AB140" s="213"/>
      <c r="AC140" s="213"/>
      <c r="AD140" s="213"/>
      <c r="AE140" s="213"/>
      <c r="AF140" s="213"/>
      <c r="AG140" s="213" t="s">
        <v>187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x14ac:dyDescent="0.2">
      <c r="A141" s="228" t="s">
        <v>162</v>
      </c>
      <c r="B141" s="229" t="s">
        <v>119</v>
      </c>
      <c r="C141" s="255" t="s">
        <v>120</v>
      </c>
      <c r="D141" s="230"/>
      <c r="E141" s="231"/>
      <c r="F141" s="232"/>
      <c r="G141" s="232">
        <f>SUMIF(AG142:AG149,"&lt;&gt;NOR",G142:G149)</f>
        <v>0</v>
      </c>
      <c r="H141" s="232"/>
      <c r="I141" s="232">
        <f>SUM(I142:I149)</f>
        <v>0</v>
      </c>
      <c r="J141" s="232"/>
      <c r="K141" s="232">
        <f>SUM(K142:K149)</f>
        <v>0</v>
      </c>
      <c r="L141" s="232"/>
      <c r="M141" s="232">
        <f>SUM(M142:M149)</f>
        <v>0</v>
      </c>
      <c r="N141" s="232"/>
      <c r="O141" s="232">
        <f>SUM(O142:O149)</f>
        <v>0</v>
      </c>
      <c r="P141" s="232"/>
      <c r="Q141" s="232">
        <f>SUM(Q142:Q149)</f>
        <v>0.03</v>
      </c>
      <c r="R141" s="232"/>
      <c r="S141" s="232"/>
      <c r="T141" s="233"/>
      <c r="U141" s="227"/>
      <c r="V141" s="227">
        <f>SUM(V142:V149)</f>
        <v>4.25</v>
      </c>
      <c r="W141" s="227"/>
      <c r="X141" s="227"/>
      <c r="AG141" t="s">
        <v>163</v>
      </c>
    </row>
    <row r="142" spans="1:60" outlineLevel="1" x14ac:dyDescent="0.2">
      <c r="A142" s="234">
        <v>38</v>
      </c>
      <c r="B142" s="235" t="s">
        <v>345</v>
      </c>
      <c r="C142" s="256" t="s">
        <v>346</v>
      </c>
      <c r="D142" s="236" t="s">
        <v>224</v>
      </c>
      <c r="E142" s="237">
        <v>29.8</v>
      </c>
      <c r="F142" s="238"/>
      <c r="G142" s="239">
        <f>ROUND(E142*F142,2)</f>
        <v>0</v>
      </c>
      <c r="H142" s="238"/>
      <c r="I142" s="239">
        <f>ROUND(E142*H142,2)</f>
        <v>0</v>
      </c>
      <c r="J142" s="238"/>
      <c r="K142" s="239">
        <f>ROUND(E142*J142,2)</f>
        <v>0</v>
      </c>
      <c r="L142" s="239">
        <v>21</v>
      </c>
      <c r="M142" s="239">
        <f>G142*(1+L142/100)</f>
        <v>0</v>
      </c>
      <c r="N142" s="239">
        <v>0</v>
      </c>
      <c r="O142" s="239">
        <f>ROUND(E142*N142,2)</f>
        <v>0</v>
      </c>
      <c r="P142" s="239">
        <v>0</v>
      </c>
      <c r="Q142" s="239">
        <f>ROUND(E142*P142,2)</f>
        <v>0</v>
      </c>
      <c r="R142" s="239" t="s">
        <v>347</v>
      </c>
      <c r="S142" s="239" t="s">
        <v>179</v>
      </c>
      <c r="T142" s="240" t="s">
        <v>180</v>
      </c>
      <c r="U142" s="223">
        <v>3.5000000000000003E-2</v>
      </c>
      <c r="V142" s="223">
        <f>ROUND(E142*U142,2)</f>
        <v>1.04</v>
      </c>
      <c r="W142" s="223"/>
      <c r="X142" s="223" t="s">
        <v>169</v>
      </c>
      <c r="Y142" s="213"/>
      <c r="Z142" s="213"/>
      <c r="AA142" s="213"/>
      <c r="AB142" s="213"/>
      <c r="AC142" s="213"/>
      <c r="AD142" s="213"/>
      <c r="AE142" s="213"/>
      <c r="AF142" s="213"/>
      <c r="AG142" s="213" t="s">
        <v>170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20"/>
      <c r="B143" s="221"/>
      <c r="C143" s="257" t="s">
        <v>348</v>
      </c>
      <c r="D143" s="225"/>
      <c r="E143" s="226">
        <v>15.9</v>
      </c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13"/>
      <c r="Z143" s="213"/>
      <c r="AA143" s="213"/>
      <c r="AB143" s="213"/>
      <c r="AC143" s="213"/>
      <c r="AD143" s="213"/>
      <c r="AE143" s="213"/>
      <c r="AF143" s="213"/>
      <c r="AG143" s="213" t="s">
        <v>172</v>
      </c>
      <c r="AH143" s="213">
        <v>0</v>
      </c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">
      <c r="A144" s="220"/>
      <c r="B144" s="221"/>
      <c r="C144" s="257" t="s">
        <v>349</v>
      </c>
      <c r="D144" s="225"/>
      <c r="E144" s="226">
        <v>13.9</v>
      </c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13"/>
      <c r="Z144" s="213"/>
      <c r="AA144" s="213"/>
      <c r="AB144" s="213"/>
      <c r="AC144" s="213"/>
      <c r="AD144" s="213"/>
      <c r="AE144" s="213"/>
      <c r="AF144" s="213"/>
      <c r="AG144" s="213" t="s">
        <v>172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ht="22.5" outlineLevel="1" x14ac:dyDescent="0.2">
      <c r="A145" s="234">
        <v>39</v>
      </c>
      <c r="B145" s="235" t="s">
        <v>350</v>
      </c>
      <c r="C145" s="256" t="s">
        <v>351</v>
      </c>
      <c r="D145" s="236" t="s">
        <v>177</v>
      </c>
      <c r="E145" s="237">
        <v>30.552499999999998</v>
      </c>
      <c r="F145" s="238"/>
      <c r="G145" s="239">
        <f>ROUND(E145*F145,2)</f>
        <v>0</v>
      </c>
      <c r="H145" s="238"/>
      <c r="I145" s="239">
        <f>ROUND(E145*H145,2)</f>
        <v>0</v>
      </c>
      <c r="J145" s="238"/>
      <c r="K145" s="239">
        <f>ROUND(E145*J145,2)</f>
        <v>0</v>
      </c>
      <c r="L145" s="239">
        <v>21</v>
      </c>
      <c r="M145" s="239">
        <f>G145*(1+L145/100)</f>
        <v>0</v>
      </c>
      <c r="N145" s="239">
        <v>0</v>
      </c>
      <c r="O145" s="239">
        <f>ROUND(E145*N145,2)</f>
        <v>0</v>
      </c>
      <c r="P145" s="239">
        <v>1E-3</v>
      </c>
      <c r="Q145" s="239">
        <f>ROUND(E145*P145,2)</f>
        <v>0.03</v>
      </c>
      <c r="R145" s="239" t="s">
        <v>347</v>
      </c>
      <c r="S145" s="239" t="s">
        <v>179</v>
      </c>
      <c r="T145" s="240" t="s">
        <v>180</v>
      </c>
      <c r="U145" s="223">
        <v>0.105</v>
      </c>
      <c r="V145" s="223">
        <f>ROUND(E145*U145,2)</f>
        <v>3.21</v>
      </c>
      <c r="W145" s="223"/>
      <c r="X145" s="223" t="s">
        <v>169</v>
      </c>
      <c r="Y145" s="213"/>
      <c r="Z145" s="213"/>
      <c r="AA145" s="213"/>
      <c r="AB145" s="213"/>
      <c r="AC145" s="213"/>
      <c r="AD145" s="213"/>
      <c r="AE145" s="213"/>
      <c r="AF145" s="213"/>
      <c r="AG145" s="213" t="s">
        <v>170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20"/>
      <c r="B146" s="221"/>
      <c r="C146" s="257" t="s">
        <v>352</v>
      </c>
      <c r="D146" s="225"/>
      <c r="E146" s="226">
        <v>14.33</v>
      </c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13"/>
      <c r="Z146" s="213"/>
      <c r="AA146" s="213"/>
      <c r="AB146" s="213"/>
      <c r="AC146" s="213"/>
      <c r="AD146" s="213"/>
      <c r="AE146" s="213"/>
      <c r="AF146" s="213"/>
      <c r="AG146" s="213" t="s">
        <v>172</v>
      </c>
      <c r="AH146" s="213">
        <v>0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20"/>
      <c r="B147" s="221"/>
      <c r="C147" s="257" t="s">
        <v>353</v>
      </c>
      <c r="D147" s="225"/>
      <c r="E147" s="226">
        <v>16.2225</v>
      </c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13"/>
      <c r="Z147" s="213"/>
      <c r="AA147" s="213"/>
      <c r="AB147" s="213"/>
      <c r="AC147" s="213"/>
      <c r="AD147" s="213"/>
      <c r="AE147" s="213"/>
      <c r="AF147" s="213"/>
      <c r="AG147" s="213" t="s">
        <v>172</v>
      </c>
      <c r="AH147" s="213">
        <v>0</v>
      </c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">
      <c r="A148" s="220">
        <v>40</v>
      </c>
      <c r="B148" s="221" t="s">
        <v>354</v>
      </c>
      <c r="C148" s="260" t="s">
        <v>355</v>
      </c>
      <c r="D148" s="222" t="s">
        <v>0</v>
      </c>
      <c r="E148" s="244"/>
      <c r="F148" s="224"/>
      <c r="G148" s="223">
        <f>ROUND(E148*F148,2)</f>
        <v>0</v>
      </c>
      <c r="H148" s="224"/>
      <c r="I148" s="223">
        <f>ROUND(E148*H148,2)</f>
        <v>0</v>
      </c>
      <c r="J148" s="224"/>
      <c r="K148" s="223">
        <f>ROUND(E148*J148,2)</f>
        <v>0</v>
      </c>
      <c r="L148" s="223">
        <v>21</v>
      </c>
      <c r="M148" s="223">
        <f>G148*(1+L148/100)</f>
        <v>0</v>
      </c>
      <c r="N148" s="223">
        <v>0</v>
      </c>
      <c r="O148" s="223">
        <f>ROUND(E148*N148,2)</f>
        <v>0</v>
      </c>
      <c r="P148" s="223">
        <v>0</v>
      </c>
      <c r="Q148" s="223">
        <f>ROUND(E148*P148,2)</f>
        <v>0</v>
      </c>
      <c r="R148" s="223" t="s">
        <v>347</v>
      </c>
      <c r="S148" s="223" t="s">
        <v>179</v>
      </c>
      <c r="T148" s="223" t="s">
        <v>180</v>
      </c>
      <c r="U148" s="223">
        <v>0</v>
      </c>
      <c r="V148" s="223">
        <f>ROUND(E148*U148,2)</f>
        <v>0</v>
      </c>
      <c r="W148" s="223"/>
      <c r="X148" s="223" t="s">
        <v>301</v>
      </c>
      <c r="Y148" s="213"/>
      <c r="Z148" s="213"/>
      <c r="AA148" s="213"/>
      <c r="AB148" s="213"/>
      <c r="AC148" s="213"/>
      <c r="AD148" s="213"/>
      <c r="AE148" s="213"/>
      <c r="AF148" s="213"/>
      <c r="AG148" s="213" t="s">
        <v>302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">
      <c r="A149" s="220"/>
      <c r="B149" s="221"/>
      <c r="C149" s="261" t="s">
        <v>356</v>
      </c>
      <c r="D149" s="245"/>
      <c r="E149" s="245"/>
      <c r="F149" s="245"/>
      <c r="G149" s="245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13"/>
      <c r="Z149" s="213"/>
      <c r="AA149" s="213"/>
      <c r="AB149" s="213"/>
      <c r="AC149" s="213"/>
      <c r="AD149" s="213"/>
      <c r="AE149" s="213"/>
      <c r="AF149" s="213"/>
      <c r="AG149" s="213" t="s">
        <v>187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x14ac:dyDescent="0.2">
      <c r="A150" s="228" t="s">
        <v>162</v>
      </c>
      <c r="B150" s="229" t="s">
        <v>127</v>
      </c>
      <c r="C150" s="255" t="s">
        <v>128</v>
      </c>
      <c r="D150" s="230"/>
      <c r="E150" s="231"/>
      <c r="F150" s="232"/>
      <c r="G150" s="232">
        <f>SUMIF(AG151:AG183,"&lt;&gt;NOR",G151:G183)</f>
        <v>0</v>
      </c>
      <c r="H150" s="232"/>
      <c r="I150" s="232">
        <f>SUM(I151:I183)</f>
        <v>0</v>
      </c>
      <c r="J150" s="232"/>
      <c r="K150" s="232">
        <f>SUM(K151:K183)</f>
        <v>0</v>
      </c>
      <c r="L150" s="232"/>
      <c r="M150" s="232">
        <f>SUM(M151:M183)</f>
        <v>0</v>
      </c>
      <c r="N150" s="232"/>
      <c r="O150" s="232">
        <f>SUM(O151:O183)</f>
        <v>0</v>
      </c>
      <c r="P150" s="232"/>
      <c r="Q150" s="232">
        <f>SUM(Q151:Q183)</f>
        <v>0</v>
      </c>
      <c r="R150" s="232"/>
      <c r="S150" s="232"/>
      <c r="T150" s="233"/>
      <c r="U150" s="227"/>
      <c r="V150" s="227">
        <f>SUM(V151:V183)</f>
        <v>0</v>
      </c>
      <c r="W150" s="227"/>
      <c r="X150" s="227"/>
      <c r="AG150" t="s">
        <v>163</v>
      </c>
    </row>
    <row r="151" spans="1:60" outlineLevel="1" x14ac:dyDescent="0.2">
      <c r="A151" s="234">
        <v>41</v>
      </c>
      <c r="B151" s="235" t="s">
        <v>357</v>
      </c>
      <c r="C151" s="256" t="s">
        <v>358</v>
      </c>
      <c r="D151" s="236" t="s">
        <v>359</v>
      </c>
      <c r="E151" s="237">
        <v>330.5</v>
      </c>
      <c r="F151" s="238"/>
      <c r="G151" s="239">
        <f>ROUND(E151*F151,2)</f>
        <v>0</v>
      </c>
      <c r="H151" s="238"/>
      <c r="I151" s="239">
        <f>ROUND(E151*H151,2)</f>
        <v>0</v>
      </c>
      <c r="J151" s="238"/>
      <c r="K151" s="239">
        <f>ROUND(E151*J151,2)</f>
        <v>0</v>
      </c>
      <c r="L151" s="239">
        <v>21</v>
      </c>
      <c r="M151" s="239">
        <f>G151*(1+L151/100)</f>
        <v>0</v>
      </c>
      <c r="N151" s="239">
        <v>0</v>
      </c>
      <c r="O151" s="239">
        <f>ROUND(E151*N151,2)</f>
        <v>0</v>
      </c>
      <c r="P151" s="239">
        <v>0</v>
      </c>
      <c r="Q151" s="239">
        <f>ROUND(E151*P151,2)</f>
        <v>0</v>
      </c>
      <c r="R151" s="239"/>
      <c r="S151" s="239" t="s">
        <v>167</v>
      </c>
      <c r="T151" s="240" t="s">
        <v>284</v>
      </c>
      <c r="U151" s="223">
        <v>0</v>
      </c>
      <c r="V151" s="223">
        <f>ROUND(E151*U151,2)</f>
        <v>0</v>
      </c>
      <c r="W151" s="223"/>
      <c r="X151" s="223" t="s">
        <v>169</v>
      </c>
      <c r="Y151" s="213"/>
      <c r="Z151" s="213"/>
      <c r="AA151" s="213"/>
      <c r="AB151" s="213"/>
      <c r="AC151" s="213"/>
      <c r="AD151" s="213"/>
      <c r="AE151" s="213"/>
      <c r="AF151" s="213"/>
      <c r="AG151" s="213" t="s">
        <v>170</v>
      </c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">
      <c r="A152" s="220"/>
      <c r="B152" s="221"/>
      <c r="C152" s="259" t="s">
        <v>409</v>
      </c>
      <c r="D152" s="243"/>
      <c r="E152" s="243"/>
      <c r="F152" s="243"/>
      <c r="G152" s="24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13"/>
      <c r="Z152" s="213"/>
      <c r="AA152" s="213"/>
      <c r="AB152" s="213"/>
      <c r="AC152" s="213"/>
      <c r="AD152" s="213"/>
      <c r="AE152" s="213"/>
      <c r="AF152" s="213"/>
      <c r="AG152" s="213" t="s">
        <v>293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41" t="str">
        <f>C152</f>
        <v>Vystěhování před vestibul, naložení na dopravní prostředek, převezení v rámci areálu do 1km, vyložení, uskladnění.</v>
      </c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20"/>
      <c r="B153" s="221"/>
      <c r="C153" s="262" t="s">
        <v>360</v>
      </c>
      <c r="D153" s="246"/>
      <c r="E153" s="246"/>
      <c r="F153" s="246"/>
      <c r="G153" s="246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13"/>
      <c r="Z153" s="213"/>
      <c r="AA153" s="213"/>
      <c r="AB153" s="213"/>
      <c r="AC153" s="213"/>
      <c r="AD153" s="213"/>
      <c r="AE153" s="213"/>
      <c r="AF153" s="213"/>
      <c r="AG153" s="213" t="s">
        <v>293</v>
      </c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">
      <c r="A154" s="220"/>
      <c r="B154" s="221"/>
      <c r="C154" s="262" t="s">
        <v>410</v>
      </c>
      <c r="D154" s="246"/>
      <c r="E154" s="246"/>
      <c r="F154" s="246"/>
      <c r="G154" s="246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13"/>
      <c r="Z154" s="213"/>
      <c r="AA154" s="213"/>
      <c r="AB154" s="213"/>
      <c r="AC154" s="213"/>
      <c r="AD154" s="213"/>
      <c r="AE154" s="213"/>
      <c r="AF154" s="213"/>
      <c r="AG154" s="213" t="s">
        <v>293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20"/>
      <c r="B155" s="221"/>
      <c r="C155" s="262" t="s">
        <v>411</v>
      </c>
      <c r="D155" s="246"/>
      <c r="E155" s="246"/>
      <c r="F155" s="246"/>
      <c r="G155" s="246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13"/>
      <c r="Z155" s="213"/>
      <c r="AA155" s="213"/>
      <c r="AB155" s="213"/>
      <c r="AC155" s="213"/>
      <c r="AD155" s="213"/>
      <c r="AE155" s="213"/>
      <c r="AF155" s="213"/>
      <c r="AG155" s="213" t="s">
        <v>293</v>
      </c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20"/>
      <c r="B156" s="221"/>
      <c r="C156" s="262" t="s">
        <v>361</v>
      </c>
      <c r="D156" s="246"/>
      <c r="E156" s="246"/>
      <c r="F156" s="246"/>
      <c r="G156" s="246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13"/>
      <c r="Z156" s="213"/>
      <c r="AA156" s="213"/>
      <c r="AB156" s="213"/>
      <c r="AC156" s="213"/>
      <c r="AD156" s="213"/>
      <c r="AE156" s="213"/>
      <c r="AF156" s="213"/>
      <c r="AG156" s="213" t="s">
        <v>293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20"/>
      <c r="B157" s="221"/>
      <c r="C157" s="262" t="s">
        <v>362</v>
      </c>
      <c r="D157" s="246"/>
      <c r="E157" s="246"/>
      <c r="F157" s="246"/>
      <c r="G157" s="246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13"/>
      <c r="Z157" s="213"/>
      <c r="AA157" s="213"/>
      <c r="AB157" s="213"/>
      <c r="AC157" s="213"/>
      <c r="AD157" s="213"/>
      <c r="AE157" s="213"/>
      <c r="AF157" s="213"/>
      <c r="AG157" s="213" t="s">
        <v>293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20"/>
      <c r="B158" s="221"/>
      <c r="C158" s="262" t="s">
        <v>363</v>
      </c>
      <c r="D158" s="246"/>
      <c r="E158" s="246"/>
      <c r="F158" s="246"/>
      <c r="G158" s="246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13"/>
      <c r="Z158" s="213"/>
      <c r="AA158" s="213"/>
      <c r="AB158" s="213"/>
      <c r="AC158" s="213"/>
      <c r="AD158" s="213"/>
      <c r="AE158" s="213"/>
      <c r="AF158" s="213"/>
      <c r="AG158" s="213" t="s">
        <v>293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20"/>
      <c r="B159" s="221"/>
      <c r="C159" s="262" t="s">
        <v>364</v>
      </c>
      <c r="D159" s="246"/>
      <c r="E159" s="246"/>
      <c r="F159" s="246"/>
      <c r="G159" s="246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13"/>
      <c r="Z159" s="213"/>
      <c r="AA159" s="213"/>
      <c r="AB159" s="213"/>
      <c r="AC159" s="213"/>
      <c r="AD159" s="213"/>
      <c r="AE159" s="213"/>
      <c r="AF159" s="213"/>
      <c r="AG159" s="213" t="s">
        <v>293</v>
      </c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20"/>
      <c r="B160" s="221"/>
      <c r="C160" s="257" t="s">
        <v>365</v>
      </c>
      <c r="D160" s="225"/>
      <c r="E160" s="226">
        <v>16.43</v>
      </c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13"/>
      <c r="Z160" s="213"/>
      <c r="AA160" s="213"/>
      <c r="AB160" s="213"/>
      <c r="AC160" s="213"/>
      <c r="AD160" s="213"/>
      <c r="AE160" s="213"/>
      <c r="AF160" s="213"/>
      <c r="AG160" s="213" t="s">
        <v>172</v>
      </c>
      <c r="AH160" s="213">
        <v>0</v>
      </c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">
      <c r="A161" s="220"/>
      <c r="B161" s="221"/>
      <c r="C161" s="257" t="s">
        <v>366</v>
      </c>
      <c r="D161" s="225"/>
      <c r="E161" s="226">
        <v>16.2225</v>
      </c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13"/>
      <c r="Z161" s="213"/>
      <c r="AA161" s="213"/>
      <c r="AB161" s="213"/>
      <c r="AC161" s="213"/>
      <c r="AD161" s="213"/>
      <c r="AE161" s="213"/>
      <c r="AF161" s="213"/>
      <c r="AG161" s="213" t="s">
        <v>172</v>
      </c>
      <c r="AH161" s="213">
        <v>0</v>
      </c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">
      <c r="A162" s="220"/>
      <c r="B162" s="221"/>
      <c r="C162" s="257" t="s">
        <v>367</v>
      </c>
      <c r="D162" s="225"/>
      <c r="E162" s="226">
        <v>24.977499999999999</v>
      </c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13"/>
      <c r="Z162" s="213"/>
      <c r="AA162" s="213"/>
      <c r="AB162" s="213"/>
      <c r="AC162" s="213"/>
      <c r="AD162" s="213"/>
      <c r="AE162" s="213"/>
      <c r="AF162" s="213"/>
      <c r="AG162" s="213" t="s">
        <v>172</v>
      </c>
      <c r="AH162" s="213">
        <v>0</v>
      </c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">
      <c r="A163" s="220"/>
      <c r="B163" s="221"/>
      <c r="C163" s="257" t="s">
        <v>368</v>
      </c>
      <c r="D163" s="225"/>
      <c r="E163" s="226">
        <v>62.64</v>
      </c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13"/>
      <c r="Z163" s="213"/>
      <c r="AA163" s="213"/>
      <c r="AB163" s="213"/>
      <c r="AC163" s="213"/>
      <c r="AD163" s="213"/>
      <c r="AE163" s="213"/>
      <c r="AF163" s="213"/>
      <c r="AG163" s="213" t="s">
        <v>172</v>
      </c>
      <c r="AH163" s="213">
        <v>0</v>
      </c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">
      <c r="A164" s="220"/>
      <c r="B164" s="221"/>
      <c r="C164" s="257" t="s">
        <v>369</v>
      </c>
      <c r="D164" s="225"/>
      <c r="E164" s="226">
        <v>16.43</v>
      </c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13"/>
      <c r="Z164" s="213"/>
      <c r="AA164" s="213"/>
      <c r="AB164" s="213"/>
      <c r="AC164" s="213"/>
      <c r="AD164" s="213"/>
      <c r="AE164" s="213"/>
      <c r="AF164" s="213"/>
      <c r="AG164" s="213" t="s">
        <v>172</v>
      </c>
      <c r="AH164" s="213">
        <v>0</v>
      </c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20"/>
      <c r="B165" s="221"/>
      <c r="C165" s="257" t="s">
        <v>370</v>
      </c>
      <c r="D165" s="225"/>
      <c r="E165" s="226">
        <v>193.8</v>
      </c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13"/>
      <c r="Z165" s="213"/>
      <c r="AA165" s="213"/>
      <c r="AB165" s="213"/>
      <c r="AC165" s="213"/>
      <c r="AD165" s="213"/>
      <c r="AE165" s="213"/>
      <c r="AF165" s="213"/>
      <c r="AG165" s="213" t="s">
        <v>172</v>
      </c>
      <c r="AH165" s="213">
        <v>0</v>
      </c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">
      <c r="A166" s="234">
        <v>42</v>
      </c>
      <c r="B166" s="235" t="s">
        <v>371</v>
      </c>
      <c r="C166" s="256" t="s">
        <v>372</v>
      </c>
      <c r="D166" s="236" t="s">
        <v>373</v>
      </c>
      <c r="E166" s="237">
        <v>1</v>
      </c>
      <c r="F166" s="238"/>
      <c r="G166" s="239">
        <f>ROUND(E166*F166,2)</f>
        <v>0</v>
      </c>
      <c r="H166" s="238"/>
      <c r="I166" s="239">
        <f>ROUND(E166*H166,2)</f>
        <v>0</v>
      </c>
      <c r="J166" s="238"/>
      <c r="K166" s="239">
        <f>ROUND(E166*J166,2)</f>
        <v>0</v>
      </c>
      <c r="L166" s="239">
        <v>21</v>
      </c>
      <c r="M166" s="239">
        <f>G166*(1+L166/100)</f>
        <v>0</v>
      </c>
      <c r="N166" s="239">
        <v>0</v>
      </c>
      <c r="O166" s="239">
        <f>ROUND(E166*N166,2)</f>
        <v>0</v>
      </c>
      <c r="P166" s="239">
        <v>0</v>
      </c>
      <c r="Q166" s="239">
        <f>ROUND(E166*P166,2)</f>
        <v>0</v>
      </c>
      <c r="R166" s="239"/>
      <c r="S166" s="239" t="s">
        <v>167</v>
      </c>
      <c r="T166" s="240" t="s">
        <v>284</v>
      </c>
      <c r="U166" s="223">
        <v>0</v>
      </c>
      <c r="V166" s="223">
        <f>ROUND(E166*U166,2)</f>
        <v>0</v>
      </c>
      <c r="W166" s="223"/>
      <c r="X166" s="223" t="s">
        <v>169</v>
      </c>
      <c r="Y166" s="213"/>
      <c r="Z166" s="213"/>
      <c r="AA166" s="213"/>
      <c r="AB166" s="213"/>
      <c r="AC166" s="213"/>
      <c r="AD166" s="213"/>
      <c r="AE166" s="213"/>
      <c r="AF166" s="213"/>
      <c r="AG166" s="213" t="s">
        <v>170</v>
      </c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">
      <c r="A167" s="220"/>
      <c r="B167" s="221"/>
      <c r="C167" s="259" t="s">
        <v>374</v>
      </c>
      <c r="D167" s="243"/>
      <c r="E167" s="243"/>
      <c r="F167" s="243"/>
      <c r="G167" s="24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13"/>
      <c r="Z167" s="213"/>
      <c r="AA167" s="213"/>
      <c r="AB167" s="213"/>
      <c r="AC167" s="213"/>
      <c r="AD167" s="213"/>
      <c r="AE167" s="213"/>
      <c r="AF167" s="213"/>
      <c r="AG167" s="213" t="s">
        <v>293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41" t="str">
        <f>C167</f>
        <v>Demontáž včetně podstavece busty Jana Evangelisty Purkyně, uskladnění na investorem určeném místě pro zpětné umístění.</v>
      </c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20"/>
      <c r="B168" s="221"/>
      <c r="C168" s="257" t="s">
        <v>375</v>
      </c>
      <c r="D168" s="225"/>
      <c r="E168" s="226">
        <v>1</v>
      </c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13"/>
      <c r="Z168" s="213"/>
      <c r="AA168" s="213"/>
      <c r="AB168" s="213"/>
      <c r="AC168" s="213"/>
      <c r="AD168" s="213"/>
      <c r="AE168" s="213"/>
      <c r="AF168" s="213"/>
      <c r="AG168" s="213" t="s">
        <v>172</v>
      </c>
      <c r="AH168" s="213">
        <v>0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">
      <c r="A169" s="234">
        <v>43</v>
      </c>
      <c r="B169" s="235" t="s">
        <v>376</v>
      </c>
      <c r="C169" s="256" t="s">
        <v>377</v>
      </c>
      <c r="D169" s="236" t="s">
        <v>373</v>
      </c>
      <c r="E169" s="237">
        <v>1</v>
      </c>
      <c r="F169" s="238"/>
      <c r="G169" s="239">
        <f>ROUND(E169*F169,2)</f>
        <v>0</v>
      </c>
      <c r="H169" s="238"/>
      <c r="I169" s="239">
        <f>ROUND(E169*H169,2)</f>
        <v>0</v>
      </c>
      <c r="J169" s="238"/>
      <c r="K169" s="239">
        <f>ROUND(E169*J169,2)</f>
        <v>0</v>
      </c>
      <c r="L169" s="239">
        <v>21</v>
      </c>
      <c r="M169" s="239">
        <f>G169*(1+L169/100)</f>
        <v>0</v>
      </c>
      <c r="N169" s="239">
        <v>0</v>
      </c>
      <c r="O169" s="239">
        <f>ROUND(E169*N169,2)</f>
        <v>0</v>
      </c>
      <c r="P169" s="239">
        <v>0</v>
      </c>
      <c r="Q169" s="239">
        <f>ROUND(E169*P169,2)</f>
        <v>0</v>
      </c>
      <c r="R169" s="239"/>
      <c r="S169" s="239" t="s">
        <v>167</v>
      </c>
      <c r="T169" s="240" t="s">
        <v>284</v>
      </c>
      <c r="U169" s="223">
        <v>0</v>
      </c>
      <c r="V169" s="223">
        <f>ROUND(E169*U169,2)</f>
        <v>0</v>
      </c>
      <c r="W169" s="223"/>
      <c r="X169" s="223" t="s">
        <v>169</v>
      </c>
      <c r="Y169" s="213"/>
      <c r="Z169" s="213"/>
      <c r="AA169" s="213"/>
      <c r="AB169" s="213"/>
      <c r="AC169" s="213"/>
      <c r="AD169" s="213"/>
      <c r="AE169" s="213"/>
      <c r="AF169" s="213"/>
      <c r="AG169" s="213" t="s">
        <v>170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">
      <c r="A170" s="220"/>
      <c r="B170" s="221"/>
      <c r="C170" s="259" t="s">
        <v>378</v>
      </c>
      <c r="D170" s="243"/>
      <c r="E170" s="243"/>
      <c r="F170" s="243"/>
      <c r="G170" s="24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13"/>
      <c r="Z170" s="213"/>
      <c r="AA170" s="213"/>
      <c r="AB170" s="213"/>
      <c r="AC170" s="213"/>
      <c r="AD170" s="213"/>
      <c r="AE170" s="213"/>
      <c r="AF170" s="213"/>
      <c r="AG170" s="213" t="s">
        <v>293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">
      <c r="A171" s="220"/>
      <c r="B171" s="221"/>
      <c r="C171" s="257" t="s">
        <v>379</v>
      </c>
      <c r="D171" s="225"/>
      <c r="E171" s="226">
        <v>1</v>
      </c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13"/>
      <c r="Z171" s="213"/>
      <c r="AA171" s="213"/>
      <c r="AB171" s="213"/>
      <c r="AC171" s="213"/>
      <c r="AD171" s="213"/>
      <c r="AE171" s="213"/>
      <c r="AF171" s="213"/>
      <c r="AG171" s="213" t="s">
        <v>172</v>
      </c>
      <c r="AH171" s="213"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">
      <c r="A172" s="234">
        <v>44</v>
      </c>
      <c r="B172" s="235" t="s">
        <v>380</v>
      </c>
      <c r="C172" s="256" t="s">
        <v>381</v>
      </c>
      <c r="D172" s="236" t="s">
        <v>373</v>
      </c>
      <c r="E172" s="237">
        <v>1</v>
      </c>
      <c r="F172" s="238"/>
      <c r="G172" s="239">
        <f>ROUND(E172*F172,2)</f>
        <v>0</v>
      </c>
      <c r="H172" s="238"/>
      <c r="I172" s="239">
        <f>ROUND(E172*H172,2)</f>
        <v>0</v>
      </c>
      <c r="J172" s="238"/>
      <c r="K172" s="239">
        <f>ROUND(E172*J172,2)</f>
        <v>0</v>
      </c>
      <c r="L172" s="239">
        <v>21</v>
      </c>
      <c r="M172" s="239">
        <f>G172*(1+L172/100)</f>
        <v>0</v>
      </c>
      <c r="N172" s="239">
        <v>0</v>
      </c>
      <c r="O172" s="239">
        <f>ROUND(E172*N172,2)</f>
        <v>0</v>
      </c>
      <c r="P172" s="239">
        <v>0</v>
      </c>
      <c r="Q172" s="239">
        <f>ROUND(E172*P172,2)</f>
        <v>0</v>
      </c>
      <c r="R172" s="239"/>
      <c r="S172" s="239" t="s">
        <v>167</v>
      </c>
      <c r="T172" s="240" t="s">
        <v>284</v>
      </c>
      <c r="U172" s="223">
        <v>0</v>
      </c>
      <c r="V172" s="223">
        <f>ROUND(E172*U172,2)</f>
        <v>0</v>
      </c>
      <c r="W172" s="223"/>
      <c r="X172" s="223" t="s">
        <v>169</v>
      </c>
      <c r="Y172" s="213"/>
      <c r="Z172" s="213"/>
      <c r="AA172" s="213"/>
      <c r="AB172" s="213"/>
      <c r="AC172" s="213"/>
      <c r="AD172" s="213"/>
      <c r="AE172" s="213"/>
      <c r="AF172" s="213"/>
      <c r="AG172" s="213" t="s">
        <v>170</v>
      </c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20"/>
      <c r="B173" s="221"/>
      <c r="C173" s="259" t="s">
        <v>382</v>
      </c>
      <c r="D173" s="243"/>
      <c r="E173" s="243"/>
      <c r="F173" s="243"/>
      <c r="G173" s="24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13"/>
      <c r="Z173" s="213"/>
      <c r="AA173" s="213"/>
      <c r="AB173" s="213"/>
      <c r="AC173" s="213"/>
      <c r="AD173" s="213"/>
      <c r="AE173" s="213"/>
      <c r="AF173" s="213"/>
      <c r="AG173" s="213" t="s">
        <v>293</v>
      </c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">
      <c r="A174" s="220"/>
      <c r="B174" s="221"/>
      <c r="C174" s="257" t="s">
        <v>383</v>
      </c>
      <c r="D174" s="225"/>
      <c r="E174" s="226">
        <v>1</v>
      </c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13"/>
      <c r="Z174" s="213"/>
      <c r="AA174" s="213"/>
      <c r="AB174" s="213"/>
      <c r="AC174" s="213"/>
      <c r="AD174" s="213"/>
      <c r="AE174" s="213"/>
      <c r="AF174" s="213"/>
      <c r="AG174" s="213" t="s">
        <v>172</v>
      </c>
      <c r="AH174" s="213">
        <v>0</v>
      </c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34">
        <v>45</v>
      </c>
      <c r="B175" s="235" t="s">
        <v>384</v>
      </c>
      <c r="C175" s="256" t="s">
        <v>385</v>
      </c>
      <c r="D175" s="236" t="s">
        <v>373</v>
      </c>
      <c r="E175" s="237">
        <v>1</v>
      </c>
      <c r="F175" s="238"/>
      <c r="G175" s="239">
        <f>ROUND(E175*F175,2)</f>
        <v>0</v>
      </c>
      <c r="H175" s="238"/>
      <c r="I175" s="239">
        <f>ROUND(E175*H175,2)</f>
        <v>0</v>
      </c>
      <c r="J175" s="238"/>
      <c r="K175" s="239">
        <f>ROUND(E175*J175,2)</f>
        <v>0</v>
      </c>
      <c r="L175" s="239">
        <v>21</v>
      </c>
      <c r="M175" s="239">
        <f>G175*(1+L175/100)</f>
        <v>0</v>
      </c>
      <c r="N175" s="239">
        <v>0</v>
      </c>
      <c r="O175" s="239">
        <f>ROUND(E175*N175,2)</f>
        <v>0</v>
      </c>
      <c r="P175" s="239">
        <v>0</v>
      </c>
      <c r="Q175" s="239">
        <f>ROUND(E175*P175,2)</f>
        <v>0</v>
      </c>
      <c r="R175" s="239"/>
      <c r="S175" s="239" t="s">
        <v>167</v>
      </c>
      <c r="T175" s="240" t="s">
        <v>284</v>
      </c>
      <c r="U175" s="223">
        <v>0</v>
      </c>
      <c r="V175" s="223">
        <f>ROUND(E175*U175,2)</f>
        <v>0</v>
      </c>
      <c r="W175" s="223"/>
      <c r="X175" s="223" t="s">
        <v>169</v>
      </c>
      <c r="Y175" s="213"/>
      <c r="Z175" s="213"/>
      <c r="AA175" s="213"/>
      <c r="AB175" s="213"/>
      <c r="AC175" s="213"/>
      <c r="AD175" s="213"/>
      <c r="AE175" s="213"/>
      <c r="AF175" s="213"/>
      <c r="AG175" s="213" t="s">
        <v>170</v>
      </c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">
      <c r="A176" s="220"/>
      <c r="B176" s="221"/>
      <c r="C176" s="259" t="s">
        <v>386</v>
      </c>
      <c r="D176" s="243"/>
      <c r="E176" s="243"/>
      <c r="F176" s="243"/>
      <c r="G176" s="24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13"/>
      <c r="Z176" s="213"/>
      <c r="AA176" s="213"/>
      <c r="AB176" s="213"/>
      <c r="AC176" s="213"/>
      <c r="AD176" s="213"/>
      <c r="AE176" s="213"/>
      <c r="AF176" s="213"/>
      <c r="AG176" s="213" t="s">
        <v>293</v>
      </c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41" t="str">
        <f>C176</f>
        <v>Demontáž všech nástěnných tabulek, ukazatelů a vitrín. Uskladnění na investorem určeném místě pro zpětné umístění.</v>
      </c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">
      <c r="A177" s="220"/>
      <c r="B177" s="221"/>
      <c r="C177" s="257" t="s">
        <v>379</v>
      </c>
      <c r="D177" s="225"/>
      <c r="E177" s="226">
        <v>1</v>
      </c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13"/>
      <c r="Z177" s="213"/>
      <c r="AA177" s="213"/>
      <c r="AB177" s="213"/>
      <c r="AC177" s="213"/>
      <c r="AD177" s="213"/>
      <c r="AE177" s="213"/>
      <c r="AF177" s="213"/>
      <c r="AG177" s="213" t="s">
        <v>172</v>
      </c>
      <c r="AH177" s="213">
        <v>0</v>
      </c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">
      <c r="A178" s="234">
        <v>46</v>
      </c>
      <c r="B178" s="235" t="s">
        <v>387</v>
      </c>
      <c r="C178" s="256" t="s">
        <v>388</v>
      </c>
      <c r="D178" s="236" t="s">
        <v>373</v>
      </c>
      <c r="E178" s="237">
        <v>1</v>
      </c>
      <c r="F178" s="238"/>
      <c r="G178" s="239">
        <f>ROUND(E178*F178,2)</f>
        <v>0</v>
      </c>
      <c r="H178" s="238"/>
      <c r="I178" s="239">
        <f>ROUND(E178*H178,2)</f>
        <v>0</v>
      </c>
      <c r="J178" s="238"/>
      <c r="K178" s="239">
        <f>ROUND(E178*J178,2)</f>
        <v>0</v>
      </c>
      <c r="L178" s="239">
        <v>21</v>
      </c>
      <c r="M178" s="239">
        <f>G178*(1+L178/100)</f>
        <v>0</v>
      </c>
      <c r="N178" s="239">
        <v>0</v>
      </c>
      <c r="O178" s="239">
        <f>ROUND(E178*N178,2)</f>
        <v>0</v>
      </c>
      <c r="P178" s="239">
        <v>0</v>
      </c>
      <c r="Q178" s="239">
        <f>ROUND(E178*P178,2)</f>
        <v>0</v>
      </c>
      <c r="R178" s="239"/>
      <c r="S178" s="239" t="s">
        <v>167</v>
      </c>
      <c r="T178" s="240" t="s">
        <v>284</v>
      </c>
      <c r="U178" s="223">
        <v>0</v>
      </c>
      <c r="V178" s="223">
        <f>ROUND(E178*U178,2)</f>
        <v>0</v>
      </c>
      <c r="W178" s="223"/>
      <c r="X178" s="223" t="s">
        <v>169</v>
      </c>
      <c r="Y178" s="213"/>
      <c r="Z178" s="213"/>
      <c r="AA178" s="213"/>
      <c r="AB178" s="213"/>
      <c r="AC178" s="213"/>
      <c r="AD178" s="213"/>
      <c r="AE178" s="213"/>
      <c r="AF178" s="213"/>
      <c r="AG178" s="213" t="s">
        <v>170</v>
      </c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">
      <c r="A179" s="220"/>
      <c r="B179" s="221"/>
      <c r="C179" s="259" t="s">
        <v>389</v>
      </c>
      <c r="D179" s="243"/>
      <c r="E179" s="243"/>
      <c r="F179" s="243"/>
      <c r="G179" s="24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13"/>
      <c r="Z179" s="213"/>
      <c r="AA179" s="213"/>
      <c r="AB179" s="213"/>
      <c r="AC179" s="213"/>
      <c r="AD179" s="213"/>
      <c r="AE179" s="213"/>
      <c r="AF179" s="213"/>
      <c r="AG179" s="213" t="s">
        <v>293</v>
      </c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">
      <c r="A180" s="220"/>
      <c r="B180" s="221"/>
      <c r="C180" s="257" t="s">
        <v>390</v>
      </c>
      <c r="D180" s="225"/>
      <c r="E180" s="226">
        <v>1</v>
      </c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13"/>
      <c r="Z180" s="213"/>
      <c r="AA180" s="213"/>
      <c r="AB180" s="213"/>
      <c r="AC180" s="213"/>
      <c r="AD180" s="213"/>
      <c r="AE180" s="213"/>
      <c r="AF180" s="213"/>
      <c r="AG180" s="213" t="s">
        <v>172</v>
      </c>
      <c r="AH180" s="213"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">
      <c r="A181" s="234">
        <v>47</v>
      </c>
      <c r="B181" s="235" t="s">
        <v>391</v>
      </c>
      <c r="C181" s="256" t="s">
        <v>392</v>
      </c>
      <c r="D181" s="236" t="s">
        <v>373</v>
      </c>
      <c r="E181" s="237">
        <v>1</v>
      </c>
      <c r="F181" s="238"/>
      <c r="G181" s="239">
        <f>ROUND(E181*F181,2)</f>
        <v>0</v>
      </c>
      <c r="H181" s="238"/>
      <c r="I181" s="239">
        <f>ROUND(E181*H181,2)</f>
        <v>0</v>
      </c>
      <c r="J181" s="238"/>
      <c r="K181" s="239">
        <f>ROUND(E181*J181,2)</f>
        <v>0</v>
      </c>
      <c r="L181" s="239">
        <v>21</v>
      </c>
      <c r="M181" s="239">
        <f>G181*(1+L181/100)</f>
        <v>0</v>
      </c>
      <c r="N181" s="239">
        <v>0</v>
      </c>
      <c r="O181" s="239">
        <f>ROUND(E181*N181,2)</f>
        <v>0</v>
      </c>
      <c r="P181" s="239">
        <v>0</v>
      </c>
      <c r="Q181" s="239">
        <f>ROUND(E181*P181,2)</f>
        <v>0</v>
      </c>
      <c r="R181" s="239"/>
      <c r="S181" s="239" t="s">
        <v>167</v>
      </c>
      <c r="T181" s="240" t="s">
        <v>284</v>
      </c>
      <c r="U181" s="223">
        <v>0</v>
      </c>
      <c r="V181" s="223">
        <f>ROUND(E181*U181,2)</f>
        <v>0</v>
      </c>
      <c r="W181" s="223"/>
      <c r="X181" s="223" t="s">
        <v>169</v>
      </c>
      <c r="Y181" s="213"/>
      <c r="Z181" s="213"/>
      <c r="AA181" s="213"/>
      <c r="AB181" s="213"/>
      <c r="AC181" s="213"/>
      <c r="AD181" s="213"/>
      <c r="AE181" s="213"/>
      <c r="AF181" s="213"/>
      <c r="AG181" s="213" t="s">
        <v>170</v>
      </c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">
      <c r="A182" s="220"/>
      <c r="B182" s="221"/>
      <c r="C182" s="259" t="s">
        <v>393</v>
      </c>
      <c r="D182" s="243"/>
      <c r="E182" s="243"/>
      <c r="F182" s="243"/>
      <c r="G182" s="24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13"/>
      <c r="Z182" s="213"/>
      <c r="AA182" s="213"/>
      <c r="AB182" s="213"/>
      <c r="AC182" s="213"/>
      <c r="AD182" s="213"/>
      <c r="AE182" s="213"/>
      <c r="AF182" s="213"/>
      <c r="AG182" s="213" t="s">
        <v>293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">
      <c r="A183" s="220"/>
      <c r="B183" s="221"/>
      <c r="C183" s="257" t="s">
        <v>394</v>
      </c>
      <c r="D183" s="225"/>
      <c r="E183" s="226">
        <v>1</v>
      </c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13"/>
      <c r="Z183" s="213"/>
      <c r="AA183" s="213"/>
      <c r="AB183" s="213"/>
      <c r="AC183" s="213"/>
      <c r="AD183" s="213"/>
      <c r="AE183" s="213"/>
      <c r="AF183" s="213"/>
      <c r="AG183" s="213" t="s">
        <v>172</v>
      </c>
      <c r="AH183" s="213">
        <v>0</v>
      </c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x14ac:dyDescent="0.2">
      <c r="A184" s="228" t="s">
        <v>162</v>
      </c>
      <c r="B184" s="229" t="s">
        <v>131</v>
      </c>
      <c r="C184" s="255" t="s">
        <v>132</v>
      </c>
      <c r="D184" s="230"/>
      <c r="E184" s="231"/>
      <c r="F184" s="232"/>
      <c r="G184" s="232">
        <f>SUMIF(AG185:AG190,"&lt;&gt;NOR",G185:G190)</f>
        <v>0</v>
      </c>
      <c r="H184" s="232"/>
      <c r="I184" s="232">
        <f>SUM(I185:I190)</f>
        <v>0</v>
      </c>
      <c r="J184" s="232"/>
      <c r="K184" s="232">
        <f>SUM(K185:K190)</f>
        <v>0</v>
      </c>
      <c r="L184" s="232"/>
      <c r="M184" s="232">
        <f>SUM(M185:M190)</f>
        <v>0</v>
      </c>
      <c r="N184" s="232"/>
      <c r="O184" s="232">
        <f>SUM(O185:O190)</f>
        <v>0</v>
      </c>
      <c r="P184" s="232"/>
      <c r="Q184" s="232">
        <f>SUM(Q185:Q190)</f>
        <v>0</v>
      </c>
      <c r="R184" s="232"/>
      <c r="S184" s="232"/>
      <c r="T184" s="233"/>
      <c r="U184" s="227"/>
      <c r="V184" s="227">
        <f>SUM(V185:V190)</f>
        <v>93.84</v>
      </c>
      <c r="W184" s="227"/>
      <c r="X184" s="227"/>
      <c r="AG184" t="s">
        <v>163</v>
      </c>
    </row>
    <row r="185" spans="1:60" outlineLevel="1" x14ac:dyDescent="0.2">
      <c r="A185" s="234">
        <v>48</v>
      </c>
      <c r="B185" s="235" t="s">
        <v>395</v>
      </c>
      <c r="C185" s="256" t="s">
        <v>396</v>
      </c>
      <c r="D185" s="236" t="s">
        <v>166</v>
      </c>
      <c r="E185" s="237">
        <v>57.152209999999997</v>
      </c>
      <c r="F185" s="238"/>
      <c r="G185" s="239">
        <f>ROUND(E185*F185,2)</f>
        <v>0</v>
      </c>
      <c r="H185" s="238"/>
      <c r="I185" s="239">
        <f>ROUND(E185*H185,2)</f>
        <v>0</v>
      </c>
      <c r="J185" s="238"/>
      <c r="K185" s="239">
        <f>ROUND(E185*J185,2)</f>
        <v>0</v>
      </c>
      <c r="L185" s="239">
        <v>21</v>
      </c>
      <c r="M185" s="239">
        <f>G185*(1+L185/100)</f>
        <v>0</v>
      </c>
      <c r="N185" s="239">
        <v>0</v>
      </c>
      <c r="O185" s="239">
        <f>ROUND(E185*N185,2)</f>
        <v>0</v>
      </c>
      <c r="P185" s="239">
        <v>0</v>
      </c>
      <c r="Q185" s="239">
        <f>ROUND(E185*P185,2)</f>
        <v>0</v>
      </c>
      <c r="R185" s="239" t="s">
        <v>185</v>
      </c>
      <c r="S185" s="239" t="s">
        <v>179</v>
      </c>
      <c r="T185" s="240" t="s">
        <v>180</v>
      </c>
      <c r="U185" s="223">
        <v>0.49</v>
      </c>
      <c r="V185" s="223">
        <f>ROUND(E185*U185,2)</f>
        <v>28</v>
      </c>
      <c r="W185" s="223"/>
      <c r="X185" s="223" t="s">
        <v>397</v>
      </c>
      <c r="Y185" s="213"/>
      <c r="Z185" s="213"/>
      <c r="AA185" s="213"/>
      <c r="AB185" s="213"/>
      <c r="AC185" s="213"/>
      <c r="AD185" s="213"/>
      <c r="AE185" s="213"/>
      <c r="AF185" s="213"/>
      <c r="AG185" s="213" t="s">
        <v>398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">
      <c r="A186" s="220"/>
      <c r="B186" s="221"/>
      <c r="C186" s="259" t="s">
        <v>399</v>
      </c>
      <c r="D186" s="243"/>
      <c r="E186" s="243"/>
      <c r="F186" s="243"/>
      <c r="G186" s="24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13"/>
      <c r="Z186" s="213"/>
      <c r="AA186" s="213"/>
      <c r="AB186" s="213"/>
      <c r="AC186" s="213"/>
      <c r="AD186" s="213"/>
      <c r="AE186" s="213"/>
      <c r="AF186" s="213"/>
      <c r="AG186" s="213" t="s">
        <v>293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">
      <c r="A187" s="247">
        <v>49</v>
      </c>
      <c r="B187" s="248" t="s">
        <v>400</v>
      </c>
      <c r="C187" s="263" t="s">
        <v>401</v>
      </c>
      <c r="D187" s="249" t="s">
        <v>166</v>
      </c>
      <c r="E187" s="250">
        <v>857.28309999999999</v>
      </c>
      <c r="F187" s="251"/>
      <c r="G187" s="252">
        <f>ROUND(E187*F187,2)</f>
        <v>0</v>
      </c>
      <c r="H187" s="251"/>
      <c r="I187" s="252">
        <f>ROUND(E187*H187,2)</f>
        <v>0</v>
      </c>
      <c r="J187" s="251"/>
      <c r="K187" s="252">
        <f>ROUND(E187*J187,2)</f>
        <v>0</v>
      </c>
      <c r="L187" s="252">
        <v>21</v>
      </c>
      <c r="M187" s="252">
        <f>G187*(1+L187/100)</f>
        <v>0</v>
      </c>
      <c r="N187" s="252">
        <v>0</v>
      </c>
      <c r="O187" s="252">
        <f>ROUND(E187*N187,2)</f>
        <v>0</v>
      </c>
      <c r="P187" s="252">
        <v>0</v>
      </c>
      <c r="Q187" s="252">
        <f>ROUND(E187*P187,2)</f>
        <v>0</v>
      </c>
      <c r="R187" s="252" t="s">
        <v>185</v>
      </c>
      <c r="S187" s="252" t="s">
        <v>179</v>
      </c>
      <c r="T187" s="253" t="s">
        <v>180</v>
      </c>
      <c r="U187" s="223">
        <v>0</v>
      </c>
      <c r="V187" s="223">
        <f>ROUND(E187*U187,2)</f>
        <v>0</v>
      </c>
      <c r="W187" s="223"/>
      <c r="X187" s="223" t="s">
        <v>397</v>
      </c>
      <c r="Y187" s="213"/>
      <c r="Z187" s="213"/>
      <c r="AA187" s="213"/>
      <c r="AB187" s="213"/>
      <c r="AC187" s="213"/>
      <c r="AD187" s="213"/>
      <c r="AE187" s="213"/>
      <c r="AF187" s="213"/>
      <c r="AG187" s="213" t="s">
        <v>398</v>
      </c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">
      <c r="A188" s="247">
        <v>50</v>
      </c>
      <c r="B188" s="248" t="s">
        <v>402</v>
      </c>
      <c r="C188" s="263" t="s">
        <v>403</v>
      </c>
      <c r="D188" s="249" t="s">
        <v>166</v>
      </c>
      <c r="E188" s="250">
        <v>57.152209999999997</v>
      </c>
      <c r="F188" s="251"/>
      <c r="G188" s="252">
        <f>ROUND(E188*F188,2)</f>
        <v>0</v>
      </c>
      <c r="H188" s="251"/>
      <c r="I188" s="252">
        <f>ROUND(E188*H188,2)</f>
        <v>0</v>
      </c>
      <c r="J188" s="251"/>
      <c r="K188" s="252">
        <f>ROUND(E188*J188,2)</f>
        <v>0</v>
      </c>
      <c r="L188" s="252">
        <v>21</v>
      </c>
      <c r="M188" s="252">
        <f>G188*(1+L188/100)</f>
        <v>0</v>
      </c>
      <c r="N188" s="252">
        <v>0</v>
      </c>
      <c r="O188" s="252">
        <f>ROUND(E188*N188,2)</f>
        <v>0</v>
      </c>
      <c r="P188" s="252">
        <v>0</v>
      </c>
      <c r="Q188" s="252">
        <f>ROUND(E188*P188,2)</f>
        <v>0</v>
      </c>
      <c r="R188" s="252" t="s">
        <v>185</v>
      </c>
      <c r="S188" s="252" t="s">
        <v>179</v>
      </c>
      <c r="T188" s="253" t="s">
        <v>180</v>
      </c>
      <c r="U188" s="223">
        <v>0.94199999999999995</v>
      </c>
      <c r="V188" s="223">
        <f>ROUND(E188*U188,2)</f>
        <v>53.84</v>
      </c>
      <c r="W188" s="223"/>
      <c r="X188" s="223" t="s">
        <v>397</v>
      </c>
      <c r="Y188" s="213"/>
      <c r="Z188" s="213"/>
      <c r="AA188" s="213"/>
      <c r="AB188" s="213"/>
      <c r="AC188" s="213"/>
      <c r="AD188" s="213"/>
      <c r="AE188" s="213"/>
      <c r="AF188" s="213"/>
      <c r="AG188" s="213" t="s">
        <v>398</v>
      </c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ht="22.5" outlineLevel="1" x14ac:dyDescent="0.2">
      <c r="A189" s="247">
        <v>51</v>
      </c>
      <c r="B189" s="248" t="s">
        <v>404</v>
      </c>
      <c r="C189" s="263" t="s">
        <v>405</v>
      </c>
      <c r="D189" s="249" t="s">
        <v>166</v>
      </c>
      <c r="E189" s="250">
        <v>114.30441</v>
      </c>
      <c r="F189" s="251"/>
      <c r="G189" s="252">
        <f>ROUND(E189*F189,2)</f>
        <v>0</v>
      </c>
      <c r="H189" s="251"/>
      <c r="I189" s="252">
        <f>ROUND(E189*H189,2)</f>
        <v>0</v>
      </c>
      <c r="J189" s="251"/>
      <c r="K189" s="252">
        <f>ROUND(E189*J189,2)</f>
        <v>0</v>
      </c>
      <c r="L189" s="252">
        <v>21</v>
      </c>
      <c r="M189" s="252">
        <f>G189*(1+L189/100)</f>
        <v>0</v>
      </c>
      <c r="N189" s="252">
        <v>0</v>
      </c>
      <c r="O189" s="252">
        <f>ROUND(E189*N189,2)</f>
        <v>0</v>
      </c>
      <c r="P189" s="252">
        <v>0</v>
      </c>
      <c r="Q189" s="252">
        <f>ROUND(E189*P189,2)</f>
        <v>0</v>
      </c>
      <c r="R189" s="252" t="s">
        <v>185</v>
      </c>
      <c r="S189" s="252" t="s">
        <v>179</v>
      </c>
      <c r="T189" s="253" t="s">
        <v>180</v>
      </c>
      <c r="U189" s="223">
        <v>0.105</v>
      </c>
      <c r="V189" s="223">
        <f>ROUND(E189*U189,2)</f>
        <v>12</v>
      </c>
      <c r="W189" s="223"/>
      <c r="X189" s="223" t="s">
        <v>397</v>
      </c>
      <c r="Y189" s="213"/>
      <c r="Z189" s="213"/>
      <c r="AA189" s="213"/>
      <c r="AB189" s="213"/>
      <c r="AC189" s="213"/>
      <c r="AD189" s="213"/>
      <c r="AE189" s="213"/>
      <c r="AF189" s="213"/>
      <c r="AG189" s="213" t="s">
        <v>398</v>
      </c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">
      <c r="A190" s="234">
        <v>52</v>
      </c>
      <c r="B190" s="235" t="s">
        <v>406</v>
      </c>
      <c r="C190" s="256" t="s">
        <v>407</v>
      </c>
      <c r="D190" s="236" t="s">
        <v>166</v>
      </c>
      <c r="E190" s="237">
        <v>57.152209999999997</v>
      </c>
      <c r="F190" s="238"/>
      <c r="G190" s="239">
        <f>ROUND(E190*F190,2)</f>
        <v>0</v>
      </c>
      <c r="H190" s="238"/>
      <c r="I190" s="239">
        <f>ROUND(E190*H190,2)</f>
        <v>0</v>
      </c>
      <c r="J190" s="238"/>
      <c r="K190" s="239">
        <f>ROUND(E190*J190,2)</f>
        <v>0</v>
      </c>
      <c r="L190" s="239">
        <v>21</v>
      </c>
      <c r="M190" s="239">
        <f>G190*(1+L190/100)</f>
        <v>0</v>
      </c>
      <c r="N190" s="239">
        <v>0</v>
      </c>
      <c r="O190" s="239">
        <f>ROUND(E190*N190,2)</f>
        <v>0</v>
      </c>
      <c r="P190" s="239">
        <v>0</v>
      </c>
      <c r="Q190" s="239">
        <f>ROUND(E190*P190,2)</f>
        <v>0</v>
      </c>
      <c r="R190" s="239" t="s">
        <v>185</v>
      </c>
      <c r="S190" s="239" t="s">
        <v>179</v>
      </c>
      <c r="T190" s="240" t="s">
        <v>180</v>
      </c>
      <c r="U190" s="223">
        <v>0</v>
      </c>
      <c r="V190" s="223">
        <f>ROUND(E190*U190,2)</f>
        <v>0</v>
      </c>
      <c r="W190" s="223"/>
      <c r="X190" s="223" t="s">
        <v>397</v>
      </c>
      <c r="Y190" s="213"/>
      <c r="Z190" s="213"/>
      <c r="AA190" s="213"/>
      <c r="AB190" s="213"/>
      <c r="AC190" s="213"/>
      <c r="AD190" s="213"/>
      <c r="AE190" s="213"/>
      <c r="AF190" s="213"/>
      <c r="AG190" s="213" t="s">
        <v>398</v>
      </c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x14ac:dyDescent="0.2">
      <c r="A191" s="3"/>
      <c r="B191" s="4"/>
      <c r="C191" s="264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AE191">
        <v>15</v>
      </c>
      <c r="AF191">
        <v>21</v>
      </c>
      <c r="AG191" t="s">
        <v>149</v>
      </c>
    </row>
    <row r="192" spans="1:60" x14ac:dyDescent="0.2">
      <c r="A192" s="216"/>
      <c r="B192" s="217" t="s">
        <v>29</v>
      </c>
      <c r="C192" s="265"/>
      <c r="D192" s="218"/>
      <c r="E192" s="219"/>
      <c r="F192" s="219"/>
      <c r="G192" s="254">
        <f>G8+G13+G16+G107+G110+G126+G141+G150+G184</f>
        <v>0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AE192">
        <f>SUMIF(L7:L190,AE191,G7:G190)</f>
        <v>0</v>
      </c>
      <c r="AF192">
        <f>SUMIF(L7:L190,AF191,G7:G190)</f>
        <v>0</v>
      </c>
      <c r="AG192" t="s">
        <v>408</v>
      </c>
    </row>
    <row r="193" spans="3:33" x14ac:dyDescent="0.2">
      <c r="C193" s="266"/>
      <c r="D193" s="10"/>
      <c r="AG193" t="s">
        <v>412</v>
      </c>
    </row>
    <row r="194" spans="3:33" x14ac:dyDescent="0.2">
      <c r="D194" s="10"/>
    </row>
    <row r="195" spans="3:33" x14ac:dyDescent="0.2">
      <c r="D195" s="10"/>
    </row>
    <row r="196" spans="3:33" x14ac:dyDescent="0.2">
      <c r="D196" s="10"/>
    </row>
    <row r="197" spans="3:33" x14ac:dyDescent="0.2">
      <c r="D197" s="10"/>
    </row>
    <row r="198" spans="3:33" x14ac:dyDescent="0.2">
      <c r="D198" s="10"/>
    </row>
    <row r="199" spans="3:33" x14ac:dyDescent="0.2">
      <c r="D199" s="10"/>
    </row>
    <row r="200" spans="3:33" x14ac:dyDescent="0.2">
      <c r="D200" s="10"/>
    </row>
    <row r="201" spans="3:33" x14ac:dyDescent="0.2">
      <c r="D201" s="10"/>
    </row>
    <row r="202" spans="3:33" x14ac:dyDescent="0.2">
      <c r="D202" s="10"/>
    </row>
    <row r="203" spans="3:33" x14ac:dyDescent="0.2">
      <c r="D203" s="10"/>
    </row>
    <row r="204" spans="3:33" x14ac:dyDescent="0.2">
      <c r="D204" s="10"/>
    </row>
    <row r="205" spans="3:33" x14ac:dyDescent="0.2">
      <c r="D205" s="10"/>
    </row>
    <row r="206" spans="3:33" x14ac:dyDescent="0.2">
      <c r="D206" s="10"/>
    </row>
    <row r="207" spans="3:33" x14ac:dyDescent="0.2">
      <c r="D207" s="10"/>
    </row>
    <row r="208" spans="3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PVQXFomoxf7xyZEgogZsjLsCEMuASPP+Eu2MQlVJfAcPikSxoZMG1waByOF5a+aN6zTy91iAGmW394OXn8MA8g==" saltValue="nCscCp94Ztwx99OjbeZkdw==" spinCount="100000" sheet="1"/>
  <mergeCells count="35">
    <mergeCell ref="C173:G173"/>
    <mergeCell ref="C176:G176"/>
    <mergeCell ref="C179:G179"/>
    <mergeCell ref="C182:G182"/>
    <mergeCell ref="C186:G186"/>
    <mergeCell ref="C156:G156"/>
    <mergeCell ref="C157:G157"/>
    <mergeCell ref="C158:G158"/>
    <mergeCell ref="C159:G159"/>
    <mergeCell ref="C167:G167"/>
    <mergeCell ref="C170:G170"/>
    <mergeCell ref="C140:G140"/>
    <mergeCell ref="C149:G149"/>
    <mergeCell ref="C152:G152"/>
    <mergeCell ref="C153:G153"/>
    <mergeCell ref="C154:G154"/>
    <mergeCell ref="C155:G155"/>
    <mergeCell ref="C86:G86"/>
    <mergeCell ref="C95:G95"/>
    <mergeCell ref="C103:G103"/>
    <mergeCell ref="C109:G109"/>
    <mergeCell ref="C112:G112"/>
    <mergeCell ref="C125:G125"/>
    <mergeCell ref="C39:G39"/>
    <mergeCell ref="C47:G47"/>
    <mergeCell ref="C58:G58"/>
    <mergeCell ref="C61:G61"/>
    <mergeCell ref="C72:G72"/>
    <mergeCell ref="C83:G83"/>
    <mergeCell ref="A1:G1"/>
    <mergeCell ref="C2:G2"/>
    <mergeCell ref="C3:G3"/>
    <mergeCell ref="C4:G4"/>
    <mergeCell ref="C18:G18"/>
    <mergeCell ref="C22:G2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F6C7-56D2-41C4-9422-E160AC04F4B4}">
  <sheetPr>
    <outlinePr summaryBelow="0"/>
  </sheetPr>
  <dimension ref="A1:BH5000"/>
  <sheetViews>
    <sheetView workbookViewId="0">
      <pane ySplit="7" topLeftCell="A151" activePane="bottomLeft" state="frozen"/>
      <selection pane="bottomLeft" activeCell="C178" sqref="C178:G178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52</v>
      </c>
      <c r="C4" s="205" t="s">
        <v>53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79</v>
      </c>
      <c r="C8" s="255" t="s">
        <v>80</v>
      </c>
      <c r="D8" s="230"/>
      <c r="E8" s="231"/>
      <c r="F8" s="232"/>
      <c r="G8" s="232">
        <f>SUMIF(AG9:AG41,"&lt;&gt;NOR",G9:G41)</f>
        <v>0</v>
      </c>
      <c r="H8" s="232"/>
      <c r="I8" s="232">
        <f>SUM(I9:I41)</f>
        <v>0</v>
      </c>
      <c r="J8" s="232"/>
      <c r="K8" s="232">
        <f>SUM(K9:K41)</f>
        <v>0</v>
      </c>
      <c r="L8" s="232"/>
      <c r="M8" s="232">
        <f>SUM(M9:M41)</f>
        <v>0</v>
      </c>
      <c r="N8" s="232"/>
      <c r="O8" s="232">
        <f>SUM(O9:O41)</f>
        <v>5.21</v>
      </c>
      <c r="P8" s="232"/>
      <c r="Q8" s="232">
        <f>SUM(Q9:Q41)</f>
        <v>0</v>
      </c>
      <c r="R8" s="232"/>
      <c r="S8" s="232"/>
      <c r="T8" s="233"/>
      <c r="U8" s="227"/>
      <c r="V8" s="227">
        <f>SUM(V9:V41)</f>
        <v>56.309999999999995</v>
      </c>
      <c r="W8" s="227"/>
      <c r="X8" s="227"/>
      <c r="AG8" t="s">
        <v>163</v>
      </c>
    </row>
    <row r="9" spans="1:60" ht="22.5" outlineLevel="1" x14ac:dyDescent="0.2">
      <c r="A9" s="234">
        <v>1</v>
      </c>
      <c r="B9" s="235" t="s">
        <v>413</v>
      </c>
      <c r="C9" s="256" t="s">
        <v>414</v>
      </c>
      <c r="D9" s="236" t="s">
        <v>184</v>
      </c>
      <c r="E9" s="237">
        <v>1.3687499999999999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0.74797000000000002</v>
      </c>
      <c r="O9" s="239">
        <f>ROUND(E9*N9,2)</f>
        <v>1.02</v>
      </c>
      <c r="P9" s="239">
        <v>0</v>
      </c>
      <c r="Q9" s="239">
        <f>ROUND(E9*P9,2)</f>
        <v>0</v>
      </c>
      <c r="R9" s="239" t="s">
        <v>300</v>
      </c>
      <c r="S9" s="239" t="s">
        <v>179</v>
      </c>
      <c r="T9" s="240" t="s">
        <v>168</v>
      </c>
      <c r="U9" s="223">
        <v>7.2624000000000004</v>
      </c>
      <c r="V9" s="223">
        <f>ROUND(E9*U9,2)</f>
        <v>9.94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8" t="s">
        <v>415</v>
      </c>
      <c r="D10" s="242"/>
      <c r="E10" s="242"/>
      <c r="F10" s="242"/>
      <c r="G10" s="242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187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7" t="s">
        <v>416</v>
      </c>
      <c r="D11" s="225"/>
      <c r="E11" s="226">
        <v>0.53874999999999995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172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7" t="s">
        <v>417</v>
      </c>
      <c r="D12" s="225"/>
      <c r="E12" s="226">
        <v>0.26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172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57" t="s">
        <v>418</v>
      </c>
      <c r="D13" s="225"/>
      <c r="E13" s="226">
        <v>0.56999999999999995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172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22.5" outlineLevel="1" x14ac:dyDescent="0.2">
      <c r="A14" s="234">
        <v>2</v>
      </c>
      <c r="B14" s="235" t="s">
        <v>419</v>
      </c>
      <c r="C14" s="256" t="s">
        <v>420</v>
      </c>
      <c r="D14" s="236" t="s">
        <v>184</v>
      </c>
      <c r="E14" s="237">
        <v>2.1840000000000002</v>
      </c>
      <c r="F14" s="238"/>
      <c r="G14" s="239">
        <f>ROUND(E14*F14,2)</f>
        <v>0</v>
      </c>
      <c r="H14" s="238"/>
      <c r="I14" s="239">
        <f>ROUND(E14*H14,2)</f>
        <v>0</v>
      </c>
      <c r="J14" s="238"/>
      <c r="K14" s="239">
        <f>ROUND(E14*J14,2)</f>
        <v>0</v>
      </c>
      <c r="L14" s="239">
        <v>21</v>
      </c>
      <c r="M14" s="239">
        <f>G14*(1+L14/100)</f>
        <v>0</v>
      </c>
      <c r="N14" s="239">
        <v>0.58179999999999998</v>
      </c>
      <c r="O14" s="239">
        <f>ROUND(E14*N14,2)</f>
        <v>1.27</v>
      </c>
      <c r="P14" s="239">
        <v>0</v>
      </c>
      <c r="Q14" s="239">
        <f>ROUND(E14*P14,2)</f>
        <v>0</v>
      </c>
      <c r="R14" s="239" t="s">
        <v>300</v>
      </c>
      <c r="S14" s="239" t="s">
        <v>179</v>
      </c>
      <c r="T14" s="240" t="s">
        <v>180</v>
      </c>
      <c r="U14" s="223">
        <v>7.3976800000000003</v>
      </c>
      <c r="V14" s="223">
        <f>ROUND(E14*U14,2)</f>
        <v>16.16</v>
      </c>
      <c r="W14" s="223"/>
      <c r="X14" s="223" t="s">
        <v>169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170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8" t="s">
        <v>415</v>
      </c>
      <c r="D15" s="242"/>
      <c r="E15" s="242"/>
      <c r="F15" s="242"/>
      <c r="G15" s="242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187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20"/>
      <c r="B16" s="221"/>
      <c r="C16" s="262" t="s">
        <v>421</v>
      </c>
      <c r="D16" s="246"/>
      <c r="E16" s="246"/>
      <c r="F16" s="246"/>
      <c r="G16" s="246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3"/>
      <c r="Z16" s="213"/>
      <c r="AA16" s="213"/>
      <c r="AB16" s="213"/>
      <c r="AC16" s="213"/>
      <c r="AD16" s="213"/>
      <c r="AE16" s="213"/>
      <c r="AF16" s="213"/>
      <c r="AG16" s="213" t="s">
        <v>293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7" t="s">
        <v>422</v>
      </c>
      <c r="D17" s="225"/>
      <c r="E17" s="226">
        <v>2.1840000000000002</v>
      </c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172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33.75" outlineLevel="1" x14ac:dyDescent="0.2">
      <c r="A18" s="234">
        <v>3</v>
      </c>
      <c r="B18" s="235" t="s">
        <v>423</v>
      </c>
      <c r="C18" s="256" t="s">
        <v>424</v>
      </c>
      <c r="D18" s="236" t="s">
        <v>234</v>
      </c>
      <c r="E18" s="237">
        <v>7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0.1017</v>
      </c>
      <c r="O18" s="239">
        <f>ROUND(E18*N18,2)</f>
        <v>0.71</v>
      </c>
      <c r="P18" s="239">
        <v>0</v>
      </c>
      <c r="Q18" s="239">
        <f>ROUND(E18*P18,2)</f>
        <v>0</v>
      </c>
      <c r="R18" s="239" t="s">
        <v>300</v>
      </c>
      <c r="S18" s="239" t="s">
        <v>179</v>
      </c>
      <c r="T18" s="240" t="s">
        <v>168</v>
      </c>
      <c r="U18" s="223">
        <v>0.71499999999999997</v>
      </c>
      <c r="V18" s="223">
        <f>ROUND(E18*U18,2)</f>
        <v>5.01</v>
      </c>
      <c r="W18" s="223"/>
      <c r="X18" s="223" t="s">
        <v>169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170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58" t="s">
        <v>425</v>
      </c>
      <c r="D19" s="242"/>
      <c r="E19" s="242"/>
      <c r="F19" s="242"/>
      <c r="G19" s="242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187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7" t="s">
        <v>426</v>
      </c>
      <c r="D20" s="225"/>
      <c r="E20" s="226">
        <v>3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172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7" t="s">
        <v>427</v>
      </c>
      <c r="D21" s="225"/>
      <c r="E21" s="226">
        <v>4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172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22.5" outlineLevel="1" x14ac:dyDescent="0.2">
      <c r="A22" s="234">
        <v>4</v>
      </c>
      <c r="B22" s="235" t="s">
        <v>428</v>
      </c>
      <c r="C22" s="256" t="s">
        <v>429</v>
      </c>
      <c r="D22" s="236" t="s">
        <v>184</v>
      </c>
      <c r="E22" s="237">
        <v>0.18179999999999999</v>
      </c>
      <c r="F22" s="238"/>
      <c r="G22" s="239">
        <f>ROUND(E22*F22,2)</f>
        <v>0</v>
      </c>
      <c r="H22" s="238"/>
      <c r="I22" s="239">
        <f>ROUND(E22*H22,2)</f>
        <v>0</v>
      </c>
      <c r="J22" s="238"/>
      <c r="K22" s="239">
        <f>ROUND(E22*J22,2)</f>
        <v>0</v>
      </c>
      <c r="L22" s="239">
        <v>21</v>
      </c>
      <c r="M22" s="239">
        <f>G22*(1+L22/100)</f>
        <v>0</v>
      </c>
      <c r="N22" s="239">
        <v>0.76182000000000005</v>
      </c>
      <c r="O22" s="239">
        <f>ROUND(E22*N22,2)</f>
        <v>0.14000000000000001</v>
      </c>
      <c r="P22" s="239">
        <v>0</v>
      </c>
      <c r="Q22" s="239">
        <f>ROUND(E22*P22,2)</f>
        <v>0</v>
      </c>
      <c r="R22" s="239" t="s">
        <v>300</v>
      </c>
      <c r="S22" s="239" t="s">
        <v>179</v>
      </c>
      <c r="T22" s="240" t="s">
        <v>180</v>
      </c>
      <c r="U22" s="223">
        <v>3.08188</v>
      </c>
      <c r="V22" s="223">
        <f>ROUND(E22*U22,2)</f>
        <v>0.56000000000000005</v>
      </c>
      <c r="W22" s="223"/>
      <c r="X22" s="223" t="s">
        <v>169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170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8" t="s">
        <v>425</v>
      </c>
      <c r="D23" s="242"/>
      <c r="E23" s="242"/>
      <c r="F23" s="242"/>
      <c r="G23" s="242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187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57" t="s">
        <v>430</v>
      </c>
      <c r="D24" s="225"/>
      <c r="E24" s="226">
        <v>0.18179999999999999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13"/>
      <c r="Z24" s="213"/>
      <c r="AA24" s="213"/>
      <c r="AB24" s="213"/>
      <c r="AC24" s="213"/>
      <c r="AD24" s="213"/>
      <c r="AE24" s="213"/>
      <c r="AF24" s="213"/>
      <c r="AG24" s="213" t="s">
        <v>172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34">
        <v>5</v>
      </c>
      <c r="B25" s="235" t="s">
        <v>431</v>
      </c>
      <c r="C25" s="256" t="s">
        <v>432</v>
      </c>
      <c r="D25" s="236" t="s">
        <v>184</v>
      </c>
      <c r="E25" s="237">
        <v>0.36270000000000002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0.76605000000000001</v>
      </c>
      <c r="O25" s="239">
        <f>ROUND(E25*N25,2)</f>
        <v>0.28000000000000003</v>
      </c>
      <c r="P25" s="239">
        <v>0</v>
      </c>
      <c r="Q25" s="239">
        <f>ROUND(E25*P25,2)</f>
        <v>0</v>
      </c>
      <c r="R25" s="239" t="s">
        <v>300</v>
      </c>
      <c r="S25" s="239" t="s">
        <v>179</v>
      </c>
      <c r="T25" s="240" t="s">
        <v>180</v>
      </c>
      <c r="U25" s="223">
        <v>3.3231899999999999</v>
      </c>
      <c r="V25" s="223">
        <f>ROUND(E25*U25,2)</f>
        <v>1.21</v>
      </c>
      <c r="W25" s="223"/>
      <c r="X25" s="223" t="s">
        <v>169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170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8" t="s">
        <v>425</v>
      </c>
      <c r="D26" s="242"/>
      <c r="E26" s="242"/>
      <c r="F26" s="242"/>
      <c r="G26" s="242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187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7" t="s">
        <v>433</v>
      </c>
      <c r="D27" s="225"/>
      <c r="E27" s="226">
        <v>0.2727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172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20"/>
      <c r="B28" s="221"/>
      <c r="C28" s="257" t="s">
        <v>434</v>
      </c>
      <c r="D28" s="225"/>
      <c r="E28" s="226">
        <v>0.09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13"/>
      <c r="Z28" s="213"/>
      <c r="AA28" s="213"/>
      <c r="AB28" s="213"/>
      <c r="AC28" s="213"/>
      <c r="AD28" s="213"/>
      <c r="AE28" s="213"/>
      <c r="AF28" s="213"/>
      <c r="AG28" s="213" t="s">
        <v>172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34">
        <v>6</v>
      </c>
      <c r="B29" s="235" t="s">
        <v>435</v>
      </c>
      <c r="C29" s="256" t="s">
        <v>436</v>
      </c>
      <c r="D29" s="236" t="s">
        <v>177</v>
      </c>
      <c r="E29" s="237">
        <v>1.01475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39">
        <v>7.4709999999999999E-2</v>
      </c>
      <c r="O29" s="239">
        <f>ROUND(E29*N29,2)</f>
        <v>0.08</v>
      </c>
      <c r="P29" s="239">
        <v>0</v>
      </c>
      <c r="Q29" s="239">
        <f>ROUND(E29*P29,2)</f>
        <v>0</v>
      </c>
      <c r="R29" s="239" t="s">
        <v>437</v>
      </c>
      <c r="S29" s="239" t="s">
        <v>179</v>
      </c>
      <c r="T29" s="240" t="s">
        <v>168</v>
      </c>
      <c r="U29" s="223">
        <v>0.52915000000000001</v>
      </c>
      <c r="V29" s="223">
        <f>ROUND(E29*U29,2)</f>
        <v>0.54</v>
      </c>
      <c r="W29" s="223"/>
      <c r="X29" s="223" t="s">
        <v>169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170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58" t="s">
        <v>438</v>
      </c>
      <c r="D30" s="242"/>
      <c r="E30" s="242"/>
      <c r="F30" s="242"/>
      <c r="G30" s="242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3"/>
      <c r="Z30" s="213"/>
      <c r="AA30" s="213"/>
      <c r="AB30" s="213"/>
      <c r="AC30" s="213"/>
      <c r="AD30" s="213"/>
      <c r="AE30" s="213"/>
      <c r="AF30" s="213"/>
      <c r="AG30" s="213" t="s">
        <v>187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62" t="s">
        <v>439</v>
      </c>
      <c r="D31" s="246"/>
      <c r="E31" s="246"/>
      <c r="F31" s="246"/>
      <c r="G31" s="246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293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7" t="s">
        <v>440</v>
      </c>
      <c r="D32" s="225"/>
      <c r="E32" s="226">
        <v>1.01475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172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34">
        <v>7</v>
      </c>
      <c r="B33" s="235" t="s">
        <v>441</v>
      </c>
      <c r="C33" s="256" t="s">
        <v>442</v>
      </c>
      <c r="D33" s="236" t="s">
        <v>177</v>
      </c>
      <c r="E33" s="237">
        <v>12.847200000000001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0.11219</v>
      </c>
      <c r="O33" s="239">
        <f>ROUND(E33*N33,2)</f>
        <v>1.44</v>
      </c>
      <c r="P33" s="239">
        <v>0</v>
      </c>
      <c r="Q33" s="239">
        <f>ROUND(E33*P33,2)</f>
        <v>0</v>
      </c>
      <c r="R33" s="239" t="s">
        <v>437</v>
      </c>
      <c r="S33" s="239" t="s">
        <v>179</v>
      </c>
      <c r="T33" s="240" t="s">
        <v>180</v>
      </c>
      <c r="U33" s="223">
        <v>0.55488999999999999</v>
      </c>
      <c r="V33" s="223">
        <f>ROUND(E33*U33,2)</f>
        <v>7.13</v>
      </c>
      <c r="W33" s="223"/>
      <c r="X33" s="223" t="s">
        <v>169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170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58" t="s">
        <v>438</v>
      </c>
      <c r="D34" s="242"/>
      <c r="E34" s="242"/>
      <c r="F34" s="242"/>
      <c r="G34" s="242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3"/>
      <c r="Z34" s="213"/>
      <c r="AA34" s="213"/>
      <c r="AB34" s="213"/>
      <c r="AC34" s="213"/>
      <c r="AD34" s="213"/>
      <c r="AE34" s="213"/>
      <c r="AF34" s="213"/>
      <c r="AG34" s="213" t="s">
        <v>187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7" t="s">
        <v>443</v>
      </c>
      <c r="D35" s="225"/>
      <c r="E35" s="226">
        <v>4.6571999999999996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172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57" t="s">
        <v>444</v>
      </c>
      <c r="D36" s="225"/>
      <c r="E36" s="226">
        <v>8.19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3"/>
      <c r="Z36" s="213"/>
      <c r="AA36" s="213"/>
      <c r="AB36" s="213"/>
      <c r="AC36" s="213"/>
      <c r="AD36" s="213"/>
      <c r="AE36" s="213"/>
      <c r="AF36" s="213"/>
      <c r="AG36" s="213" t="s">
        <v>172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33.75" outlineLevel="1" x14ac:dyDescent="0.2">
      <c r="A37" s="234">
        <v>8</v>
      </c>
      <c r="B37" s="235" t="s">
        <v>445</v>
      </c>
      <c r="C37" s="256" t="s">
        <v>446</v>
      </c>
      <c r="D37" s="236" t="s">
        <v>177</v>
      </c>
      <c r="E37" s="237">
        <v>20.557500000000001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1.1469999999999999E-2</v>
      </c>
      <c r="O37" s="239">
        <f>ROUND(E37*N37,2)</f>
        <v>0.24</v>
      </c>
      <c r="P37" s="239">
        <v>0</v>
      </c>
      <c r="Q37" s="239">
        <f>ROUND(E37*P37,2)</f>
        <v>0</v>
      </c>
      <c r="R37" s="239" t="s">
        <v>437</v>
      </c>
      <c r="S37" s="239" t="s">
        <v>179</v>
      </c>
      <c r="T37" s="240" t="s">
        <v>168</v>
      </c>
      <c r="U37" s="223">
        <v>0.74</v>
      </c>
      <c r="V37" s="223">
        <f>ROUND(E37*U37,2)</f>
        <v>15.21</v>
      </c>
      <c r="W37" s="223"/>
      <c r="X37" s="223" t="s">
        <v>169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170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20"/>
      <c r="B38" s="221"/>
      <c r="C38" s="257" t="s">
        <v>447</v>
      </c>
      <c r="D38" s="225"/>
      <c r="E38" s="226">
        <v>9.5549999999999997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172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7" t="s">
        <v>448</v>
      </c>
      <c r="D39" s="225"/>
      <c r="E39" s="226">
        <v>11.0025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3"/>
      <c r="Z39" s="213"/>
      <c r="AA39" s="213"/>
      <c r="AB39" s="213"/>
      <c r="AC39" s="213"/>
      <c r="AD39" s="213"/>
      <c r="AE39" s="213"/>
      <c r="AF39" s="213"/>
      <c r="AG39" s="213" t="s">
        <v>172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34">
        <v>9</v>
      </c>
      <c r="B40" s="235" t="s">
        <v>164</v>
      </c>
      <c r="C40" s="256" t="s">
        <v>165</v>
      </c>
      <c r="D40" s="236" t="s">
        <v>166</v>
      </c>
      <c r="E40" s="237">
        <v>2.6880000000000001E-2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1.0900000000000001</v>
      </c>
      <c r="O40" s="239">
        <f>ROUND(E40*N40,2)</f>
        <v>0.03</v>
      </c>
      <c r="P40" s="239">
        <v>0</v>
      </c>
      <c r="Q40" s="239">
        <f>ROUND(E40*P40,2)</f>
        <v>0</v>
      </c>
      <c r="R40" s="239"/>
      <c r="S40" s="239" t="s">
        <v>167</v>
      </c>
      <c r="T40" s="240" t="s">
        <v>168</v>
      </c>
      <c r="U40" s="223">
        <v>20.6</v>
      </c>
      <c r="V40" s="223">
        <f>ROUND(E40*U40,2)</f>
        <v>0.55000000000000004</v>
      </c>
      <c r="W40" s="223"/>
      <c r="X40" s="223" t="s">
        <v>169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170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20"/>
      <c r="B41" s="221"/>
      <c r="C41" s="257" t="s">
        <v>171</v>
      </c>
      <c r="D41" s="225"/>
      <c r="E41" s="226">
        <v>2.6880000000000001E-2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3"/>
      <c r="Z41" s="213"/>
      <c r="AA41" s="213"/>
      <c r="AB41" s="213"/>
      <c r="AC41" s="213"/>
      <c r="AD41" s="213"/>
      <c r="AE41" s="213"/>
      <c r="AF41" s="213"/>
      <c r="AG41" s="213" t="s">
        <v>172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x14ac:dyDescent="0.2">
      <c r="A42" s="228" t="s">
        <v>162</v>
      </c>
      <c r="B42" s="229" t="s">
        <v>81</v>
      </c>
      <c r="C42" s="255" t="s">
        <v>82</v>
      </c>
      <c r="D42" s="230"/>
      <c r="E42" s="231"/>
      <c r="F42" s="232"/>
      <c r="G42" s="232">
        <f>SUMIF(AG43:AG66,"&lt;&gt;NOR",G43:G66)</f>
        <v>0</v>
      </c>
      <c r="H42" s="232"/>
      <c r="I42" s="232">
        <f>SUM(I43:I66)</f>
        <v>0</v>
      </c>
      <c r="J42" s="232"/>
      <c r="K42" s="232">
        <f>SUM(K43:K66)</f>
        <v>0</v>
      </c>
      <c r="L42" s="232"/>
      <c r="M42" s="232">
        <f>SUM(M43:M66)</f>
        <v>0</v>
      </c>
      <c r="N42" s="232"/>
      <c r="O42" s="232">
        <f>SUM(O43:O66)</f>
        <v>0.78000000000000014</v>
      </c>
      <c r="P42" s="232"/>
      <c r="Q42" s="232">
        <f>SUM(Q43:Q66)</f>
        <v>0</v>
      </c>
      <c r="R42" s="232"/>
      <c r="S42" s="232"/>
      <c r="T42" s="233"/>
      <c r="U42" s="227"/>
      <c r="V42" s="227">
        <f>SUM(V43:V66)</f>
        <v>11.91</v>
      </c>
      <c r="W42" s="227"/>
      <c r="X42" s="227"/>
      <c r="AG42" t="s">
        <v>163</v>
      </c>
    </row>
    <row r="43" spans="1:60" ht="33.75" outlineLevel="1" x14ac:dyDescent="0.2">
      <c r="A43" s="234">
        <v>10</v>
      </c>
      <c r="B43" s="235" t="s">
        <v>449</v>
      </c>
      <c r="C43" s="256" t="s">
        <v>450</v>
      </c>
      <c r="D43" s="236" t="s">
        <v>184</v>
      </c>
      <c r="E43" s="237">
        <v>0.17956</v>
      </c>
      <c r="F43" s="238"/>
      <c r="G43" s="239">
        <f>ROUND(E43*F43,2)</f>
        <v>0</v>
      </c>
      <c r="H43" s="238"/>
      <c r="I43" s="239">
        <f>ROUND(E43*H43,2)</f>
        <v>0</v>
      </c>
      <c r="J43" s="238"/>
      <c r="K43" s="239">
        <f>ROUND(E43*J43,2)</f>
        <v>0</v>
      </c>
      <c r="L43" s="239">
        <v>21</v>
      </c>
      <c r="M43" s="239">
        <f>G43*(1+L43/100)</f>
        <v>0</v>
      </c>
      <c r="N43" s="239">
        <v>2.5251399999999999</v>
      </c>
      <c r="O43" s="239">
        <f>ROUND(E43*N43,2)</f>
        <v>0.45</v>
      </c>
      <c r="P43" s="239">
        <v>0</v>
      </c>
      <c r="Q43" s="239">
        <f>ROUND(E43*P43,2)</f>
        <v>0</v>
      </c>
      <c r="R43" s="239" t="s">
        <v>437</v>
      </c>
      <c r="S43" s="239" t="s">
        <v>179</v>
      </c>
      <c r="T43" s="240" t="s">
        <v>168</v>
      </c>
      <c r="U43" s="223">
        <v>0.98699999999999999</v>
      </c>
      <c r="V43" s="223">
        <f>ROUND(E43*U43,2)</f>
        <v>0.18</v>
      </c>
      <c r="W43" s="223"/>
      <c r="X43" s="223" t="s">
        <v>169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170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57" t="s">
        <v>451</v>
      </c>
      <c r="D44" s="225"/>
      <c r="E44" s="226">
        <v>0.17956</v>
      </c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3"/>
      <c r="Z44" s="213"/>
      <c r="AA44" s="213"/>
      <c r="AB44" s="213"/>
      <c r="AC44" s="213"/>
      <c r="AD44" s="213"/>
      <c r="AE44" s="213"/>
      <c r="AF44" s="213"/>
      <c r="AG44" s="213" t="s">
        <v>172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34">
        <v>11</v>
      </c>
      <c r="B45" s="235" t="s">
        <v>452</v>
      </c>
      <c r="C45" s="256" t="s">
        <v>453</v>
      </c>
      <c r="D45" s="236" t="s">
        <v>224</v>
      </c>
      <c r="E45" s="237">
        <v>3.3250000000000002</v>
      </c>
      <c r="F45" s="238"/>
      <c r="G45" s="239">
        <f>ROUND(E45*F45,2)</f>
        <v>0</v>
      </c>
      <c r="H45" s="238"/>
      <c r="I45" s="239">
        <f>ROUND(E45*H45,2)</f>
        <v>0</v>
      </c>
      <c r="J45" s="238"/>
      <c r="K45" s="239">
        <f>ROUND(E45*J45,2)</f>
        <v>0</v>
      </c>
      <c r="L45" s="239">
        <v>21</v>
      </c>
      <c r="M45" s="239">
        <f>G45*(1+L45/100)</f>
        <v>0</v>
      </c>
      <c r="N45" s="239">
        <v>3.0470000000000001E-2</v>
      </c>
      <c r="O45" s="239">
        <f>ROUND(E45*N45,2)</f>
        <v>0.1</v>
      </c>
      <c r="P45" s="239">
        <v>0</v>
      </c>
      <c r="Q45" s="239">
        <f>ROUND(E45*P45,2)</f>
        <v>0</v>
      </c>
      <c r="R45" s="239" t="s">
        <v>437</v>
      </c>
      <c r="S45" s="239" t="s">
        <v>179</v>
      </c>
      <c r="T45" s="240" t="s">
        <v>168</v>
      </c>
      <c r="U45" s="223">
        <v>0.87</v>
      </c>
      <c r="V45" s="223">
        <f>ROUND(E45*U45,2)</f>
        <v>2.89</v>
      </c>
      <c r="W45" s="223"/>
      <c r="X45" s="223" t="s">
        <v>169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170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58" t="s">
        <v>454</v>
      </c>
      <c r="D46" s="242"/>
      <c r="E46" s="242"/>
      <c r="F46" s="242"/>
      <c r="G46" s="242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3"/>
      <c r="Z46" s="213"/>
      <c r="AA46" s="213"/>
      <c r="AB46" s="213"/>
      <c r="AC46" s="213"/>
      <c r="AD46" s="213"/>
      <c r="AE46" s="213"/>
      <c r="AF46" s="213"/>
      <c r="AG46" s="213" t="s">
        <v>187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57" t="s">
        <v>455</v>
      </c>
      <c r="D47" s="225"/>
      <c r="E47" s="226">
        <v>3.3250000000000002</v>
      </c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3"/>
      <c r="Z47" s="213"/>
      <c r="AA47" s="213"/>
      <c r="AB47" s="213"/>
      <c r="AC47" s="213"/>
      <c r="AD47" s="213"/>
      <c r="AE47" s="213"/>
      <c r="AF47" s="213"/>
      <c r="AG47" s="213" t="s">
        <v>172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34">
        <v>12</v>
      </c>
      <c r="B48" s="235" t="s">
        <v>456</v>
      </c>
      <c r="C48" s="256" t="s">
        <v>457</v>
      </c>
      <c r="D48" s="236" t="s">
        <v>224</v>
      </c>
      <c r="E48" s="237">
        <v>3.3250000000000002</v>
      </c>
      <c r="F48" s="238"/>
      <c r="G48" s="239">
        <f>ROUND(E48*F48,2)</f>
        <v>0</v>
      </c>
      <c r="H48" s="238"/>
      <c r="I48" s="239">
        <f>ROUND(E48*H48,2)</f>
        <v>0</v>
      </c>
      <c r="J48" s="238"/>
      <c r="K48" s="239">
        <f>ROUND(E48*J48,2)</f>
        <v>0</v>
      </c>
      <c r="L48" s="239">
        <v>21</v>
      </c>
      <c r="M48" s="239">
        <f>G48*(1+L48/100)</f>
        <v>0</v>
      </c>
      <c r="N48" s="239">
        <v>0</v>
      </c>
      <c r="O48" s="239">
        <f>ROUND(E48*N48,2)</f>
        <v>0</v>
      </c>
      <c r="P48" s="239">
        <v>0</v>
      </c>
      <c r="Q48" s="239">
        <f>ROUND(E48*P48,2)</f>
        <v>0</v>
      </c>
      <c r="R48" s="239" t="s">
        <v>437</v>
      </c>
      <c r="S48" s="239" t="s">
        <v>179</v>
      </c>
      <c r="T48" s="240" t="s">
        <v>168</v>
      </c>
      <c r="U48" s="223">
        <v>0.23200000000000001</v>
      </c>
      <c r="V48" s="223">
        <f>ROUND(E48*U48,2)</f>
        <v>0.77</v>
      </c>
      <c r="W48" s="223"/>
      <c r="X48" s="223" t="s">
        <v>169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170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58" t="s">
        <v>454</v>
      </c>
      <c r="D49" s="242"/>
      <c r="E49" s="242"/>
      <c r="F49" s="242"/>
      <c r="G49" s="242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187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57" t="s">
        <v>458</v>
      </c>
      <c r="D50" s="225"/>
      <c r="E50" s="226">
        <v>3.3250000000000002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3"/>
      <c r="Z50" s="213"/>
      <c r="AA50" s="213"/>
      <c r="AB50" s="213"/>
      <c r="AC50" s="213"/>
      <c r="AD50" s="213"/>
      <c r="AE50" s="213"/>
      <c r="AF50" s="213"/>
      <c r="AG50" s="213" t="s">
        <v>172</v>
      </c>
      <c r="AH50" s="213">
        <v>5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ht="22.5" outlineLevel="1" x14ac:dyDescent="0.2">
      <c r="A51" s="234">
        <v>13</v>
      </c>
      <c r="B51" s="235" t="s">
        <v>459</v>
      </c>
      <c r="C51" s="256" t="s">
        <v>460</v>
      </c>
      <c r="D51" s="236" t="s">
        <v>177</v>
      </c>
      <c r="E51" s="237">
        <v>1.3812500000000001</v>
      </c>
      <c r="F51" s="238"/>
      <c r="G51" s="239">
        <f>ROUND(E51*F51,2)</f>
        <v>0</v>
      </c>
      <c r="H51" s="238"/>
      <c r="I51" s="239">
        <f>ROUND(E51*H51,2)</f>
        <v>0</v>
      </c>
      <c r="J51" s="238"/>
      <c r="K51" s="239">
        <f>ROUND(E51*J51,2)</f>
        <v>0</v>
      </c>
      <c r="L51" s="239">
        <v>21</v>
      </c>
      <c r="M51" s="239">
        <f>G51*(1+L51/100)</f>
        <v>0</v>
      </c>
      <c r="N51" s="239">
        <v>1.059E-2</v>
      </c>
      <c r="O51" s="239">
        <f>ROUND(E51*N51,2)</f>
        <v>0.01</v>
      </c>
      <c r="P51" s="239">
        <v>0</v>
      </c>
      <c r="Q51" s="239">
        <f>ROUND(E51*P51,2)</f>
        <v>0</v>
      </c>
      <c r="R51" s="239" t="s">
        <v>437</v>
      </c>
      <c r="S51" s="239" t="s">
        <v>179</v>
      </c>
      <c r="T51" s="240" t="s">
        <v>168</v>
      </c>
      <c r="U51" s="223">
        <v>0.13500000000000001</v>
      </c>
      <c r="V51" s="223">
        <f>ROUND(E51*U51,2)</f>
        <v>0.19</v>
      </c>
      <c r="W51" s="223"/>
      <c r="X51" s="223" t="s">
        <v>169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170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ht="22.5" outlineLevel="1" x14ac:dyDescent="0.2">
      <c r="A52" s="220"/>
      <c r="B52" s="221"/>
      <c r="C52" s="258" t="s">
        <v>461</v>
      </c>
      <c r="D52" s="242"/>
      <c r="E52" s="242"/>
      <c r="F52" s="242"/>
      <c r="G52" s="242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3"/>
      <c r="Z52" s="213"/>
      <c r="AA52" s="213"/>
      <c r="AB52" s="213"/>
      <c r="AC52" s="213"/>
      <c r="AD52" s="213"/>
      <c r="AE52" s="213"/>
      <c r="AF52" s="213"/>
      <c r="AG52" s="213" t="s">
        <v>187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41" t="str">
        <f>C52</f>
        <v>otevřeného podhledu, bez podpěrné konstrukce, s osazením na sucho na zdech do připravených ozubů, popř. na rovných zdech, trámech, průvlacích, nebo do traverz, bez úpravy povrchu plechů, s pomocným lešením.</v>
      </c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20"/>
      <c r="B53" s="221"/>
      <c r="C53" s="257" t="s">
        <v>462</v>
      </c>
      <c r="D53" s="225"/>
      <c r="E53" s="226">
        <v>1.3812500000000001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3"/>
      <c r="Z53" s="213"/>
      <c r="AA53" s="213"/>
      <c r="AB53" s="213"/>
      <c r="AC53" s="213"/>
      <c r="AD53" s="213"/>
      <c r="AE53" s="213"/>
      <c r="AF53" s="213"/>
      <c r="AG53" s="213" t="s">
        <v>172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34">
        <v>14</v>
      </c>
      <c r="B54" s="235" t="s">
        <v>463</v>
      </c>
      <c r="C54" s="256" t="s">
        <v>464</v>
      </c>
      <c r="D54" s="236" t="s">
        <v>166</v>
      </c>
      <c r="E54" s="237">
        <v>4.1900000000000001E-3</v>
      </c>
      <c r="F54" s="238"/>
      <c r="G54" s="239">
        <f>ROUND(E54*F54,2)</f>
        <v>0</v>
      </c>
      <c r="H54" s="238"/>
      <c r="I54" s="239">
        <f>ROUND(E54*H54,2)</f>
        <v>0</v>
      </c>
      <c r="J54" s="238"/>
      <c r="K54" s="239">
        <f>ROUND(E54*J54,2)</f>
        <v>0</v>
      </c>
      <c r="L54" s="239">
        <v>21</v>
      </c>
      <c r="M54" s="239">
        <f>G54*(1+L54/100)</f>
        <v>0</v>
      </c>
      <c r="N54" s="239">
        <v>1.0554399999999999</v>
      </c>
      <c r="O54" s="239">
        <f>ROUND(E54*N54,2)</f>
        <v>0</v>
      </c>
      <c r="P54" s="239">
        <v>0</v>
      </c>
      <c r="Q54" s="239">
        <f>ROUND(E54*P54,2)</f>
        <v>0</v>
      </c>
      <c r="R54" s="239" t="s">
        <v>437</v>
      </c>
      <c r="S54" s="239" t="s">
        <v>179</v>
      </c>
      <c r="T54" s="240" t="s">
        <v>168</v>
      </c>
      <c r="U54" s="223">
        <v>15.211</v>
      </c>
      <c r="V54" s="223">
        <f>ROUND(E54*U54,2)</f>
        <v>0.06</v>
      </c>
      <c r="W54" s="223"/>
      <c r="X54" s="223" t="s">
        <v>169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170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33.75" outlineLevel="1" x14ac:dyDescent="0.2">
      <c r="A55" s="220"/>
      <c r="B55" s="221"/>
      <c r="C55" s="258" t="s">
        <v>465</v>
      </c>
      <c r="D55" s="242"/>
      <c r="E55" s="242"/>
      <c r="F55" s="242"/>
      <c r="G55" s="242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3"/>
      <c r="Z55" s="213"/>
      <c r="AA55" s="213"/>
      <c r="AB55" s="213"/>
      <c r="AC55" s="213"/>
      <c r="AD55" s="213"/>
      <c r="AE55" s="213"/>
      <c r="AF55" s="213"/>
      <c r="AG55" s="213" t="s">
        <v>187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41" t="str">
        <f>C55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7" t="s">
        <v>466</v>
      </c>
      <c r="D56" s="225"/>
      <c r="E56" s="226">
        <v>4.1900000000000001E-3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3"/>
      <c r="Z56" s="213"/>
      <c r="AA56" s="213"/>
      <c r="AB56" s="213"/>
      <c r="AC56" s="213"/>
      <c r="AD56" s="213"/>
      <c r="AE56" s="213"/>
      <c r="AF56" s="213"/>
      <c r="AG56" s="213" t="s">
        <v>172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ht="22.5" outlineLevel="1" x14ac:dyDescent="0.2">
      <c r="A57" s="234">
        <v>15</v>
      </c>
      <c r="B57" s="235" t="s">
        <v>467</v>
      </c>
      <c r="C57" s="256" t="s">
        <v>468</v>
      </c>
      <c r="D57" s="236" t="s">
        <v>177</v>
      </c>
      <c r="E57" s="237">
        <v>3.4125000000000001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39">
        <v>1.1900000000000001E-2</v>
      </c>
      <c r="O57" s="239">
        <f>ROUND(E57*N57,2)</f>
        <v>0.04</v>
      </c>
      <c r="P57" s="239">
        <v>0</v>
      </c>
      <c r="Q57" s="239">
        <f>ROUND(E57*P57,2)</f>
        <v>0</v>
      </c>
      <c r="R57" s="239" t="s">
        <v>437</v>
      </c>
      <c r="S57" s="239" t="s">
        <v>179</v>
      </c>
      <c r="T57" s="240" t="s">
        <v>168</v>
      </c>
      <c r="U57" s="223">
        <v>0.95</v>
      </c>
      <c r="V57" s="223">
        <f>ROUND(E57*U57,2)</f>
        <v>3.24</v>
      </c>
      <c r="W57" s="223"/>
      <c r="X57" s="223" t="s">
        <v>169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170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57" t="s">
        <v>469</v>
      </c>
      <c r="D58" s="225"/>
      <c r="E58" s="226">
        <v>3.4125000000000001</v>
      </c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3"/>
      <c r="Z58" s="213"/>
      <c r="AA58" s="213"/>
      <c r="AB58" s="213"/>
      <c r="AC58" s="213"/>
      <c r="AD58" s="213"/>
      <c r="AE58" s="213"/>
      <c r="AF58" s="213"/>
      <c r="AG58" s="213" t="s">
        <v>172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34">
        <v>16</v>
      </c>
      <c r="B59" s="235" t="s">
        <v>470</v>
      </c>
      <c r="C59" s="256" t="s">
        <v>471</v>
      </c>
      <c r="D59" s="236" t="s">
        <v>184</v>
      </c>
      <c r="E59" s="237">
        <v>2.4750000000000001E-2</v>
      </c>
      <c r="F59" s="238"/>
      <c r="G59" s="239">
        <f>ROUND(E59*F59,2)</f>
        <v>0</v>
      </c>
      <c r="H59" s="238"/>
      <c r="I59" s="239">
        <f>ROUND(E59*H59,2)</f>
        <v>0</v>
      </c>
      <c r="J59" s="238"/>
      <c r="K59" s="239">
        <f>ROUND(E59*J59,2)</f>
        <v>0</v>
      </c>
      <c r="L59" s="239">
        <v>21</v>
      </c>
      <c r="M59" s="239">
        <f>G59*(1+L59/100)</f>
        <v>0</v>
      </c>
      <c r="N59" s="239">
        <v>2.5251100000000002</v>
      </c>
      <c r="O59" s="239">
        <f>ROUND(E59*N59,2)</f>
        <v>0.06</v>
      </c>
      <c r="P59" s="239">
        <v>0</v>
      </c>
      <c r="Q59" s="239">
        <f>ROUND(E59*P59,2)</f>
        <v>0</v>
      </c>
      <c r="R59" s="239" t="s">
        <v>437</v>
      </c>
      <c r="S59" s="239" t="s">
        <v>179</v>
      </c>
      <c r="T59" s="240" t="s">
        <v>168</v>
      </c>
      <c r="U59" s="223">
        <v>1.448</v>
      </c>
      <c r="V59" s="223">
        <f>ROUND(E59*U59,2)</f>
        <v>0.04</v>
      </c>
      <c r="W59" s="223"/>
      <c r="X59" s="223" t="s">
        <v>169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170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20"/>
      <c r="B60" s="221"/>
      <c r="C60" s="257" t="s">
        <v>472</v>
      </c>
      <c r="D60" s="225"/>
      <c r="E60" s="226">
        <v>2.4750000000000001E-2</v>
      </c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13"/>
      <c r="Z60" s="213"/>
      <c r="AA60" s="213"/>
      <c r="AB60" s="213"/>
      <c r="AC60" s="213"/>
      <c r="AD60" s="213"/>
      <c r="AE60" s="213"/>
      <c r="AF60" s="213"/>
      <c r="AG60" s="213" t="s">
        <v>172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34">
        <v>17</v>
      </c>
      <c r="B61" s="235" t="s">
        <v>473</v>
      </c>
      <c r="C61" s="256" t="s">
        <v>474</v>
      </c>
      <c r="D61" s="236" t="s">
        <v>224</v>
      </c>
      <c r="E61" s="237">
        <v>2.4750000000000001</v>
      </c>
      <c r="F61" s="238"/>
      <c r="G61" s="239">
        <f>ROUND(E61*F61,2)</f>
        <v>0</v>
      </c>
      <c r="H61" s="238"/>
      <c r="I61" s="239">
        <f>ROUND(E61*H61,2)</f>
        <v>0</v>
      </c>
      <c r="J61" s="238"/>
      <c r="K61" s="239">
        <f>ROUND(E61*J61,2)</f>
        <v>0</v>
      </c>
      <c r="L61" s="239">
        <v>21</v>
      </c>
      <c r="M61" s="239">
        <f>G61*(1+L61/100)</f>
        <v>0</v>
      </c>
      <c r="N61" s="239">
        <v>4.965E-2</v>
      </c>
      <c r="O61" s="239">
        <f>ROUND(E61*N61,2)</f>
        <v>0.12</v>
      </c>
      <c r="P61" s="239">
        <v>0</v>
      </c>
      <c r="Q61" s="239">
        <f>ROUND(E61*P61,2)</f>
        <v>0</v>
      </c>
      <c r="R61" s="239" t="s">
        <v>437</v>
      </c>
      <c r="S61" s="239" t="s">
        <v>179</v>
      </c>
      <c r="T61" s="240" t="s">
        <v>168</v>
      </c>
      <c r="U61" s="223">
        <v>0.94</v>
      </c>
      <c r="V61" s="223">
        <f>ROUND(E61*U61,2)</f>
        <v>2.33</v>
      </c>
      <c r="W61" s="223"/>
      <c r="X61" s="223" t="s">
        <v>169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170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57" t="s">
        <v>475</v>
      </c>
      <c r="D62" s="225"/>
      <c r="E62" s="226">
        <v>2.4750000000000001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3"/>
      <c r="Z62" s="213"/>
      <c r="AA62" s="213"/>
      <c r="AB62" s="213"/>
      <c r="AC62" s="213"/>
      <c r="AD62" s="213"/>
      <c r="AE62" s="213"/>
      <c r="AF62" s="213"/>
      <c r="AG62" s="213" t="s">
        <v>172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34">
        <v>18</v>
      </c>
      <c r="B63" s="235" t="s">
        <v>476</v>
      </c>
      <c r="C63" s="256" t="s">
        <v>477</v>
      </c>
      <c r="D63" s="236" t="s">
        <v>224</v>
      </c>
      <c r="E63" s="237">
        <v>2.4750000000000001</v>
      </c>
      <c r="F63" s="238"/>
      <c r="G63" s="239">
        <f>ROUND(E63*F63,2)</f>
        <v>0</v>
      </c>
      <c r="H63" s="238"/>
      <c r="I63" s="239">
        <f>ROUND(E63*H63,2)</f>
        <v>0</v>
      </c>
      <c r="J63" s="238"/>
      <c r="K63" s="239">
        <f>ROUND(E63*J63,2)</f>
        <v>0</v>
      </c>
      <c r="L63" s="239">
        <v>21</v>
      </c>
      <c r="M63" s="239">
        <f>G63*(1+L63/100)</f>
        <v>0</v>
      </c>
      <c r="N63" s="239">
        <v>0</v>
      </c>
      <c r="O63" s="239">
        <f>ROUND(E63*N63,2)</f>
        <v>0</v>
      </c>
      <c r="P63" s="239">
        <v>0</v>
      </c>
      <c r="Q63" s="239">
        <f>ROUND(E63*P63,2)</f>
        <v>0</v>
      </c>
      <c r="R63" s="239" t="s">
        <v>437</v>
      </c>
      <c r="S63" s="239" t="s">
        <v>179</v>
      </c>
      <c r="T63" s="240" t="s">
        <v>168</v>
      </c>
      <c r="U63" s="223">
        <v>0.28999999999999998</v>
      </c>
      <c r="V63" s="223">
        <f>ROUND(E63*U63,2)</f>
        <v>0.72</v>
      </c>
      <c r="W63" s="223"/>
      <c r="X63" s="223" t="s">
        <v>169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170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57" t="s">
        <v>478</v>
      </c>
      <c r="D64" s="225"/>
      <c r="E64" s="226">
        <v>2.4750000000000001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3"/>
      <c r="Z64" s="213"/>
      <c r="AA64" s="213"/>
      <c r="AB64" s="213"/>
      <c r="AC64" s="213"/>
      <c r="AD64" s="213"/>
      <c r="AE64" s="213"/>
      <c r="AF64" s="213"/>
      <c r="AG64" s="213" t="s">
        <v>172</v>
      </c>
      <c r="AH64" s="213">
        <v>5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34">
        <v>19</v>
      </c>
      <c r="B65" s="235" t="s">
        <v>479</v>
      </c>
      <c r="C65" s="256" t="s">
        <v>480</v>
      </c>
      <c r="D65" s="236" t="s">
        <v>234</v>
      </c>
      <c r="E65" s="237">
        <v>2</v>
      </c>
      <c r="F65" s="238"/>
      <c r="G65" s="239">
        <f>ROUND(E65*F65,2)</f>
        <v>0</v>
      </c>
      <c r="H65" s="238"/>
      <c r="I65" s="239">
        <f>ROUND(E65*H65,2)</f>
        <v>0</v>
      </c>
      <c r="J65" s="238"/>
      <c r="K65" s="239">
        <f>ROUND(E65*J65,2)</f>
        <v>0</v>
      </c>
      <c r="L65" s="239">
        <v>21</v>
      </c>
      <c r="M65" s="239">
        <f>G65*(1+L65/100)</f>
        <v>0</v>
      </c>
      <c r="N65" s="239">
        <v>0</v>
      </c>
      <c r="O65" s="239">
        <f>ROUND(E65*N65,2)</f>
        <v>0</v>
      </c>
      <c r="P65" s="239">
        <v>2.2200000000000002E-3</v>
      </c>
      <c r="Q65" s="239">
        <f>ROUND(E65*P65,2)</f>
        <v>0</v>
      </c>
      <c r="R65" s="239" t="s">
        <v>185</v>
      </c>
      <c r="S65" s="239" t="s">
        <v>179</v>
      </c>
      <c r="T65" s="240" t="s">
        <v>168</v>
      </c>
      <c r="U65" s="223">
        <v>0.74399999999999999</v>
      </c>
      <c r="V65" s="223">
        <f>ROUND(E65*U65,2)</f>
        <v>1.49</v>
      </c>
      <c r="W65" s="223"/>
      <c r="X65" s="223" t="s">
        <v>169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170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20"/>
      <c r="B66" s="221"/>
      <c r="C66" s="257" t="s">
        <v>481</v>
      </c>
      <c r="D66" s="225"/>
      <c r="E66" s="226">
        <v>2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172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x14ac:dyDescent="0.2">
      <c r="A67" s="228" t="s">
        <v>162</v>
      </c>
      <c r="B67" s="229" t="s">
        <v>85</v>
      </c>
      <c r="C67" s="255" t="s">
        <v>86</v>
      </c>
      <c r="D67" s="230"/>
      <c r="E67" s="231"/>
      <c r="F67" s="232"/>
      <c r="G67" s="232">
        <f>SUMIF(AG68:AG88,"&lt;&gt;NOR",G68:G88)</f>
        <v>0</v>
      </c>
      <c r="H67" s="232"/>
      <c r="I67" s="232">
        <f>SUM(I68:I88)</f>
        <v>0</v>
      </c>
      <c r="J67" s="232"/>
      <c r="K67" s="232">
        <f>SUM(K68:K88)</f>
        <v>0</v>
      </c>
      <c r="L67" s="232"/>
      <c r="M67" s="232">
        <f>SUM(M68:M88)</f>
        <v>0</v>
      </c>
      <c r="N67" s="232"/>
      <c r="O67" s="232">
        <f>SUM(O68:O88)</f>
        <v>9.31</v>
      </c>
      <c r="P67" s="232"/>
      <c r="Q67" s="232">
        <f>SUM(Q68:Q88)</f>
        <v>0</v>
      </c>
      <c r="R67" s="232"/>
      <c r="S67" s="232"/>
      <c r="T67" s="233"/>
      <c r="U67" s="227"/>
      <c r="V67" s="227">
        <f>SUM(V68:V88)</f>
        <v>204.49999999999997</v>
      </c>
      <c r="W67" s="227"/>
      <c r="X67" s="227"/>
      <c r="AG67" t="s">
        <v>163</v>
      </c>
    </row>
    <row r="68" spans="1:60" ht="22.5" outlineLevel="1" x14ac:dyDescent="0.2">
      <c r="A68" s="234">
        <v>20</v>
      </c>
      <c r="B68" s="235" t="s">
        <v>482</v>
      </c>
      <c r="C68" s="256" t="s">
        <v>483</v>
      </c>
      <c r="D68" s="236" t="s">
        <v>177</v>
      </c>
      <c r="E68" s="237">
        <v>468.10649999999998</v>
      </c>
      <c r="F68" s="238"/>
      <c r="G68" s="239">
        <f>ROUND(E68*F68,2)</f>
        <v>0</v>
      </c>
      <c r="H68" s="238"/>
      <c r="I68" s="239">
        <f>ROUND(E68*H68,2)</f>
        <v>0</v>
      </c>
      <c r="J68" s="238"/>
      <c r="K68" s="239">
        <f>ROUND(E68*J68,2)</f>
        <v>0</v>
      </c>
      <c r="L68" s="239">
        <v>21</v>
      </c>
      <c r="M68" s="239">
        <f>G68*(1+L68/100)</f>
        <v>0</v>
      </c>
      <c r="N68" s="239">
        <v>1.5740000000000001E-2</v>
      </c>
      <c r="O68" s="239">
        <f>ROUND(E68*N68,2)</f>
        <v>7.37</v>
      </c>
      <c r="P68" s="239">
        <v>0</v>
      </c>
      <c r="Q68" s="239">
        <f>ROUND(E68*P68,2)</f>
        <v>0</v>
      </c>
      <c r="R68" s="239" t="s">
        <v>300</v>
      </c>
      <c r="S68" s="239" t="s">
        <v>179</v>
      </c>
      <c r="T68" s="240" t="s">
        <v>168</v>
      </c>
      <c r="U68" s="223">
        <v>0.33481</v>
      </c>
      <c r="V68" s="223">
        <f>ROUND(E68*U68,2)</f>
        <v>156.72999999999999</v>
      </c>
      <c r="W68" s="223"/>
      <c r="X68" s="223" t="s">
        <v>169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170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57" t="s">
        <v>484</v>
      </c>
      <c r="D69" s="225"/>
      <c r="E69" s="226">
        <v>468.10649999999998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3"/>
      <c r="Z69" s="213"/>
      <c r="AA69" s="213"/>
      <c r="AB69" s="213"/>
      <c r="AC69" s="213"/>
      <c r="AD69" s="213"/>
      <c r="AE69" s="213"/>
      <c r="AF69" s="213"/>
      <c r="AG69" s="213" t="s">
        <v>172</v>
      </c>
      <c r="AH69" s="213">
        <v>5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ht="22.5" outlineLevel="1" x14ac:dyDescent="0.2">
      <c r="A70" s="234">
        <v>21</v>
      </c>
      <c r="B70" s="235" t="s">
        <v>485</v>
      </c>
      <c r="C70" s="256" t="s">
        <v>486</v>
      </c>
      <c r="D70" s="236" t="s">
        <v>177</v>
      </c>
      <c r="E70" s="237">
        <v>57.497599999999998</v>
      </c>
      <c r="F70" s="238"/>
      <c r="G70" s="239">
        <f>ROUND(E70*F70,2)</f>
        <v>0</v>
      </c>
      <c r="H70" s="238"/>
      <c r="I70" s="239">
        <f>ROUND(E70*H70,2)</f>
        <v>0</v>
      </c>
      <c r="J70" s="238"/>
      <c r="K70" s="239">
        <f>ROUND(E70*J70,2)</f>
        <v>0</v>
      </c>
      <c r="L70" s="239">
        <v>21</v>
      </c>
      <c r="M70" s="239">
        <f>G70*(1+L70/100)</f>
        <v>0</v>
      </c>
      <c r="N70" s="239">
        <v>3.2030000000000003E-2</v>
      </c>
      <c r="O70" s="239">
        <f>ROUND(E70*N70,2)</f>
        <v>1.84</v>
      </c>
      <c r="P70" s="239">
        <v>0</v>
      </c>
      <c r="Q70" s="239">
        <f>ROUND(E70*P70,2)</f>
        <v>0</v>
      </c>
      <c r="R70" s="239" t="s">
        <v>437</v>
      </c>
      <c r="S70" s="239" t="s">
        <v>179</v>
      </c>
      <c r="T70" s="240" t="s">
        <v>168</v>
      </c>
      <c r="U70" s="223">
        <v>0.81599999999999995</v>
      </c>
      <c r="V70" s="223">
        <f>ROUND(E70*U70,2)</f>
        <v>46.92</v>
      </c>
      <c r="W70" s="223"/>
      <c r="X70" s="223" t="s">
        <v>169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170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58" t="s">
        <v>487</v>
      </c>
      <c r="D71" s="242"/>
      <c r="E71" s="242"/>
      <c r="F71" s="242"/>
      <c r="G71" s="242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3"/>
      <c r="Z71" s="213"/>
      <c r="AA71" s="213"/>
      <c r="AB71" s="213"/>
      <c r="AC71" s="213"/>
      <c r="AD71" s="213"/>
      <c r="AE71" s="213"/>
      <c r="AF71" s="213"/>
      <c r="AG71" s="213" t="s">
        <v>187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7" t="s">
        <v>488</v>
      </c>
      <c r="D72" s="225"/>
      <c r="E72" s="226">
        <v>3.6360000000000001</v>
      </c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3"/>
      <c r="Z72" s="213"/>
      <c r="AA72" s="213"/>
      <c r="AB72" s="213"/>
      <c r="AC72" s="213"/>
      <c r="AD72" s="213"/>
      <c r="AE72" s="213"/>
      <c r="AF72" s="213"/>
      <c r="AG72" s="213" t="s">
        <v>172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20"/>
      <c r="B73" s="221"/>
      <c r="C73" s="257" t="s">
        <v>489</v>
      </c>
      <c r="D73" s="225"/>
      <c r="E73" s="226">
        <v>17.55</v>
      </c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13"/>
      <c r="Z73" s="213"/>
      <c r="AA73" s="213"/>
      <c r="AB73" s="213"/>
      <c r="AC73" s="213"/>
      <c r="AD73" s="213"/>
      <c r="AE73" s="213"/>
      <c r="AF73" s="213"/>
      <c r="AG73" s="213" t="s">
        <v>172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20"/>
      <c r="B74" s="221"/>
      <c r="C74" s="257" t="s">
        <v>490</v>
      </c>
      <c r="D74" s="225"/>
      <c r="E74" s="226">
        <v>3.6360000000000001</v>
      </c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13"/>
      <c r="Z74" s="213"/>
      <c r="AA74" s="213"/>
      <c r="AB74" s="213"/>
      <c r="AC74" s="213"/>
      <c r="AD74" s="213"/>
      <c r="AE74" s="213"/>
      <c r="AF74" s="213"/>
      <c r="AG74" s="213" t="s">
        <v>172</v>
      </c>
      <c r="AH74" s="213">
        <v>0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57" t="s">
        <v>491</v>
      </c>
      <c r="D75" s="225"/>
      <c r="E75" s="226">
        <v>14.922000000000001</v>
      </c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3"/>
      <c r="Z75" s="213"/>
      <c r="AA75" s="213"/>
      <c r="AB75" s="213"/>
      <c r="AC75" s="213"/>
      <c r="AD75" s="213"/>
      <c r="AE75" s="213"/>
      <c r="AF75" s="213"/>
      <c r="AG75" s="213" t="s">
        <v>172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20"/>
      <c r="B76" s="221"/>
      <c r="C76" s="257" t="s">
        <v>492</v>
      </c>
      <c r="D76" s="225"/>
      <c r="E76" s="226">
        <v>3.4735999999999998</v>
      </c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13"/>
      <c r="Z76" s="213"/>
      <c r="AA76" s="213"/>
      <c r="AB76" s="213"/>
      <c r="AC76" s="213"/>
      <c r="AD76" s="213"/>
      <c r="AE76" s="213"/>
      <c r="AF76" s="213"/>
      <c r="AG76" s="213" t="s">
        <v>172</v>
      </c>
      <c r="AH76" s="213"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ht="22.5" outlineLevel="1" x14ac:dyDescent="0.2">
      <c r="A77" s="220"/>
      <c r="B77" s="221"/>
      <c r="C77" s="257" t="s">
        <v>493</v>
      </c>
      <c r="D77" s="225"/>
      <c r="E77" s="226">
        <v>10.525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3"/>
      <c r="Z77" s="213"/>
      <c r="AA77" s="213"/>
      <c r="AB77" s="213"/>
      <c r="AC77" s="213"/>
      <c r="AD77" s="213"/>
      <c r="AE77" s="213"/>
      <c r="AF77" s="213"/>
      <c r="AG77" s="213" t="s">
        <v>172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57" t="s">
        <v>494</v>
      </c>
      <c r="D78" s="225"/>
      <c r="E78" s="226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3"/>
      <c r="Z78" s="213"/>
      <c r="AA78" s="213"/>
      <c r="AB78" s="213"/>
      <c r="AC78" s="213"/>
      <c r="AD78" s="213"/>
      <c r="AE78" s="213"/>
      <c r="AF78" s="213"/>
      <c r="AG78" s="213" t="s">
        <v>172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20"/>
      <c r="B79" s="221"/>
      <c r="C79" s="257" t="s">
        <v>495</v>
      </c>
      <c r="D79" s="225"/>
      <c r="E79" s="226">
        <v>1</v>
      </c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3"/>
      <c r="Z79" s="213"/>
      <c r="AA79" s="213"/>
      <c r="AB79" s="213"/>
      <c r="AC79" s="213"/>
      <c r="AD79" s="213"/>
      <c r="AE79" s="213"/>
      <c r="AF79" s="213"/>
      <c r="AG79" s="213" t="s">
        <v>172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20"/>
      <c r="B80" s="221"/>
      <c r="C80" s="257" t="s">
        <v>496</v>
      </c>
      <c r="D80" s="225"/>
      <c r="E80" s="226">
        <v>1.165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3"/>
      <c r="Z80" s="213"/>
      <c r="AA80" s="213"/>
      <c r="AB80" s="213"/>
      <c r="AC80" s="213"/>
      <c r="AD80" s="213"/>
      <c r="AE80" s="213"/>
      <c r="AF80" s="213"/>
      <c r="AG80" s="213" t="s">
        <v>172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20"/>
      <c r="B81" s="221"/>
      <c r="C81" s="257" t="s">
        <v>497</v>
      </c>
      <c r="D81" s="225"/>
      <c r="E81" s="226">
        <v>1.1100000000000001</v>
      </c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13"/>
      <c r="Z81" s="213"/>
      <c r="AA81" s="213"/>
      <c r="AB81" s="213"/>
      <c r="AC81" s="213"/>
      <c r="AD81" s="213"/>
      <c r="AE81" s="213"/>
      <c r="AF81" s="213"/>
      <c r="AG81" s="213" t="s">
        <v>172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20"/>
      <c r="B82" s="221"/>
      <c r="C82" s="257" t="s">
        <v>498</v>
      </c>
      <c r="D82" s="225"/>
      <c r="E82" s="226">
        <v>0.32</v>
      </c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13"/>
      <c r="Z82" s="213"/>
      <c r="AA82" s="213"/>
      <c r="AB82" s="213"/>
      <c r="AC82" s="213"/>
      <c r="AD82" s="213"/>
      <c r="AE82" s="213"/>
      <c r="AF82" s="213"/>
      <c r="AG82" s="213" t="s">
        <v>172</v>
      </c>
      <c r="AH82" s="213">
        <v>0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20"/>
      <c r="B83" s="221"/>
      <c r="C83" s="257" t="s">
        <v>499</v>
      </c>
      <c r="D83" s="225"/>
      <c r="E83" s="226">
        <v>0.16</v>
      </c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3"/>
      <c r="Z83" s="213"/>
      <c r="AA83" s="213"/>
      <c r="AB83" s="213"/>
      <c r="AC83" s="213"/>
      <c r="AD83" s="213"/>
      <c r="AE83" s="213"/>
      <c r="AF83" s="213"/>
      <c r="AG83" s="213" t="s">
        <v>172</v>
      </c>
      <c r="AH83" s="213">
        <v>0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34">
        <v>22</v>
      </c>
      <c r="B84" s="235" t="s">
        <v>500</v>
      </c>
      <c r="C84" s="256" t="s">
        <v>501</v>
      </c>
      <c r="D84" s="236" t="s">
        <v>177</v>
      </c>
      <c r="E84" s="237">
        <v>2</v>
      </c>
      <c r="F84" s="238"/>
      <c r="G84" s="239">
        <f>ROUND(E84*F84,2)</f>
        <v>0</v>
      </c>
      <c r="H84" s="238"/>
      <c r="I84" s="239">
        <f>ROUND(E84*H84,2)</f>
        <v>0</v>
      </c>
      <c r="J84" s="238"/>
      <c r="K84" s="239">
        <f>ROUND(E84*J84,2)</f>
        <v>0</v>
      </c>
      <c r="L84" s="239">
        <v>21</v>
      </c>
      <c r="M84" s="239">
        <f>G84*(1+L84/100)</f>
        <v>0</v>
      </c>
      <c r="N84" s="239">
        <v>4.777E-2</v>
      </c>
      <c r="O84" s="239">
        <f>ROUND(E84*N84,2)</f>
        <v>0.1</v>
      </c>
      <c r="P84" s="239">
        <v>0</v>
      </c>
      <c r="Q84" s="239">
        <f>ROUND(E84*P84,2)</f>
        <v>0</v>
      </c>
      <c r="R84" s="239" t="s">
        <v>300</v>
      </c>
      <c r="S84" s="239" t="s">
        <v>179</v>
      </c>
      <c r="T84" s="240" t="s">
        <v>168</v>
      </c>
      <c r="U84" s="223">
        <v>0.42480000000000001</v>
      </c>
      <c r="V84" s="223">
        <f>ROUND(E84*U84,2)</f>
        <v>0.85</v>
      </c>
      <c r="W84" s="223"/>
      <c r="X84" s="223" t="s">
        <v>169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170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20"/>
      <c r="B85" s="221"/>
      <c r="C85" s="258" t="s">
        <v>502</v>
      </c>
      <c r="D85" s="242"/>
      <c r="E85" s="242"/>
      <c r="F85" s="242"/>
      <c r="G85" s="242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13"/>
      <c r="Z85" s="213"/>
      <c r="AA85" s="213"/>
      <c r="AB85" s="213"/>
      <c r="AC85" s="213"/>
      <c r="AD85" s="213"/>
      <c r="AE85" s="213"/>
      <c r="AF85" s="213"/>
      <c r="AG85" s="213" t="s">
        <v>187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20"/>
      <c r="B86" s="221"/>
      <c r="C86" s="257" t="s">
        <v>503</v>
      </c>
      <c r="D86" s="225"/>
      <c r="E86" s="226">
        <v>1.47</v>
      </c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3"/>
      <c r="Z86" s="213"/>
      <c r="AA86" s="213"/>
      <c r="AB86" s="213"/>
      <c r="AC86" s="213"/>
      <c r="AD86" s="213"/>
      <c r="AE86" s="213"/>
      <c r="AF86" s="213"/>
      <c r="AG86" s="213" t="s">
        <v>172</v>
      </c>
      <c r="AH86" s="213">
        <v>0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20"/>
      <c r="B87" s="221"/>
      <c r="C87" s="257" t="s">
        <v>504</v>
      </c>
      <c r="D87" s="225"/>
      <c r="E87" s="226">
        <v>0.35</v>
      </c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13"/>
      <c r="Z87" s="213"/>
      <c r="AA87" s="213"/>
      <c r="AB87" s="213"/>
      <c r="AC87" s="213"/>
      <c r="AD87" s="213"/>
      <c r="AE87" s="213"/>
      <c r="AF87" s="213"/>
      <c r="AG87" s="213" t="s">
        <v>172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20"/>
      <c r="B88" s="221"/>
      <c r="C88" s="257" t="s">
        <v>505</v>
      </c>
      <c r="D88" s="225"/>
      <c r="E88" s="226">
        <v>0.18</v>
      </c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13"/>
      <c r="Z88" s="213"/>
      <c r="AA88" s="213"/>
      <c r="AB88" s="213"/>
      <c r="AC88" s="213"/>
      <c r="AD88" s="213"/>
      <c r="AE88" s="213"/>
      <c r="AF88" s="213"/>
      <c r="AG88" s="213" t="s">
        <v>172</v>
      </c>
      <c r="AH88" s="213">
        <v>0</v>
      </c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x14ac:dyDescent="0.2">
      <c r="A89" s="228" t="s">
        <v>162</v>
      </c>
      <c r="B89" s="229" t="s">
        <v>87</v>
      </c>
      <c r="C89" s="255" t="s">
        <v>88</v>
      </c>
      <c r="D89" s="230"/>
      <c r="E89" s="231"/>
      <c r="F89" s="232"/>
      <c r="G89" s="232">
        <f>SUMIF(AG90:AG95,"&lt;&gt;NOR",G90:G95)</f>
        <v>0</v>
      </c>
      <c r="H89" s="232"/>
      <c r="I89" s="232">
        <f>SUM(I90:I95)</f>
        <v>0</v>
      </c>
      <c r="J89" s="232"/>
      <c r="K89" s="232">
        <f>SUM(K90:K95)</f>
        <v>0</v>
      </c>
      <c r="L89" s="232"/>
      <c r="M89" s="232">
        <f>SUM(M90:M95)</f>
        <v>0</v>
      </c>
      <c r="N89" s="232"/>
      <c r="O89" s="232">
        <f>SUM(O90:O95)</f>
        <v>0.01</v>
      </c>
      <c r="P89" s="232"/>
      <c r="Q89" s="232">
        <f>SUM(Q90:Q95)</f>
        <v>0</v>
      </c>
      <c r="R89" s="232"/>
      <c r="S89" s="232"/>
      <c r="T89" s="233"/>
      <c r="U89" s="227"/>
      <c r="V89" s="227">
        <f>SUM(V90:V95)</f>
        <v>1.07</v>
      </c>
      <c r="W89" s="227"/>
      <c r="X89" s="227"/>
      <c r="AG89" t="s">
        <v>163</v>
      </c>
    </row>
    <row r="90" spans="1:60" outlineLevel="1" x14ac:dyDescent="0.2">
      <c r="A90" s="234">
        <v>23</v>
      </c>
      <c r="B90" s="235" t="s">
        <v>506</v>
      </c>
      <c r="C90" s="256" t="s">
        <v>507</v>
      </c>
      <c r="D90" s="236" t="s">
        <v>177</v>
      </c>
      <c r="E90" s="237">
        <v>1.5097499999999999</v>
      </c>
      <c r="F90" s="238"/>
      <c r="G90" s="239">
        <f>ROUND(E90*F90,2)</f>
        <v>0</v>
      </c>
      <c r="H90" s="238"/>
      <c r="I90" s="239">
        <f>ROUND(E90*H90,2)</f>
        <v>0</v>
      </c>
      <c r="J90" s="238"/>
      <c r="K90" s="239">
        <f>ROUND(E90*J90,2)</f>
        <v>0</v>
      </c>
      <c r="L90" s="239">
        <v>21</v>
      </c>
      <c r="M90" s="239">
        <f>G90*(1+L90/100)</f>
        <v>0</v>
      </c>
      <c r="N90" s="239">
        <v>6.4999999999999997E-4</v>
      </c>
      <c r="O90" s="239">
        <f>ROUND(E90*N90,2)</f>
        <v>0</v>
      </c>
      <c r="P90" s="239">
        <v>0</v>
      </c>
      <c r="Q90" s="239">
        <f>ROUND(E90*P90,2)</f>
        <v>0</v>
      </c>
      <c r="R90" s="239" t="s">
        <v>437</v>
      </c>
      <c r="S90" s="239" t="s">
        <v>179</v>
      </c>
      <c r="T90" s="240" t="s">
        <v>180</v>
      </c>
      <c r="U90" s="223">
        <v>0.21</v>
      </c>
      <c r="V90" s="223">
        <f>ROUND(E90*U90,2)</f>
        <v>0.32</v>
      </c>
      <c r="W90" s="223"/>
      <c r="X90" s="223" t="s">
        <v>169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170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20"/>
      <c r="B91" s="221"/>
      <c r="C91" s="258" t="s">
        <v>508</v>
      </c>
      <c r="D91" s="242"/>
      <c r="E91" s="242"/>
      <c r="F91" s="242"/>
      <c r="G91" s="242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3"/>
      <c r="Z91" s="213"/>
      <c r="AA91" s="213"/>
      <c r="AB91" s="213"/>
      <c r="AC91" s="213"/>
      <c r="AD91" s="213"/>
      <c r="AE91" s="213"/>
      <c r="AF91" s="213"/>
      <c r="AG91" s="213" t="s">
        <v>187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20"/>
      <c r="B92" s="221"/>
      <c r="C92" s="257" t="s">
        <v>509</v>
      </c>
      <c r="D92" s="225"/>
      <c r="E92" s="226">
        <v>1.5097499999999999</v>
      </c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13"/>
      <c r="Z92" s="213"/>
      <c r="AA92" s="213"/>
      <c r="AB92" s="213"/>
      <c r="AC92" s="213"/>
      <c r="AD92" s="213"/>
      <c r="AE92" s="213"/>
      <c r="AF92" s="213"/>
      <c r="AG92" s="213" t="s">
        <v>172</v>
      </c>
      <c r="AH92" s="213">
        <v>5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ht="22.5" outlineLevel="1" x14ac:dyDescent="0.2">
      <c r="A93" s="234">
        <v>24</v>
      </c>
      <c r="B93" s="235" t="s">
        <v>510</v>
      </c>
      <c r="C93" s="256" t="s">
        <v>511</v>
      </c>
      <c r="D93" s="236" t="s">
        <v>177</v>
      </c>
      <c r="E93" s="237">
        <v>1.5097499999999999</v>
      </c>
      <c r="F93" s="238"/>
      <c r="G93" s="239">
        <f>ROUND(E93*F93,2)</f>
        <v>0</v>
      </c>
      <c r="H93" s="238"/>
      <c r="I93" s="239">
        <f>ROUND(E93*H93,2)</f>
        <v>0</v>
      </c>
      <c r="J93" s="238"/>
      <c r="K93" s="239">
        <f>ROUND(E93*J93,2)</f>
        <v>0</v>
      </c>
      <c r="L93" s="239">
        <v>21</v>
      </c>
      <c r="M93" s="239">
        <f>G93*(1+L93/100)</f>
        <v>0</v>
      </c>
      <c r="N93" s="239">
        <v>6.1799999999999997E-3</v>
      </c>
      <c r="O93" s="239">
        <f>ROUND(E93*N93,2)</f>
        <v>0.01</v>
      </c>
      <c r="P93" s="239">
        <v>0</v>
      </c>
      <c r="Q93" s="239">
        <f>ROUND(E93*P93,2)</f>
        <v>0</v>
      </c>
      <c r="R93" s="239" t="s">
        <v>437</v>
      </c>
      <c r="S93" s="239" t="s">
        <v>179</v>
      </c>
      <c r="T93" s="240" t="s">
        <v>180</v>
      </c>
      <c r="U93" s="223">
        <v>0.5</v>
      </c>
      <c r="V93" s="223">
        <f>ROUND(E93*U93,2)</f>
        <v>0.75</v>
      </c>
      <c r="W93" s="223"/>
      <c r="X93" s="223" t="s">
        <v>169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170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20"/>
      <c r="B94" s="221"/>
      <c r="C94" s="259" t="s">
        <v>512</v>
      </c>
      <c r="D94" s="243"/>
      <c r="E94" s="243"/>
      <c r="F94" s="243"/>
      <c r="G94" s="24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13"/>
      <c r="Z94" s="213"/>
      <c r="AA94" s="213"/>
      <c r="AB94" s="213"/>
      <c r="AC94" s="213"/>
      <c r="AD94" s="213"/>
      <c r="AE94" s="213"/>
      <c r="AF94" s="213"/>
      <c r="AG94" s="213" t="s">
        <v>293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20"/>
      <c r="B95" s="221"/>
      <c r="C95" s="257" t="s">
        <v>513</v>
      </c>
      <c r="D95" s="225"/>
      <c r="E95" s="226">
        <v>1.5097499999999999</v>
      </c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13"/>
      <c r="Z95" s="213"/>
      <c r="AA95" s="213"/>
      <c r="AB95" s="213"/>
      <c r="AC95" s="213"/>
      <c r="AD95" s="213"/>
      <c r="AE95" s="213"/>
      <c r="AF95" s="213"/>
      <c r="AG95" s="213" t="s">
        <v>172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x14ac:dyDescent="0.2">
      <c r="A96" s="228" t="s">
        <v>162</v>
      </c>
      <c r="B96" s="229" t="s">
        <v>89</v>
      </c>
      <c r="C96" s="255" t="s">
        <v>90</v>
      </c>
      <c r="D96" s="230"/>
      <c r="E96" s="231"/>
      <c r="F96" s="232"/>
      <c r="G96" s="232">
        <f>SUMIF(AG97:AG102,"&lt;&gt;NOR",G97:G102)</f>
        <v>0</v>
      </c>
      <c r="H96" s="232"/>
      <c r="I96" s="232">
        <f>SUM(I97:I102)</f>
        <v>0</v>
      </c>
      <c r="J96" s="232"/>
      <c r="K96" s="232">
        <f>SUM(K97:K102)</f>
        <v>0</v>
      </c>
      <c r="L96" s="232"/>
      <c r="M96" s="232">
        <f>SUM(M97:M102)</f>
        <v>0</v>
      </c>
      <c r="N96" s="232"/>
      <c r="O96" s="232">
        <f>SUM(O97:O102)</f>
        <v>0.35000000000000003</v>
      </c>
      <c r="P96" s="232"/>
      <c r="Q96" s="232">
        <f>SUM(Q97:Q102)</f>
        <v>0</v>
      </c>
      <c r="R96" s="232"/>
      <c r="S96" s="232"/>
      <c r="T96" s="233"/>
      <c r="U96" s="227"/>
      <c r="V96" s="227">
        <f>SUM(V97:V102)</f>
        <v>12.04</v>
      </c>
      <c r="W96" s="227"/>
      <c r="X96" s="227"/>
      <c r="AG96" t="s">
        <v>163</v>
      </c>
    </row>
    <row r="97" spans="1:60" ht="22.5" outlineLevel="1" x14ac:dyDescent="0.2">
      <c r="A97" s="234">
        <v>25</v>
      </c>
      <c r="B97" s="235" t="s">
        <v>514</v>
      </c>
      <c r="C97" s="256" t="s">
        <v>515</v>
      </c>
      <c r="D97" s="236" t="s">
        <v>177</v>
      </c>
      <c r="E97" s="237">
        <v>46.734999999999999</v>
      </c>
      <c r="F97" s="238"/>
      <c r="G97" s="239">
        <f>ROUND(E97*F97,2)</f>
        <v>0</v>
      </c>
      <c r="H97" s="238"/>
      <c r="I97" s="239">
        <f>ROUND(E97*H97,2)</f>
        <v>0</v>
      </c>
      <c r="J97" s="238"/>
      <c r="K97" s="239">
        <f>ROUND(E97*J97,2)</f>
        <v>0</v>
      </c>
      <c r="L97" s="239">
        <v>21</v>
      </c>
      <c r="M97" s="239">
        <f>G97*(1+L97/100)</f>
        <v>0</v>
      </c>
      <c r="N97" s="239">
        <v>7.0000000000000001E-3</v>
      </c>
      <c r="O97" s="239">
        <f>ROUND(E97*N97,2)</f>
        <v>0.33</v>
      </c>
      <c r="P97" s="239">
        <v>0</v>
      </c>
      <c r="Q97" s="239">
        <f>ROUND(E97*P97,2)</f>
        <v>0</v>
      </c>
      <c r="R97" s="239" t="s">
        <v>437</v>
      </c>
      <c r="S97" s="239" t="s">
        <v>179</v>
      </c>
      <c r="T97" s="240" t="s">
        <v>168</v>
      </c>
      <c r="U97" s="223">
        <v>0.254</v>
      </c>
      <c r="V97" s="223">
        <f>ROUND(E97*U97,2)</f>
        <v>11.87</v>
      </c>
      <c r="W97" s="223"/>
      <c r="X97" s="223" t="s">
        <v>169</v>
      </c>
      <c r="Y97" s="213"/>
      <c r="Z97" s="213"/>
      <c r="AA97" s="213"/>
      <c r="AB97" s="213"/>
      <c r="AC97" s="213"/>
      <c r="AD97" s="213"/>
      <c r="AE97" s="213"/>
      <c r="AF97" s="213"/>
      <c r="AG97" s="213" t="s">
        <v>170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20"/>
      <c r="B98" s="221"/>
      <c r="C98" s="258" t="s">
        <v>516</v>
      </c>
      <c r="D98" s="242"/>
      <c r="E98" s="242"/>
      <c r="F98" s="242"/>
      <c r="G98" s="242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13"/>
      <c r="Z98" s="213"/>
      <c r="AA98" s="213"/>
      <c r="AB98" s="213"/>
      <c r="AC98" s="213"/>
      <c r="AD98" s="213"/>
      <c r="AE98" s="213"/>
      <c r="AF98" s="213"/>
      <c r="AG98" s="213" t="s">
        <v>187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20"/>
      <c r="B99" s="221"/>
      <c r="C99" s="257" t="s">
        <v>517</v>
      </c>
      <c r="D99" s="225"/>
      <c r="E99" s="226">
        <v>46.734999999999999</v>
      </c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13"/>
      <c r="Z99" s="213"/>
      <c r="AA99" s="213"/>
      <c r="AB99" s="213"/>
      <c r="AC99" s="213"/>
      <c r="AD99" s="213"/>
      <c r="AE99" s="213"/>
      <c r="AF99" s="213"/>
      <c r="AG99" s="213" t="s">
        <v>172</v>
      </c>
      <c r="AH99" s="213">
        <v>5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34">
        <v>26</v>
      </c>
      <c r="B100" s="235" t="s">
        <v>518</v>
      </c>
      <c r="C100" s="256" t="s">
        <v>519</v>
      </c>
      <c r="D100" s="236" t="s">
        <v>177</v>
      </c>
      <c r="E100" s="237">
        <v>0.26774999999999999</v>
      </c>
      <c r="F100" s="238"/>
      <c r="G100" s="239">
        <f>ROUND(E100*F100,2)</f>
        <v>0</v>
      </c>
      <c r="H100" s="238"/>
      <c r="I100" s="239">
        <f>ROUND(E100*H100,2)</f>
        <v>0</v>
      </c>
      <c r="J100" s="238"/>
      <c r="K100" s="239">
        <f>ROUND(E100*J100,2)</f>
        <v>0</v>
      </c>
      <c r="L100" s="239">
        <v>21</v>
      </c>
      <c r="M100" s="239">
        <f>G100*(1+L100/100)</f>
        <v>0</v>
      </c>
      <c r="N100" s="239">
        <v>7.9799999999999996E-2</v>
      </c>
      <c r="O100" s="239">
        <f>ROUND(E100*N100,2)</f>
        <v>0.02</v>
      </c>
      <c r="P100" s="239">
        <v>0</v>
      </c>
      <c r="Q100" s="239">
        <f>ROUND(E100*P100,2)</f>
        <v>0</v>
      </c>
      <c r="R100" s="239" t="s">
        <v>300</v>
      </c>
      <c r="S100" s="239" t="s">
        <v>179</v>
      </c>
      <c r="T100" s="240" t="s">
        <v>168</v>
      </c>
      <c r="U100" s="223">
        <v>0.62</v>
      </c>
      <c r="V100" s="223">
        <f>ROUND(E100*U100,2)</f>
        <v>0.17</v>
      </c>
      <c r="W100" s="223"/>
      <c r="X100" s="223" t="s">
        <v>169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170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20"/>
      <c r="B101" s="221"/>
      <c r="C101" s="258" t="s">
        <v>520</v>
      </c>
      <c r="D101" s="242"/>
      <c r="E101" s="242"/>
      <c r="F101" s="242"/>
      <c r="G101" s="242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187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20"/>
      <c r="B102" s="221"/>
      <c r="C102" s="257" t="s">
        <v>521</v>
      </c>
      <c r="D102" s="225"/>
      <c r="E102" s="226">
        <v>0.26774999999999999</v>
      </c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13"/>
      <c r="Z102" s="213"/>
      <c r="AA102" s="213"/>
      <c r="AB102" s="213"/>
      <c r="AC102" s="213"/>
      <c r="AD102" s="213"/>
      <c r="AE102" s="213"/>
      <c r="AF102" s="213"/>
      <c r="AG102" s="213" t="s">
        <v>172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x14ac:dyDescent="0.2">
      <c r="A103" s="228" t="s">
        <v>162</v>
      </c>
      <c r="B103" s="229" t="s">
        <v>91</v>
      </c>
      <c r="C103" s="255" t="s">
        <v>92</v>
      </c>
      <c r="D103" s="230"/>
      <c r="E103" s="231"/>
      <c r="F103" s="232"/>
      <c r="G103" s="232">
        <f>SUMIF(AG104:AG109,"&lt;&gt;NOR",G104:G109)</f>
        <v>0</v>
      </c>
      <c r="H103" s="232"/>
      <c r="I103" s="232">
        <f>SUM(I104:I109)</f>
        <v>0</v>
      </c>
      <c r="J103" s="232"/>
      <c r="K103" s="232">
        <f>SUM(K104:K109)</f>
        <v>0</v>
      </c>
      <c r="L103" s="232"/>
      <c r="M103" s="232">
        <f>SUM(M104:M109)</f>
        <v>0</v>
      </c>
      <c r="N103" s="232"/>
      <c r="O103" s="232">
        <f>SUM(O104:O109)</f>
        <v>0.16999999999999998</v>
      </c>
      <c r="P103" s="232"/>
      <c r="Q103" s="232">
        <f>SUM(Q104:Q109)</f>
        <v>0</v>
      </c>
      <c r="R103" s="232"/>
      <c r="S103" s="232"/>
      <c r="T103" s="233"/>
      <c r="U103" s="227"/>
      <c r="V103" s="227">
        <f>SUM(V104:V109)</f>
        <v>6.2900000000000009</v>
      </c>
      <c r="W103" s="227"/>
      <c r="X103" s="227"/>
      <c r="AG103" t="s">
        <v>163</v>
      </c>
    </row>
    <row r="104" spans="1:60" ht="22.5" outlineLevel="1" x14ac:dyDescent="0.2">
      <c r="A104" s="234">
        <v>27</v>
      </c>
      <c r="B104" s="235" t="s">
        <v>522</v>
      </c>
      <c r="C104" s="256" t="s">
        <v>523</v>
      </c>
      <c r="D104" s="236" t="s">
        <v>234</v>
      </c>
      <c r="E104" s="237">
        <v>1</v>
      </c>
      <c r="F104" s="238"/>
      <c r="G104" s="239">
        <f>ROUND(E104*F104,2)</f>
        <v>0</v>
      </c>
      <c r="H104" s="238"/>
      <c r="I104" s="239">
        <f>ROUND(E104*H104,2)</f>
        <v>0</v>
      </c>
      <c r="J104" s="238"/>
      <c r="K104" s="239">
        <f>ROUND(E104*J104,2)</f>
        <v>0</v>
      </c>
      <c r="L104" s="239">
        <v>21</v>
      </c>
      <c r="M104" s="239">
        <f>G104*(1+L104/100)</f>
        <v>0</v>
      </c>
      <c r="N104" s="239">
        <v>6.411E-2</v>
      </c>
      <c r="O104" s="239">
        <f>ROUND(E104*N104,2)</f>
        <v>0.06</v>
      </c>
      <c r="P104" s="239">
        <v>0</v>
      </c>
      <c r="Q104" s="239">
        <f>ROUND(E104*P104,2)</f>
        <v>0</v>
      </c>
      <c r="R104" s="239" t="s">
        <v>300</v>
      </c>
      <c r="S104" s="239" t="s">
        <v>179</v>
      </c>
      <c r="T104" s="240" t="s">
        <v>180</v>
      </c>
      <c r="U104" s="223">
        <v>2.097</v>
      </c>
      <c r="V104" s="223">
        <f>ROUND(E104*U104,2)</f>
        <v>2.1</v>
      </c>
      <c r="W104" s="223"/>
      <c r="X104" s="223" t="s">
        <v>169</v>
      </c>
      <c r="Y104" s="213"/>
      <c r="Z104" s="213"/>
      <c r="AA104" s="213"/>
      <c r="AB104" s="213"/>
      <c r="AC104" s="213"/>
      <c r="AD104" s="213"/>
      <c r="AE104" s="213"/>
      <c r="AF104" s="213"/>
      <c r="AG104" s="213" t="s">
        <v>170</v>
      </c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ht="22.5" outlineLevel="1" x14ac:dyDescent="0.2">
      <c r="A105" s="220"/>
      <c r="B105" s="221"/>
      <c r="C105" s="258" t="s">
        <v>524</v>
      </c>
      <c r="D105" s="242"/>
      <c r="E105" s="242"/>
      <c r="F105" s="242"/>
      <c r="G105" s="242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13"/>
      <c r="Z105" s="213"/>
      <c r="AA105" s="213"/>
      <c r="AB105" s="213"/>
      <c r="AC105" s="213"/>
      <c r="AD105" s="213"/>
      <c r="AE105" s="213"/>
      <c r="AF105" s="213"/>
      <c r="AG105" s="213" t="s">
        <v>187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41" t="str">
        <f>C105</f>
        <v>lisované nebo z úhelníků s vybetonováním prahu, z pomocného pracovního lešení o výšce podlahy do 1900 mm a pro zatížení do 1,5 kPa, včetně dodávky zárubně</v>
      </c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20"/>
      <c r="B106" s="221"/>
      <c r="C106" s="257" t="s">
        <v>525</v>
      </c>
      <c r="D106" s="225"/>
      <c r="E106" s="226">
        <v>1</v>
      </c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172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34">
        <v>28</v>
      </c>
      <c r="B107" s="235" t="s">
        <v>526</v>
      </c>
      <c r="C107" s="256" t="s">
        <v>527</v>
      </c>
      <c r="D107" s="236" t="s">
        <v>234</v>
      </c>
      <c r="E107" s="237">
        <v>2</v>
      </c>
      <c r="F107" s="238"/>
      <c r="G107" s="239">
        <f>ROUND(E107*F107,2)</f>
        <v>0</v>
      </c>
      <c r="H107" s="238"/>
      <c r="I107" s="239">
        <f>ROUND(E107*H107,2)</f>
        <v>0</v>
      </c>
      <c r="J107" s="238"/>
      <c r="K107" s="239">
        <f>ROUND(E107*J107,2)</f>
        <v>0</v>
      </c>
      <c r="L107" s="239">
        <v>21</v>
      </c>
      <c r="M107" s="239">
        <f>G107*(1+L107/100)</f>
        <v>0</v>
      </c>
      <c r="N107" s="239">
        <v>5.4109999999999998E-2</v>
      </c>
      <c r="O107" s="239">
        <f>ROUND(E107*N107,2)</f>
        <v>0.11</v>
      </c>
      <c r="P107" s="239">
        <v>0</v>
      </c>
      <c r="Q107" s="239">
        <f>ROUND(E107*P107,2)</f>
        <v>0</v>
      </c>
      <c r="R107" s="239"/>
      <c r="S107" s="239" t="s">
        <v>167</v>
      </c>
      <c r="T107" s="240" t="s">
        <v>284</v>
      </c>
      <c r="U107" s="223">
        <v>2.097</v>
      </c>
      <c r="V107" s="223">
        <f>ROUND(E107*U107,2)</f>
        <v>4.1900000000000004</v>
      </c>
      <c r="W107" s="223"/>
      <c r="X107" s="223" t="s">
        <v>169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170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20"/>
      <c r="B108" s="221"/>
      <c r="C108" s="257" t="s">
        <v>528</v>
      </c>
      <c r="D108" s="225"/>
      <c r="E108" s="226">
        <v>1</v>
      </c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13"/>
      <c r="Z108" s="213"/>
      <c r="AA108" s="213"/>
      <c r="AB108" s="213"/>
      <c r="AC108" s="213"/>
      <c r="AD108" s="213"/>
      <c r="AE108" s="213"/>
      <c r="AF108" s="213"/>
      <c r="AG108" s="213" t="s">
        <v>172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20"/>
      <c r="B109" s="221"/>
      <c r="C109" s="257" t="s">
        <v>529</v>
      </c>
      <c r="D109" s="225"/>
      <c r="E109" s="226">
        <v>1</v>
      </c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13"/>
      <c r="Z109" s="213"/>
      <c r="AA109" s="213"/>
      <c r="AB109" s="213"/>
      <c r="AC109" s="213"/>
      <c r="AD109" s="213"/>
      <c r="AE109" s="213"/>
      <c r="AF109" s="213"/>
      <c r="AG109" s="213" t="s">
        <v>172</v>
      </c>
      <c r="AH109" s="213">
        <v>0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x14ac:dyDescent="0.2">
      <c r="A110" s="228" t="s">
        <v>162</v>
      </c>
      <c r="B110" s="229" t="s">
        <v>93</v>
      </c>
      <c r="C110" s="255" t="s">
        <v>94</v>
      </c>
      <c r="D110" s="230"/>
      <c r="E110" s="231"/>
      <c r="F110" s="232"/>
      <c r="G110" s="232">
        <f>SUMIF(AG111:AG112,"&lt;&gt;NOR",G111:G112)</f>
        <v>0</v>
      </c>
      <c r="H110" s="232"/>
      <c r="I110" s="232">
        <f>SUM(I111:I112)</f>
        <v>0</v>
      </c>
      <c r="J110" s="232"/>
      <c r="K110" s="232">
        <f>SUM(K111:K112)</f>
        <v>0</v>
      </c>
      <c r="L110" s="232"/>
      <c r="M110" s="232">
        <f>SUM(M111:M112)</f>
        <v>0</v>
      </c>
      <c r="N110" s="232"/>
      <c r="O110" s="232">
        <f>SUM(O111:O112)</f>
        <v>0.63</v>
      </c>
      <c r="P110" s="232"/>
      <c r="Q110" s="232">
        <f>SUM(Q111:Q112)</f>
        <v>0</v>
      </c>
      <c r="R110" s="232"/>
      <c r="S110" s="232"/>
      <c r="T110" s="233"/>
      <c r="U110" s="227"/>
      <c r="V110" s="227">
        <f>SUM(V111:V112)</f>
        <v>85.44</v>
      </c>
      <c r="W110" s="227"/>
      <c r="X110" s="227"/>
      <c r="AG110" t="s">
        <v>163</v>
      </c>
    </row>
    <row r="111" spans="1:60" outlineLevel="1" x14ac:dyDescent="0.2">
      <c r="A111" s="234">
        <v>29</v>
      </c>
      <c r="B111" s="235" t="s">
        <v>175</v>
      </c>
      <c r="C111" s="256" t="s">
        <v>176</v>
      </c>
      <c r="D111" s="236" t="s">
        <v>177</v>
      </c>
      <c r="E111" s="237">
        <v>399.25</v>
      </c>
      <c r="F111" s="238"/>
      <c r="G111" s="239">
        <f>ROUND(E111*F111,2)</f>
        <v>0</v>
      </c>
      <c r="H111" s="238"/>
      <c r="I111" s="239">
        <f>ROUND(E111*H111,2)</f>
        <v>0</v>
      </c>
      <c r="J111" s="238"/>
      <c r="K111" s="239">
        <f>ROUND(E111*J111,2)</f>
        <v>0</v>
      </c>
      <c r="L111" s="239">
        <v>21</v>
      </c>
      <c r="M111" s="239">
        <f>G111*(1+L111/100)</f>
        <v>0</v>
      </c>
      <c r="N111" s="239">
        <v>1.58E-3</v>
      </c>
      <c r="O111" s="239">
        <f>ROUND(E111*N111,2)</f>
        <v>0.63</v>
      </c>
      <c r="P111" s="239">
        <v>0</v>
      </c>
      <c r="Q111" s="239">
        <f>ROUND(E111*P111,2)</f>
        <v>0</v>
      </c>
      <c r="R111" s="239" t="s">
        <v>178</v>
      </c>
      <c r="S111" s="239" t="s">
        <v>179</v>
      </c>
      <c r="T111" s="240" t="s">
        <v>180</v>
      </c>
      <c r="U111" s="223">
        <v>0.214</v>
      </c>
      <c r="V111" s="223">
        <f>ROUND(E111*U111,2)</f>
        <v>85.44</v>
      </c>
      <c r="W111" s="223"/>
      <c r="X111" s="223" t="s">
        <v>169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170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20"/>
      <c r="B112" s="221"/>
      <c r="C112" s="257" t="s">
        <v>530</v>
      </c>
      <c r="D112" s="225"/>
      <c r="E112" s="226">
        <v>399.25</v>
      </c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172</v>
      </c>
      <c r="AH112" s="213">
        <v>0</v>
      </c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x14ac:dyDescent="0.2">
      <c r="A113" s="228" t="s">
        <v>162</v>
      </c>
      <c r="B113" s="229" t="s">
        <v>95</v>
      </c>
      <c r="C113" s="255" t="s">
        <v>96</v>
      </c>
      <c r="D113" s="230"/>
      <c r="E113" s="231"/>
      <c r="F113" s="232"/>
      <c r="G113" s="232">
        <f>SUMIF(AG114:AG121,"&lt;&gt;NOR",G114:G121)</f>
        <v>0</v>
      </c>
      <c r="H113" s="232"/>
      <c r="I113" s="232">
        <f>SUM(I114:I121)</f>
        <v>0</v>
      </c>
      <c r="J113" s="232"/>
      <c r="K113" s="232">
        <f>SUM(K114:K121)</f>
        <v>0</v>
      </c>
      <c r="L113" s="232"/>
      <c r="M113" s="232">
        <f>SUM(M114:M121)</f>
        <v>0</v>
      </c>
      <c r="N113" s="232"/>
      <c r="O113" s="232">
        <f>SUM(O114:O121)</f>
        <v>9.0000000000000011E-2</v>
      </c>
      <c r="P113" s="232"/>
      <c r="Q113" s="232">
        <f>SUM(Q114:Q121)</f>
        <v>0</v>
      </c>
      <c r="R113" s="232"/>
      <c r="S113" s="232"/>
      <c r="T113" s="233"/>
      <c r="U113" s="227"/>
      <c r="V113" s="227">
        <f>SUM(V114:V121)</f>
        <v>123.99</v>
      </c>
      <c r="W113" s="227"/>
      <c r="X113" s="227"/>
      <c r="AG113" t="s">
        <v>163</v>
      </c>
    </row>
    <row r="114" spans="1:60" ht="56.25" outlineLevel="1" x14ac:dyDescent="0.2">
      <c r="A114" s="234">
        <v>30</v>
      </c>
      <c r="B114" s="235" t="s">
        <v>531</v>
      </c>
      <c r="C114" s="256" t="s">
        <v>532</v>
      </c>
      <c r="D114" s="236" t="s">
        <v>177</v>
      </c>
      <c r="E114" s="237">
        <v>399.25</v>
      </c>
      <c r="F114" s="238"/>
      <c r="G114" s="239">
        <f>ROUND(E114*F114,2)</f>
        <v>0</v>
      </c>
      <c r="H114" s="238"/>
      <c r="I114" s="239">
        <f>ROUND(E114*H114,2)</f>
        <v>0</v>
      </c>
      <c r="J114" s="238"/>
      <c r="K114" s="239">
        <f>ROUND(E114*J114,2)</f>
        <v>0</v>
      </c>
      <c r="L114" s="239">
        <v>21</v>
      </c>
      <c r="M114" s="239">
        <f>G114*(1+L114/100)</f>
        <v>0</v>
      </c>
      <c r="N114" s="239">
        <v>4.0000000000000003E-5</v>
      </c>
      <c r="O114" s="239">
        <f>ROUND(E114*N114,2)</f>
        <v>0.02</v>
      </c>
      <c r="P114" s="239">
        <v>0</v>
      </c>
      <c r="Q114" s="239">
        <f>ROUND(E114*P114,2)</f>
        <v>0</v>
      </c>
      <c r="R114" s="239" t="s">
        <v>437</v>
      </c>
      <c r="S114" s="239" t="s">
        <v>179</v>
      </c>
      <c r="T114" s="240" t="s">
        <v>180</v>
      </c>
      <c r="U114" s="223">
        <v>0.308</v>
      </c>
      <c r="V114" s="223">
        <f>ROUND(E114*U114,2)</f>
        <v>122.97</v>
      </c>
      <c r="W114" s="223"/>
      <c r="X114" s="223" t="s">
        <v>169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170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">
      <c r="A115" s="220"/>
      <c r="B115" s="221"/>
      <c r="C115" s="257" t="s">
        <v>533</v>
      </c>
      <c r="D115" s="225"/>
      <c r="E115" s="226">
        <v>399.25</v>
      </c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13"/>
      <c r="Z115" s="213"/>
      <c r="AA115" s="213"/>
      <c r="AB115" s="213"/>
      <c r="AC115" s="213"/>
      <c r="AD115" s="213"/>
      <c r="AE115" s="213"/>
      <c r="AF115" s="213"/>
      <c r="AG115" s="213" t="s">
        <v>172</v>
      </c>
      <c r="AH115" s="213">
        <v>0</v>
      </c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34">
        <v>31</v>
      </c>
      <c r="B116" s="235" t="s">
        <v>534</v>
      </c>
      <c r="C116" s="256" t="s">
        <v>535</v>
      </c>
      <c r="D116" s="236" t="s">
        <v>234</v>
      </c>
      <c r="E116" s="237">
        <v>6</v>
      </c>
      <c r="F116" s="238"/>
      <c r="G116" s="239">
        <f>ROUND(E116*F116,2)</f>
        <v>0</v>
      </c>
      <c r="H116" s="238"/>
      <c r="I116" s="239">
        <f>ROUND(E116*H116,2)</f>
        <v>0</v>
      </c>
      <c r="J116" s="238"/>
      <c r="K116" s="239">
        <f>ROUND(E116*J116,2)</f>
        <v>0</v>
      </c>
      <c r="L116" s="239">
        <v>21</v>
      </c>
      <c r="M116" s="239">
        <f>G116*(1+L116/100)</f>
        <v>0</v>
      </c>
      <c r="N116" s="239">
        <v>1.0000000000000001E-5</v>
      </c>
      <c r="O116" s="239">
        <f>ROUND(E116*N116,2)</f>
        <v>0</v>
      </c>
      <c r="P116" s="239">
        <v>0</v>
      </c>
      <c r="Q116" s="239">
        <f>ROUND(E116*P116,2)</f>
        <v>0</v>
      </c>
      <c r="R116" s="239" t="s">
        <v>437</v>
      </c>
      <c r="S116" s="239" t="s">
        <v>179</v>
      </c>
      <c r="T116" s="240" t="s">
        <v>168</v>
      </c>
      <c r="U116" s="223">
        <v>0.17</v>
      </c>
      <c r="V116" s="223">
        <f>ROUND(E116*U116,2)</f>
        <v>1.02</v>
      </c>
      <c r="W116" s="223"/>
      <c r="X116" s="223" t="s">
        <v>169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170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20"/>
      <c r="B117" s="221"/>
      <c r="C117" s="257" t="s">
        <v>536</v>
      </c>
      <c r="D117" s="225"/>
      <c r="E117" s="226">
        <v>1</v>
      </c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13"/>
      <c r="Z117" s="213"/>
      <c r="AA117" s="213"/>
      <c r="AB117" s="213"/>
      <c r="AC117" s="213"/>
      <c r="AD117" s="213"/>
      <c r="AE117" s="213"/>
      <c r="AF117" s="213"/>
      <c r="AG117" s="213" t="s">
        <v>172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20"/>
      <c r="B118" s="221"/>
      <c r="C118" s="257" t="s">
        <v>537</v>
      </c>
      <c r="D118" s="225"/>
      <c r="E118" s="226">
        <v>5</v>
      </c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13"/>
      <c r="Z118" s="213"/>
      <c r="AA118" s="213"/>
      <c r="AB118" s="213"/>
      <c r="AC118" s="213"/>
      <c r="AD118" s="213"/>
      <c r="AE118" s="213"/>
      <c r="AF118" s="213"/>
      <c r="AG118" s="213" t="s">
        <v>172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">
      <c r="A119" s="234">
        <v>32</v>
      </c>
      <c r="B119" s="235" t="s">
        <v>538</v>
      </c>
      <c r="C119" s="256" t="s">
        <v>539</v>
      </c>
      <c r="D119" s="236" t="s">
        <v>234</v>
      </c>
      <c r="E119" s="237">
        <v>6</v>
      </c>
      <c r="F119" s="238"/>
      <c r="G119" s="239">
        <f>ROUND(E119*F119,2)</f>
        <v>0</v>
      </c>
      <c r="H119" s="238"/>
      <c r="I119" s="239">
        <f>ROUND(E119*H119,2)</f>
        <v>0</v>
      </c>
      <c r="J119" s="238"/>
      <c r="K119" s="239">
        <f>ROUND(E119*J119,2)</f>
        <v>0</v>
      </c>
      <c r="L119" s="239">
        <v>21</v>
      </c>
      <c r="M119" s="239">
        <f>G119*(1+L119/100)</f>
        <v>0</v>
      </c>
      <c r="N119" s="239">
        <v>1.12E-2</v>
      </c>
      <c r="O119" s="239">
        <f>ROUND(E119*N119,2)</f>
        <v>7.0000000000000007E-2</v>
      </c>
      <c r="P119" s="239">
        <v>0</v>
      </c>
      <c r="Q119" s="239">
        <f>ROUND(E119*P119,2)</f>
        <v>0</v>
      </c>
      <c r="R119" s="239"/>
      <c r="S119" s="239" t="s">
        <v>167</v>
      </c>
      <c r="T119" s="240" t="s">
        <v>284</v>
      </c>
      <c r="U119" s="223">
        <v>0</v>
      </c>
      <c r="V119" s="223">
        <f>ROUND(E119*U119,2)</f>
        <v>0</v>
      </c>
      <c r="W119" s="223"/>
      <c r="X119" s="223" t="s">
        <v>540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541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">
      <c r="A120" s="220"/>
      <c r="B120" s="221"/>
      <c r="C120" s="257" t="s">
        <v>536</v>
      </c>
      <c r="D120" s="225"/>
      <c r="E120" s="226">
        <v>1</v>
      </c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13"/>
      <c r="Z120" s="213"/>
      <c r="AA120" s="213"/>
      <c r="AB120" s="213"/>
      <c r="AC120" s="213"/>
      <c r="AD120" s="213"/>
      <c r="AE120" s="213"/>
      <c r="AF120" s="213"/>
      <c r="AG120" s="213" t="s">
        <v>172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20"/>
      <c r="B121" s="221"/>
      <c r="C121" s="257" t="s">
        <v>537</v>
      </c>
      <c r="D121" s="225"/>
      <c r="E121" s="226">
        <v>5</v>
      </c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172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x14ac:dyDescent="0.2">
      <c r="A122" s="228" t="s">
        <v>162</v>
      </c>
      <c r="B122" s="229" t="s">
        <v>99</v>
      </c>
      <c r="C122" s="255" t="s">
        <v>100</v>
      </c>
      <c r="D122" s="230"/>
      <c r="E122" s="231"/>
      <c r="F122" s="232"/>
      <c r="G122" s="232">
        <f>SUMIF(AG123:AG124,"&lt;&gt;NOR",G123:G124)</f>
        <v>0</v>
      </c>
      <c r="H122" s="232"/>
      <c r="I122" s="232">
        <f>SUM(I123:I124)</f>
        <v>0</v>
      </c>
      <c r="J122" s="232"/>
      <c r="K122" s="232">
        <f>SUM(K123:K124)</f>
        <v>0</v>
      </c>
      <c r="L122" s="232"/>
      <c r="M122" s="232">
        <f>SUM(M123:M124)</f>
        <v>0</v>
      </c>
      <c r="N122" s="232"/>
      <c r="O122" s="232">
        <f>SUM(O123:O124)</f>
        <v>0</v>
      </c>
      <c r="P122" s="232"/>
      <c r="Q122" s="232">
        <f>SUM(Q123:Q124)</f>
        <v>0</v>
      </c>
      <c r="R122" s="232"/>
      <c r="S122" s="232"/>
      <c r="T122" s="233"/>
      <c r="U122" s="227"/>
      <c r="V122" s="227">
        <f>SUM(V123:V124)</f>
        <v>15.54</v>
      </c>
      <c r="W122" s="227"/>
      <c r="X122" s="227"/>
      <c r="AG122" t="s">
        <v>163</v>
      </c>
    </row>
    <row r="123" spans="1:60" ht="33.75" outlineLevel="1" x14ac:dyDescent="0.2">
      <c r="A123" s="234">
        <v>33</v>
      </c>
      <c r="B123" s="235" t="s">
        <v>298</v>
      </c>
      <c r="C123" s="256" t="s">
        <v>299</v>
      </c>
      <c r="D123" s="236" t="s">
        <v>166</v>
      </c>
      <c r="E123" s="237">
        <v>16.555060000000001</v>
      </c>
      <c r="F123" s="238"/>
      <c r="G123" s="239">
        <f>ROUND(E123*F123,2)</f>
        <v>0</v>
      </c>
      <c r="H123" s="238"/>
      <c r="I123" s="239">
        <f>ROUND(E123*H123,2)</f>
        <v>0</v>
      </c>
      <c r="J123" s="238"/>
      <c r="K123" s="239">
        <f>ROUND(E123*J123,2)</f>
        <v>0</v>
      </c>
      <c r="L123" s="239">
        <v>21</v>
      </c>
      <c r="M123" s="239">
        <f>G123*(1+L123/100)</f>
        <v>0</v>
      </c>
      <c r="N123" s="239">
        <v>0</v>
      </c>
      <c r="O123" s="239">
        <f>ROUND(E123*N123,2)</f>
        <v>0</v>
      </c>
      <c r="P123" s="239">
        <v>0</v>
      </c>
      <c r="Q123" s="239">
        <f>ROUND(E123*P123,2)</f>
        <v>0</v>
      </c>
      <c r="R123" s="239" t="s">
        <v>300</v>
      </c>
      <c r="S123" s="239" t="s">
        <v>179</v>
      </c>
      <c r="T123" s="240" t="s">
        <v>168</v>
      </c>
      <c r="U123" s="223">
        <v>0.9385</v>
      </c>
      <c r="V123" s="223">
        <f>ROUND(E123*U123,2)</f>
        <v>15.54</v>
      </c>
      <c r="W123" s="223"/>
      <c r="X123" s="223" t="s">
        <v>301</v>
      </c>
      <c r="Y123" s="213"/>
      <c r="Z123" s="213"/>
      <c r="AA123" s="213"/>
      <c r="AB123" s="213"/>
      <c r="AC123" s="213"/>
      <c r="AD123" s="213"/>
      <c r="AE123" s="213"/>
      <c r="AF123" s="213"/>
      <c r="AG123" s="213" t="s">
        <v>302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20"/>
      <c r="B124" s="221"/>
      <c r="C124" s="258" t="s">
        <v>303</v>
      </c>
      <c r="D124" s="242"/>
      <c r="E124" s="242"/>
      <c r="F124" s="242"/>
      <c r="G124" s="242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13"/>
      <c r="Z124" s="213"/>
      <c r="AA124" s="213"/>
      <c r="AB124" s="213"/>
      <c r="AC124" s="213"/>
      <c r="AD124" s="213"/>
      <c r="AE124" s="213"/>
      <c r="AF124" s="213"/>
      <c r="AG124" s="213" t="s">
        <v>187</v>
      </c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x14ac:dyDescent="0.2">
      <c r="A125" s="228" t="s">
        <v>162</v>
      </c>
      <c r="B125" s="229" t="s">
        <v>103</v>
      </c>
      <c r="C125" s="255" t="s">
        <v>104</v>
      </c>
      <c r="D125" s="230"/>
      <c r="E125" s="231"/>
      <c r="F125" s="232"/>
      <c r="G125" s="232">
        <f>SUMIF(AG126:AG132,"&lt;&gt;NOR",G126:G132)</f>
        <v>0</v>
      </c>
      <c r="H125" s="232"/>
      <c r="I125" s="232">
        <f>SUM(I126:I132)</f>
        <v>0</v>
      </c>
      <c r="J125" s="232"/>
      <c r="K125" s="232">
        <f>SUM(K126:K132)</f>
        <v>0</v>
      </c>
      <c r="L125" s="232"/>
      <c r="M125" s="232">
        <f>SUM(M126:M132)</f>
        <v>0</v>
      </c>
      <c r="N125" s="232"/>
      <c r="O125" s="232">
        <f>SUM(O126:O132)</f>
        <v>0</v>
      </c>
      <c r="P125" s="232"/>
      <c r="Q125" s="232">
        <f>SUM(Q126:Q132)</f>
        <v>0</v>
      </c>
      <c r="R125" s="232"/>
      <c r="S125" s="232"/>
      <c r="T125" s="233"/>
      <c r="U125" s="227"/>
      <c r="V125" s="227">
        <f>SUM(V126:V132)</f>
        <v>61.36</v>
      </c>
      <c r="W125" s="227"/>
      <c r="X125" s="227"/>
      <c r="AG125" t="s">
        <v>163</v>
      </c>
    </row>
    <row r="126" spans="1:60" outlineLevel="1" x14ac:dyDescent="0.2">
      <c r="A126" s="234">
        <v>34</v>
      </c>
      <c r="B126" s="235" t="s">
        <v>542</v>
      </c>
      <c r="C126" s="256" t="s">
        <v>543</v>
      </c>
      <c r="D126" s="236" t="s">
        <v>373</v>
      </c>
      <c r="E126" s="237">
        <v>1</v>
      </c>
      <c r="F126" s="238"/>
      <c r="G126" s="239">
        <f>ROUND(E126*F126,2)</f>
        <v>0</v>
      </c>
      <c r="H126" s="238"/>
      <c r="I126" s="239">
        <f>ROUND(E126*H126,2)</f>
        <v>0</v>
      </c>
      <c r="J126" s="238"/>
      <c r="K126" s="239">
        <f>ROUND(E126*J126,2)</f>
        <v>0</v>
      </c>
      <c r="L126" s="239">
        <v>21</v>
      </c>
      <c r="M126" s="239">
        <f>G126*(1+L126/100)</f>
        <v>0</v>
      </c>
      <c r="N126" s="239">
        <v>0</v>
      </c>
      <c r="O126" s="239">
        <f>ROUND(E126*N126,2)</f>
        <v>0</v>
      </c>
      <c r="P126" s="239">
        <v>0</v>
      </c>
      <c r="Q126" s="239">
        <f>ROUND(E126*P126,2)</f>
        <v>0</v>
      </c>
      <c r="R126" s="239"/>
      <c r="S126" s="239" t="s">
        <v>167</v>
      </c>
      <c r="T126" s="240" t="s">
        <v>284</v>
      </c>
      <c r="U126" s="223">
        <v>0</v>
      </c>
      <c r="V126" s="223">
        <f>ROUND(E126*U126,2)</f>
        <v>0</v>
      </c>
      <c r="W126" s="223"/>
      <c r="X126" s="223" t="s">
        <v>169</v>
      </c>
      <c r="Y126" s="213"/>
      <c r="Z126" s="213"/>
      <c r="AA126" s="213"/>
      <c r="AB126" s="213"/>
      <c r="AC126" s="213"/>
      <c r="AD126" s="213"/>
      <c r="AE126" s="213"/>
      <c r="AF126" s="213"/>
      <c r="AG126" s="213" t="s">
        <v>170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">
      <c r="A127" s="220"/>
      <c r="B127" s="221"/>
      <c r="C127" s="259" t="s">
        <v>544</v>
      </c>
      <c r="D127" s="243"/>
      <c r="E127" s="243"/>
      <c r="F127" s="243"/>
      <c r="G127" s="24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13"/>
      <c r="Z127" s="213"/>
      <c r="AA127" s="213"/>
      <c r="AB127" s="213"/>
      <c r="AC127" s="213"/>
      <c r="AD127" s="213"/>
      <c r="AE127" s="213"/>
      <c r="AF127" s="213"/>
      <c r="AG127" s="213" t="s">
        <v>293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ht="22.5" outlineLevel="1" x14ac:dyDescent="0.2">
      <c r="A128" s="220"/>
      <c r="B128" s="221"/>
      <c r="C128" s="262" t="s">
        <v>545</v>
      </c>
      <c r="D128" s="246"/>
      <c r="E128" s="246"/>
      <c r="F128" s="246"/>
      <c r="G128" s="246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13"/>
      <c r="Z128" s="213"/>
      <c r="AA128" s="213"/>
      <c r="AB128" s="213"/>
      <c r="AC128" s="213"/>
      <c r="AD128" s="213"/>
      <c r="AE128" s="213"/>
      <c r="AF128" s="213"/>
      <c r="AG128" s="213" t="s">
        <v>293</v>
      </c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41" t="str">
        <f>C128</f>
        <v>Potrubí vzduchotechnické jednotky umístěné 1.PP bude doplněno o hlásiče kouře, které při zaznamenání spalin v potrubí vypnou VZT jednotku</v>
      </c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">
      <c r="A129" s="234">
        <v>35</v>
      </c>
      <c r="B129" s="235" t="s">
        <v>546</v>
      </c>
      <c r="C129" s="256" t="s">
        <v>547</v>
      </c>
      <c r="D129" s="236" t="s">
        <v>548</v>
      </c>
      <c r="E129" s="237">
        <v>2</v>
      </c>
      <c r="F129" s="238"/>
      <c r="G129" s="239">
        <f>ROUND(E129*F129,2)</f>
        <v>0</v>
      </c>
      <c r="H129" s="238"/>
      <c r="I129" s="239">
        <f>ROUND(E129*H129,2)</f>
        <v>0</v>
      </c>
      <c r="J129" s="238"/>
      <c r="K129" s="239">
        <f>ROUND(E129*J129,2)</f>
        <v>0</v>
      </c>
      <c r="L129" s="239">
        <v>21</v>
      </c>
      <c r="M129" s="239">
        <f>G129*(1+L129/100)</f>
        <v>0</v>
      </c>
      <c r="N129" s="239">
        <v>0</v>
      </c>
      <c r="O129" s="239">
        <f>ROUND(E129*N129,2)</f>
        <v>0</v>
      </c>
      <c r="P129" s="239">
        <v>0</v>
      </c>
      <c r="Q129" s="239">
        <f>ROUND(E129*P129,2)</f>
        <v>0</v>
      </c>
      <c r="R129" s="239"/>
      <c r="S129" s="239" t="s">
        <v>167</v>
      </c>
      <c r="T129" s="240" t="s">
        <v>284</v>
      </c>
      <c r="U129" s="223">
        <v>18.342500000000001</v>
      </c>
      <c r="V129" s="223">
        <f>ROUND(E129*U129,2)</f>
        <v>36.69</v>
      </c>
      <c r="W129" s="223"/>
      <c r="X129" s="223" t="s">
        <v>169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170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">
      <c r="A130" s="220"/>
      <c r="B130" s="221"/>
      <c r="C130" s="257" t="s">
        <v>549</v>
      </c>
      <c r="D130" s="225"/>
      <c r="E130" s="226">
        <v>2</v>
      </c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3"/>
      <c r="Z130" s="213"/>
      <c r="AA130" s="213"/>
      <c r="AB130" s="213"/>
      <c r="AC130" s="213"/>
      <c r="AD130" s="213"/>
      <c r="AE130" s="213"/>
      <c r="AF130" s="213"/>
      <c r="AG130" s="213" t="s">
        <v>172</v>
      </c>
      <c r="AH130" s="213">
        <v>0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34">
        <v>36</v>
      </c>
      <c r="B131" s="235" t="s">
        <v>550</v>
      </c>
      <c r="C131" s="256" t="s">
        <v>551</v>
      </c>
      <c r="D131" s="236" t="s">
        <v>548</v>
      </c>
      <c r="E131" s="237">
        <v>1</v>
      </c>
      <c r="F131" s="238"/>
      <c r="G131" s="239">
        <f>ROUND(E131*F131,2)</f>
        <v>0</v>
      </c>
      <c r="H131" s="238"/>
      <c r="I131" s="239">
        <f>ROUND(E131*H131,2)</f>
        <v>0</v>
      </c>
      <c r="J131" s="238"/>
      <c r="K131" s="239">
        <f>ROUND(E131*J131,2)</f>
        <v>0</v>
      </c>
      <c r="L131" s="239">
        <v>21</v>
      </c>
      <c r="M131" s="239">
        <f>G131*(1+L131/100)</f>
        <v>0</v>
      </c>
      <c r="N131" s="239">
        <v>0</v>
      </c>
      <c r="O131" s="239">
        <f>ROUND(E131*N131,2)</f>
        <v>0</v>
      </c>
      <c r="P131" s="239">
        <v>0</v>
      </c>
      <c r="Q131" s="239">
        <f>ROUND(E131*P131,2)</f>
        <v>0</v>
      </c>
      <c r="R131" s="239"/>
      <c r="S131" s="239" t="s">
        <v>167</v>
      </c>
      <c r="T131" s="240" t="s">
        <v>284</v>
      </c>
      <c r="U131" s="223">
        <v>24.6675</v>
      </c>
      <c r="V131" s="223">
        <f>ROUND(E131*U131,2)</f>
        <v>24.67</v>
      </c>
      <c r="W131" s="223"/>
      <c r="X131" s="223" t="s">
        <v>169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170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20"/>
      <c r="B132" s="221"/>
      <c r="C132" s="257" t="s">
        <v>536</v>
      </c>
      <c r="D132" s="225"/>
      <c r="E132" s="226">
        <v>1</v>
      </c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13"/>
      <c r="Z132" s="213"/>
      <c r="AA132" s="213"/>
      <c r="AB132" s="213"/>
      <c r="AC132" s="213"/>
      <c r="AD132" s="213"/>
      <c r="AE132" s="213"/>
      <c r="AF132" s="213"/>
      <c r="AG132" s="213" t="s">
        <v>172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x14ac:dyDescent="0.2">
      <c r="A133" s="228" t="s">
        <v>162</v>
      </c>
      <c r="B133" s="229" t="s">
        <v>107</v>
      </c>
      <c r="C133" s="255" t="s">
        <v>108</v>
      </c>
      <c r="D133" s="230"/>
      <c r="E133" s="231"/>
      <c r="F133" s="232"/>
      <c r="G133" s="232">
        <f>SUMIF(AG134:AG137,"&lt;&gt;NOR",G134:G137)</f>
        <v>0</v>
      </c>
      <c r="H133" s="232"/>
      <c r="I133" s="232">
        <f>SUM(I134:I137)</f>
        <v>0</v>
      </c>
      <c r="J133" s="232"/>
      <c r="K133" s="232">
        <f>SUM(K134:K137)</f>
        <v>0</v>
      </c>
      <c r="L133" s="232"/>
      <c r="M133" s="232">
        <f>SUM(M134:M137)</f>
        <v>0</v>
      </c>
      <c r="N133" s="232"/>
      <c r="O133" s="232">
        <f>SUM(O134:O137)</f>
        <v>0.05</v>
      </c>
      <c r="P133" s="232"/>
      <c r="Q133" s="232">
        <f>SUM(Q134:Q137)</f>
        <v>0</v>
      </c>
      <c r="R133" s="232"/>
      <c r="S133" s="232"/>
      <c r="T133" s="233"/>
      <c r="U133" s="227"/>
      <c r="V133" s="227">
        <f>SUM(V134:V137)</f>
        <v>0.03</v>
      </c>
      <c r="W133" s="227"/>
      <c r="X133" s="227"/>
      <c r="AG133" t="s">
        <v>163</v>
      </c>
    </row>
    <row r="134" spans="1:60" outlineLevel="1" x14ac:dyDescent="0.2">
      <c r="A134" s="234">
        <v>37</v>
      </c>
      <c r="B134" s="235" t="s">
        <v>552</v>
      </c>
      <c r="C134" s="256" t="s">
        <v>553</v>
      </c>
      <c r="D134" s="236" t="s">
        <v>373</v>
      </c>
      <c r="E134" s="237">
        <v>1</v>
      </c>
      <c r="F134" s="238"/>
      <c r="G134" s="239">
        <f>ROUND(E134*F134,2)</f>
        <v>0</v>
      </c>
      <c r="H134" s="238"/>
      <c r="I134" s="239">
        <f>ROUND(E134*H134,2)</f>
        <v>0</v>
      </c>
      <c r="J134" s="238"/>
      <c r="K134" s="239">
        <f>ROUND(E134*J134,2)</f>
        <v>0</v>
      </c>
      <c r="L134" s="239">
        <v>21</v>
      </c>
      <c r="M134" s="239">
        <f>G134*(1+L134/100)</f>
        <v>0</v>
      </c>
      <c r="N134" s="239">
        <v>0.05</v>
      </c>
      <c r="O134" s="239">
        <f>ROUND(E134*N134,2)</f>
        <v>0.05</v>
      </c>
      <c r="P134" s="239">
        <v>0</v>
      </c>
      <c r="Q134" s="239">
        <f>ROUND(E134*P134,2)</f>
        <v>0</v>
      </c>
      <c r="R134" s="239"/>
      <c r="S134" s="239" t="s">
        <v>167</v>
      </c>
      <c r="T134" s="240" t="s">
        <v>284</v>
      </c>
      <c r="U134" s="223">
        <v>3.4000000000000002E-2</v>
      </c>
      <c r="V134" s="223">
        <f>ROUND(E134*U134,2)</f>
        <v>0.03</v>
      </c>
      <c r="W134" s="223"/>
      <c r="X134" s="223" t="s">
        <v>169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170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20"/>
      <c r="B135" s="221"/>
      <c r="C135" s="259" t="s">
        <v>554</v>
      </c>
      <c r="D135" s="243"/>
      <c r="E135" s="243"/>
      <c r="F135" s="243"/>
      <c r="G135" s="24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13"/>
      <c r="Z135" s="213"/>
      <c r="AA135" s="213"/>
      <c r="AB135" s="213"/>
      <c r="AC135" s="213"/>
      <c r="AD135" s="213"/>
      <c r="AE135" s="213"/>
      <c r="AF135" s="213"/>
      <c r="AG135" s="213" t="s">
        <v>293</v>
      </c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20"/>
      <c r="B136" s="221"/>
      <c r="C136" s="262" t="s">
        <v>555</v>
      </c>
      <c r="D136" s="246"/>
      <c r="E136" s="246"/>
      <c r="F136" s="246"/>
      <c r="G136" s="246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13"/>
      <c r="Z136" s="213"/>
      <c r="AA136" s="213"/>
      <c r="AB136" s="213"/>
      <c r="AC136" s="213"/>
      <c r="AD136" s="213"/>
      <c r="AE136" s="213"/>
      <c r="AF136" s="213"/>
      <c r="AG136" s="213" t="s">
        <v>293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20"/>
      <c r="B137" s="221"/>
      <c r="C137" s="257" t="s">
        <v>556</v>
      </c>
      <c r="D137" s="225"/>
      <c r="E137" s="226">
        <v>1</v>
      </c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13"/>
      <c r="Z137" s="213"/>
      <c r="AA137" s="213"/>
      <c r="AB137" s="213"/>
      <c r="AC137" s="213"/>
      <c r="AD137" s="213"/>
      <c r="AE137" s="213"/>
      <c r="AF137" s="213"/>
      <c r="AG137" s="213" t="s">
        <v>172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x14ac:dyDescent="0.2">
      <c r="A138" s="228" t="s">
        <v>162</v>
      </c>
      <c r="B138" s="229" t="s">
        <v>109</v>
      </c>
      <c r="C138" s="255" t="s">
        <v>110</v>
      </c>
      <c r="D138" s="230"/>
      <c r="E138" s="231"/>
      <c r="F138" s="232"/>
      <c r="G138" s="232">
        <f>SUMIF(AG139:AG147,"&lt;&gt;NOR",G139:G147)</f>
        <v>0</v>
      </c>
      <c r="H138" s="232"/>
      <c r="I138" s="232">
        <f>SUM(I139:I147)</f>
        <v>0</v>
      </c>
      <c r="J138" s="232"/>
      <c r="K138" s="232">
        <f>SUM(K139:K147)</f>
        <v>0</v>
      </c>
      <c r="L138" s="232"/>
      <c r="M138" s="232">
        <f>SUM(M139:M147)</f>
        <v>0</v>
      </c>
      <c r="N138" s="232"/>
      <c r="O138" s="232">
        <f>SUM(O139:O147)</f>
        <v>0.02</v>
      </c>
      <c r="P138" s="232"/>
      <c r="Q138" s="232">
        <f>SUM(Q139:Q147)</f>
        <v>0</v>
      </c>
      <c r="R138" s="232"/>
      <c r="S138" s="232"/>
      <c r="T138" s="233"/>
      <c r="U138" s="227"/>
      <c r="V138" s="227">
        <f>SUM(V139:V147)</f>
        <v>3.13</v>
      </c>
      <c r="W138" s="227"/>
      <c r="X138" s="227"/>
      <c r="AG138" t="s">
        <v>163</v>
      </c>
    </row>
    <row r="139" spans="1:60" ht="33.75" outlineLevel="1" x14ac:dyDescent="0.2">
      <c r="A139" s="234">
        <v>38</v>
      </c>
      <c r="B139" s="235" t="s">
        <v>557</v>
      </c>
      <c r="C139" s="256" t="s">
        <v>558</v>
      </c>
      <c r="D139" s="236" t="s">
        <v>177</v>
      </c>
      <c r="E139" s="237">
        <v>1.3812500000000001</v>
      </c>
      <c r="F139" s="238"/>
      <c r="G139" s="239">
        <f>ROUND(E139*F139,2)</f>
        <v>0</v>
      </c>
      <c r="H139" s="238"/>
      <c r="I139" s="239">
        <f>ROUND(E139*H139,2)</f>
        <v>0</v>
      </c>
      <c r="J139" s="238"/>
      <c r="K139" s="239">
        <f>ROUND(E139*J139,2)</f>
        <v>0</v>
      </c>
      <c r="L139" s="239">
        <v>21</v>
      </c>
      <c r="M139" s="239">
        <f>G139*(1+L139/100)</f>
        <v>0</v>
      </c>
      <c r="N139" s="239">
        <v>1.772E-2</v>
      </c>
      <c r="O139" s="239">
        <f>ROUND(E139*N139,2)</f>
        <v>0.02</v>
      </c>
      <c r="P139" s="239">
        <v>0</v>
      </c>
      <c r="Q139" s="239">
        <f>ROUND(E139*P139,2)</f>
        <v>0</v>
      </c>
      <c r="R139" s="239" t="s">
        <v>559</v>
      </c>
      <c r="S139" s="239" t="s">
        <v>179</v>
      </c>
      <c r="T139" s="240" t="s">
        <v>168</v>
      </c>
      <c r="U139" s="223">
        <v>1.5667500000000001</v>
      </c>
      <c r="V139" s="223">
        <f>ROUND(E139*U139,2)</f>
        <v>2.16</v>
      </c>
      <c r="W139" s="223"/>
      <c r="X139" s="223" t="s">
        <v>169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170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">
      <c r="A140" s="220"/>
      <c r="B140" s="221"/>
      <c r="C140" s="257" t="s">
        <v>560</v>
      </c>
      <c r="D140" s="225"/>
      <c r="E140" s="226">
        <v>1.3812500000000001</v>
      </c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13"/>
      <c r="Z140" s="213"/>
      <c r="AA140" s="213"/>
      <c r="AB140" s="213"/>
      <c r="AC140" s="213"/>
      <c r="AD140" s="213"/>
      <c r="AE140" s="213"/>
      <c r="AF140" s="213"/>
      <c r="AG140" s="213" t="s">
        <v>172</v>
      </c>
      <c r="AH140" s="213">
        <v>0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ht="22.5" outlineLevel="1" x14ac:dyDescent="0.2">
      <c r="A141" s="234">
        <v>39</v>
      </c>
      <c r="B141" s="235" t="s">
        <v>561</v>
      </c>
      <c r="C141" s="256" t="s">
        <v>562</v>
      </c>
      <c r="D141" s="236" t="s">
        <v>224</v>
      </c>
      <c r="E141" s="237">
        <v>0.85</v>
      </c>
      <c r="F141" s="238"/>
      <c r="G141" s="239">
        <f>ROUND(E141*F141,2)</f>
        <v>0</v>
      </c>
      <c r="H141" s="238"/>
      <c r="I141" s="239">
        <f>ROUND(E141*H141,2)</f>
        <v>0</v>
      </c>
      <c r="J141" s="238"/>
      <c r="K141" s="239">
        <f>ROUND(E141*J141,2)</f>
        <v>0</v>
      </c>
      <c r="L141" s="239">
        <v>21</v>
      </c>
      <c r="M141" s="239">
        <f>G141*(1+L141/100)</f>
        <v>0</v>
      </c>
      <c r="N141" s="239">
        <v>2.4499999999999999E-3</v>
      </c>
      <c r="O141" s="239">
        <f>ROUND(E141*N141,2)</f>
        <v>0</v>
      </c>
      <c r="P141" s="239">
        <v>0</v>
      </c>
      <c r="Q141" s="239">
        <f>ROUND(E141*P141,2)</f>
        <v>0</v>
      </c>
      <c r="R141" s="239" t="s">
        <v>559</v>
      </c>
      <c r="S141" s="239" t="s">
        <v>179</v>
      </c>
      <c r="T141" s="240" t="s">
        <v>168</v>
      </c>
      <c r="U141" s="223">
        <v>0.55300000000000005</v>
      </c>
      <c r="V141" s="223">
        <f>ROUND(E141*U141,2)</f>
        <v>0.47</v>
      </c>
      <c r="W141" s="223"/>
      <c r="X141" s="223" t="s">
        <v>169</v>
      </c>
      <c r="Y141" s="213"/>
      <c r="Z141" s="213"/>
      <c r="AA141" s="213"/>
      <c r="AB141" s="213"/>
      <c r="AC141" s="213"/>
      <c r="AD141" s="213"/>
      <c r="AE141" s="213"/>
      <c r="AF141" s="213"/>
      <c r="AG141" s="213" t="s">
        <v>170</v>
      </c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">
      <c r="A142" s="220"/>
      <c r="B142" s="221"/>
      <c r="C142" s="257" t="s">
        <v>563</v>
      </c>
      <c r="D142" s="225"/>
      <c r="E142" s="226">
        <v>0.85</v>
      </c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13"/>
      <c r="Z142" s="213"/>
      <c r="AA142" s="213"/>
      <c r="AB142" s="213"/>
      <c r="AC142" s="213"/>
      <c r="AD142" s="213"/>
      <c r="AE142" s="213"/>
      <c r="AF142" s="213"/>
      <c r="AG142" s="213" t="s">
        <v>172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34">
        <v>40</v>
      </c>
      <c r="B143" s="235" t="s">
        <v>564</v>
      </c>
      <c r="C143" s="256" t="s">
        <v>565</v>
      </c>
      <c r="D143" s="236" t="s">
        <v>224</v>
      </c>
      <c r="E143" s="237">
        <v>2.4750000000000001</v>
      </c>
      <c r="F143" s="238"/>
      <c r="G143" s="239">
        <f>ROUND(E143*F143,2)</f>
        <v>0</v>
      </c>
      <c r="H143" s="238"/>
      <c r="I143" s="239">
        <f>ROUND(E143*H143,2)</f>
        <v>0</v>
      </c>
      <c r="J143" s="238"/>
      <c r="K143" s="239">
        <f>ROUND(E143*J143,2)</f>
        <v>0</v>
      </c>
      <c r="L143" s="239">
        <v>21</v>
      </c>
      <c r="M143" s="239">
        <f>G143*(1+L143/100)</f>
        <v>0</v>
      </c>
      <c r="N143" s="239">
        <v>1.41E-3</v>
      </c>
      <c r="O143" s="239">
        <f>ROUND(E143*N143,2)</f>
        <v>0</v>
      </c>
      <c r="P143" s="239">
        <v>0</v>
      </c>
      <c r="Q143" s="239">
        <f>ROUND(E143*P143,2)</f>
        <v>0</v>
      </c>
      <c r="R143" s="239"/>
      <c r="S143" s="239" t="s">
        <v>167</v>
      </c>
      <c r="T143" s="240" t="s">
        <v>284</v>
      </c>
      <c r="U143" s="223">
        <v>0.20125000000000001</v>
      </c>
      <c r="V143" s="223">
        <f>ROUND(E143*U143,2)</f>
        <v>0.5</v>
      </c>
      <c r="W143" s="223"/>
      <c r="X143" s="223" t="s">
        <v>169</v>
      </c>
      <c r="Y143" s="213"/>
      <c r="Z143" s="213"/>
      <c r="AA143" s="213"/>
      <c r="AB143" s="213"/>
      <c r="AC143" s="213"/>
      <c r="AD143" s="213"/>
      <c r="AE143" s="213"/>
      <c r="AF143" s="213"/>
      <c r="AG143" s="213" t="s">
        <v>170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">
      <c r="A144" s="220"/>
      <c r="B144" s="221"/>
      <c r="C144" s="257" t="s">
        <v>566</v>
      </c>
      <c r="D144" s="225"/>
      <c r="E144" s="226">
        <v>1.625</v>
      </c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13"/>
      <c r="Z144" s="213"/>
      <c r="AA144" s="213"/>
      <c r="AB144" s="213"/>
      <c r="AC144" s="213"/>
      <c r="AD144" s="213"/>
      <c r="AE144" s="213"/>
      <c r="AF144" s="213"/>
      <c r="AG144" s="213" t="s">
        <v>172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">
      <c r="A145" s="220"/>
      <c r="B145" s="221"/>
      <c r="C145" s="257" t="s">
        <v>567</v>
      </c>
      <c r="D145" s="225"/>
      <c r="E145" s="226">
        <v>0.85</v>
      </c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13"/>
      <c r="Z145" s="213"/>
      <c r="AA145" s="213"/>
      <c r="AB145" s="213"/>
      <c r="AC145" s="213"/>
      <c r="AD145" s="213"/>
      <c r="AE145" s="213"/>
      <c r="AF145" s="213"/>
      <c r="AG145" s="213" t="s">
        <v>172</v>
      </c>
      <c r="AH145" s="213">
        <v>0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20">
        <v>41</v>
      </c>
      <c r="B146" s="221" t="s">
        <v>568</v>
      </c>
      <c r="C146" s="260" t="s">
        <v>569</v>
      </c>
      <c r="D146" s="222" t="s">
        <v>0</v>
      </c>
      <c r="E146" s="244"/>
      <c r="F146" s="224"/>
      <c r="G146" s="223">
        <f>ROUND(E146*F146,2)</f>
        <v>0</v>
      </c>
      <c r="H146" s="224"/>
      <c r="I146" s="223">
        <f>ROUND(E146*H146,2)</f>
        <v>0</v>
      </c>
      <c r="J146" s="224"/>
      <c r="K146" s="223">
        <f>ROUND(E146*J146,2)</f>
        <v>0</v>
      </c>
      <c r="L146" s="223">
        <v>21</v>
      </c>
      <c r="M146" s="223">
        <f>G146*(1+L146/100)</f>
        <v>0</v>
      </c>
      <c r="N146" s="223">
        <v>0</v>
      </c>
      <c r="O146" s="223">
        <f>ROUND(E146*N146,2)</f>
        <v>0</v>
      </c>
      <c r="P146" s="223">
        <v>0</v>
      </c>
      <c r="Q146" s="223">
        <f>ROUND(E146*P146,2)</f>
        <v>0</v>
      </c>
      <c r="R146" s="223" t="s">
        <v>559</v>
      </c>
      <c r="S146" s="223" t="s">
        <v>179</v>
      </c>
      <c r="T146" s="223" t="s">
        <v>168</v>
      </c>
      <c r="U146" s="223">
        <v>0</v>
      </c>
      <c r="V146" s="223">
        <f>ROUND(E146*U146,2)</f>
        <v>0</v>
      </c>
      <c r="W146" s="223"/>
      <c r="X146" s="223" t="s">
        <v>301</v>
      </c>
      <c r="Y146" s="213"/>
      <c r="Z146" s="213"/>
      <c r="AA146" s="213"/>
      <c r="AB146" s="213"/>
      <c r="AC146" s="213"/>
      <c r="AD146" s="213"/>
      <c r="AE146" s="213"/>
      <c r="AF146" s="213"/>
      <c r="AG146" s="213" t="s">
        <v>302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20"/>
      <c r="B147" s="221"/>
      <c r="C147" s="261" t="s">
        <v>324</v>
      </c>
      <c r="D147" s="245"/>
      <c r="E147" s="245"/>
      <c r="F147" s="245"/>
      <c r="G147" s="245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13"/>
      <c r="Z147" s="213"/>
      <c r="AA147" s="213"/>
      <c r="AB147" s="213"/>
      <c r="AC147" s="213"/>
      <c r="AD147" s="213"/>
      <c r="AE147" s="213"/>
      <c r="AF147" s="213"/>
      <c r="AG147" s="213" t="s">
        <v>187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x14ac:dyDescent="0.2">
      <c r="A148" s="228" t="s">
        <v>162</v>
      </c>
      <c r="B148" s="229" t="s">
        <v>111</v>
      </c>
      <c r="C148" s="255" t="s">
        <v>112</v>
      </c>
      <c r="D148" s="230"/>
      <c r="E148" s="231"/>
      <c r="F148" s="232"/>
      <c r="G148" s="232">
        <f>SUMIF(AG149:AG192,"&lt;&gt;NOR",G149:G192)</f>
        <v>0</v>
      </c>
      <c r="H148" s="232"/>
      <c r="I148" s="232">
        <f>SUM(I149:I192)</f>
        <v>0</v>
      </c>
      <c r="J148" s="232"/>
      <c r="K148" s="232">
        <f>SUM(K149:K192)</f>
        <v>0</v>
      </c>
      <c r="L148" s="232"/>
      <c r="M148" s="232">
        <f>SUM(M149:M192)</f>
        <v>0</v>
      </c>
      <c r="N148" s="232"/>
      <c r="O148" s="232">
        <f>SUM(O149:O192)</f>
        <v>0.46000000000000008</v>
      </c>
      <c r="P148" s="232"/>
      <c r="Q148" s="232">
        <f>SUM(Q149:Q192)</f>
        <v>0</v>
      </c>
      <c r="R148" s="232"/>
      <c r="S148" s="232"/>
      <c r="T148" s="233"/>
      <c r="U148" s="227"/>
      <c r="V148" s="227">
        <f>SUM(V149:V192)</f>
        <v>40.01</v>
      </c>
      <c r="W148" s="227"/>
      <c r="X148" s="227"/>
      <c r="AG148" t="s">
        <v>163</v>
      </c>
    </row>
    <row r="149" spans="1:60" ht="22.5" outlineLevel="1" x14ac:dyDescent="0.2">
      <c r="A149" s="234">
        <v>42</v>
      </c>
      <c r="B149" s="235" t="s">
        <v>570</v>
      </c>
      <c r="C149" s="256" t="s">
        <v>571</v>
      </c>
      <c r="D149" s="236" t="s">
        <v>234</v>
      </c>
      <c r="E149" s="237">
        <v>10</v>
      </c>
      <c r="F149" s="238"/>
      <c r="G149" s="239">
        <f>ROUND(E149*F149,2)</f>
        <v>0</v>
      </c>
      <c r="H149" s="238"/>
      <c r="I149" s="239">
        <f>ROUND(E149*H149,2)</f>
        <v>0</v>
      </c>
      <c r="J149" s="238"/>
      <c r="K149" s="239">
        <f>ROUND(E149*J149,2)</f>
        <v>0</v>
      </c>
      <c r="L149" s="239">
        <v>21</v>
      </c>
      <c r="M149" s="239">
        <f>G149*(1+L149/100)</f>
        <v>0</v>
      </c>
      <c r="N149" s="239">
        <v>0</v>
      </c>
      <c r="O149" s="239">
        <f>ROUND(E149*N149,2)</f>
        <v>0</v>
      </c>
      <c r="P149" s="239">
        <v>0</v>
      </c>
      <c r="Q149" s="239">
        <f>ROUND(E149*P149,2)</f>
        <v>0</v>
      </c>
      <c r="R149" s="239" t="s">
        <v>306</v>
      </c>
      <c r="S149" s="239" t="s">
        <v>179</v>
      </c>
      <c r="T149" s="240" t="s">
        <v>180</v>
      </c>
      <c r="U149" s="223">
        <v>1.45</v>
      </c>
      <c r="V149" s="223">
        <f>ROUND(E149*U149,2)</f>
        <v>14.5</v>
      </c>
      <c r="W149" s="223"/>
      <c r="X149" s="223" t="s">
        <v>169</v>
      </c>
      <c r="Y149" s="213"/>
      <c r="Z149" s="213"/>
      <c r="AA149" s="213"/>
      <c r="AB149" s="213"/>
      <c r="AC149" s="213"/>
      <c r="AD149" s="213"/>
      <c r="AE149" s="213"/>
      <c r="AF149" s="213"/>
      <c r="AG149" s="213" t="s">
        <v>170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20"/>
      <c r="B150" s="221"/>
      <c r="C150" s="257" t="s">
        <v>572</v>
      </c>
      <c r="D150" s="225"/>
      <c r="E150" s="226">
        <v>3</v>
      </c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13"/>
      <c r="Z150" s="213"/>
      <c r="AA150" s="213"/>
      <c r="AB150" s="213"/>
      <c r="AC150" s="213"/>
      <c r="AD150" s="213"/>
      <c r="AE150" s="213"/>
      <c r="AF150" s="213"/>
      <c r="AG150" s="213" t="s">
        <v>172</v>
      </c>
      <c r="AH150" s="213">
        <v>5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">
      <c r="A151" s="220"/>
      <c r="B151" s="221"/>
      <c r="C151" s="257" t="s">
        <v>573</v>
      </c>
      <c r="D151" s="225"/>
      <c r="E151" s="226">
        <v>7</v>
      </c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13"/>
      <c r="Z151" s="213"/>
      <c r="AA151" s="213"/>
      <c r="AB151" s="213"/>
      <c r="AC151" s="213"/>
      <c r="AD151" s="213"/>
      <c r="AE151" s="213"/>
      <c r="AF151" s="213"/>
      <c r="AG151" s="213" t="s">
        <v>172</v>
      </c>
      <c r="AH151" s="213">
        <v>5</v>
      </c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ht="22.5" outlineLevel="1" x14ac:dyDescent="0.2">
      <c r="A152" s="234">
        <v>43</v>
      </c>
      <c r="B152" s="235" t="s">
        <v>574</v>
      </c>
      <c r="C152" s="256" t="s">
        <v>575</v>
      </c>
      <c r="D152" s="236" t="s">
        <v>234</v>
      </c>
      <c r="E152" s="237">
        <v>1</v>
      </c>
      <c r="F152" s="238"/>
      <c r="G152" s="239">
        <f>ROUND(E152*F152,2)</f>
        <v>0</v>
      </c>
      <c r="H152" s="238"/>
      <c r="I152" s="239">
        <f>ROUND(E152*H152,2)</f>
        <v>0</v>
      </c>
      <c r="J152" s="238"/>
      <c r="K152" s="239">
        <f>ROUND(E152*J152,2)</f>
        <v>0</v>
      </c>
      <c r="L152" s="239">
        <v>21</v>
      </c>
      <c r="M152" s="239">
        <f>G152*(1+L152/100)</f>
        <v>0</v>
      </c>
      <c r="N152" s="239">
        <v>0</v>
      </c>
      <c r="O152" s="239">
        <f>ROUND(E152*N152,2)</f>
        <v>0</v>
      </c>
      <c r="P152" s="239">
        <v>0</v>
      </c>
      <c r="Q152" s="239">
        <f>ROUND(E152*P152,2)</f>
        <v>0</v>
      </c>
      <c r="R152" s="239" t="s">
        <v>306</v>
      </c>
      <c r="S152" s="239" t="s">
        <v>179</v>
      </c>
      <c r="T152" s="240" t="s">
        <v>180</v>
      </c>
      <c r="U152" s="223">
        <v>1.5</v>
      </c>
      <c r="V152" s="223">
        <f>ROUND(E152*U152,2)</f>
        <v>1.5</v>
      </c>
      <c r="W152" s="223"/>
      <c r="X152" s="223" t="s">
        <v>169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170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20"/>
      <c r="B153" s="221"/>
      <c r="C153" s="257" t="s">
        <v>576</v>
      </c>
      <c r="D153" s="225"/>
      <c r="E153" s="226">
        <v>1</v>
      </c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172</v>
      </c>
      <c r="AH153" s="213">
        <v>5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ht="22.5" outlineLevel="1" x14ac:dyDescent="0.2">
      <c r="A154" s="234">
        <v>44</v>
      </c>
      <c r="B154" s="235" t="s">
        <v>577</v>
      </c>
      <c r="C154" s="256" t="s">
        <v>578</v>
      </c>
      <c r="D154" s="236" t="s">
        <v>234</v>
      </c>
      <c r="E154" s="237">
        <v>1</v>
      </c>
      <c r="F154" s="238"/>
      <c r="G154" s="239">
        <f>ROUND(E154*F154,2)</f>
        <v>0</v>
      </c>
      <c r="H154" s="238"/>
      <c r="I154" s="239">
        <f>ROUND(E154*H154,2)</f>
        <v>0</v>
      </c>
      <c r="J154" s="238"/>
      <c r="K154" s="239">
        <f>ROUND(E154*J154,2)</f>
        <v>0</v>
      </c>
      <c r="L154" s="239">
        <v>21</v>
      </c>
      <c r="M154" s="239">
        <f>G154*(1+L154/100)</f>
        <v>0</v>
      </c>
      <c r="N154" s="239">
        <v>0</v>
      </c>
      <c r="O154" s="239">
        <f>ROUND(E154*N154,2)</f>
        <v>0</v>
      </c>
      <c r="P154" s="239">
        <v>0</v>
      </c>
      <c r="Q154" s="239">
        <f>ROUND(E154*P154,2)</f>
        <v>0</v>
      </c>
      <c r="R154" s="239" t="s">
        <v>306</v>
      </c>
      <c r="S154" s="239" t="s">
        <v>179</v>
      </c>
      <c r="T154" s="240" t="s">
        <v>168</v>
      </c>
      <c r="U154" s="223">
        <v>1.56</v>
      </c>
      <c r="V154" s="223">
        <f>ROUND(E154*U154,2)</f>
        <v>1.56</v>
      </c>
      <c r="W154" s="223"/>
      <c r="X154" s="223" t="s">
        <v>169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170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20"/>
      <c r="B155" s="221"/>
      <c r="C155" s="257" t="s">
        <v>579</v>
      </c>
      <c r="D155" s="225"/>
      <c r="E155" s="226">
        <v>1</v>
      </c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172</v>
      </c>
      <c r="AH155" s="213">
        <v>5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ht="22.5" outlineLevel="1" x14ac:dyDescent="0.2">
      <c r="A156" s="234">
        <v>45</v>
      </c>
      <c r="B156" s="235" t="s">
        <v>580</v>
      </c>
      <c r="C156" s="256" t="s">
        <v>581</v>
      </c>
      <c r="D156" s="236" t="s">
        <v>234</v>
      </c>
      <c r="E156" s="237">
        <v>2</v>
      </c>
      <c r="F156" s="238"/>
      <c r="G156" s="239">
        <f>ROUND(E156*F156,2)</f>
        <v>0</v>
      </c>
      <c r="H156" s="238"/>
      <c r="I156" s="239">
        <f>ROUND(E156*H156,2)</f>
        <v>0</v>
      </c>
      <c r="J156" s="238"/>
      <c r="K156" s="239">
        <f>ROUND(E156*J156,2)</f>
        <v>0</v>
      </c>
      <c r="L156" s="239">
        <v>21</v>
      </c>
      <c r="M156" s="239">
        <f>G156*(1+L156/100)</f>
        <v>0</v>
      </c>
      <c r="N156" s="239">
        <v>0</v>
      </c>
      <c r="O156" s="239">
        <f>ROUND(E156*N156,2)</f>
        <v>0</v>
      </c>
      <c r="P156" s="239">
        <v>0</v>
      </c>
      <c r="Q156" s="239">
        <f>ROUND(E156*P156,2)</f>
        <v>0</v>
      </c>
      <c r="R156" s="239" t="s">
        <v>306</v>
      </c>
      <c r="S156" s="239" t="s">
        <v>179</v>
      </c>
      <c r="T156" s="240" t="s">
        <v>168</v>
      </c>
      <c r="U156" s="223">
        <v>2.5099999999999998</v>
      </c>
      <c r="V156" s="223">
        <f>ROUND(E156*U156,2)</f>
        <v>5.0199999999999996</v>
      </c>
      <c r="W156" s="223"/>
      <c r="X156" s="223" t="s">
        <v>169</v>
      </c>
      <c r="Y156" s="213"/>
      <c r="Z156" s="213"/>
      <c r="AA156" s="213"/>
      <c r="AB156" s="213"/>
      <c r="AC156" s="213"/>
      <c r="AD156" s="213"/>
      <c r="AE156" s="213"/>
      <c r="AF156" s="213"/>
      <c r="AG156" s="213" t="s">
        <v>170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20"/>
      <c r="B157" s="221"/>
      <c r="C157" s="257" t="s">
        <v>582</v>
      </c>
      <c r="D157" s="225"/>
      <c r="E157" s="226">
        <v>2</v>
      </c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13"/>
      <c r="Z157" s="213"/>
      <c r="AA157" s="213"/>
      <c r="AB157" s="213"/>
      <c r="AC157" s="213"/>
      <c r="AD157" s="213"/>
      <c r="AE157" s="213"/>
      <c r="AF157" s="213"/>
      <c r="AG157" s="213" t="s">
        <v>172</v>
      </c>
      <c r="AH157" s="213">
        <v>0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34">
        <v>46</v>
      </c>
      <c r="B158" s="235" t="s">
        <v>583</v>
      </c>
      <c r="C158" s="256" t="s">
        <v>584</v>
      </c>
      <c r="D158" s="236" t="s">
        <v>234</v>
      </c>
      <c r="E158" s="237">
        <v>2</v>
      </c>
      <c r="F158" s="238"/>
      <c r="G158" s="239">
        <f>ROUND(E158*F158,2)</f>
        <v>0</v>
      </c>
      <c r="H158" s="238"/>
      <c r="I158" s="239">
        <f>ROUND(E158*H158,2)</f>
        <v>0</v>
      </c>
      <c r="J158" s="238"/>
      <c r="K158" s="239">
        <f>ROUND(E158*J158,2)</f>
        <v>0</v>
      </c>
      <c r="L158" s="239">
        <v>21</v>
      </c>
      <c r="M158" s="239">
        <f>G158*(1+L158/100)</f>
        <v>0</v>
      </c>
      <c r="N158" s="239">
        <v>2.0000000000000002E-5</v>
      </c>
      <c r="O158" s="239">
        <f>ROUND(E158*N158,2)</f>
        <v>0</v>
      </c>
      <c r="P158" s="239">
        <v>0</v>
      </c>
      <c r="Q158" s="239">
        <f>ROUND(E158*P158,2)</f>
        <v>0</v>
      </c>
      <c r="R158" s="239" t="s">
        <v>306</v>
      </c>
      <c r="S158" s="239" t="s">
        <v>179</v>
      </c>
      <c r="T158" s="240" t="s">
        <v>168</v>
      </c>
      <c r="U158" s="223">
        <v>4.0199999999999996</v>
      </c>
      <c r="V158" s="223">
        <f>ROUND(E158*U158,2)</f>
        <v>8.0399999999999991</v>
      </c>
      <c r="W158" s="223"/>
      <c r="X158" s="223" t="s">
        <v>169</v>
      </c>
      <c r="Y158" s="213"/>
      <c r="Z158" s="213"/>
      <c r="AA158" s="213"/>
      <c r="AB158" s="213"/>
      <c r="AC158" s="213"/>
      <c r="AD158" s="213"/>
      <c r="AE158" s="213"/>
      <c r="AF158" s="213"/>
      <c r="AG158" s="213" t="s">
        <v>170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20"/>
      <c r="B159" s="221"/>
      <c r="C159" s="257" t="s">
        <v>582</v>
      </c>
      <c r="D159" s="225"/>
      <c r="E159" s="226">
        <v>2</v>
      </c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13"/>
      <c r="Z159" s="213"/>
      <c r="AA159" s="213"/>
      <c r="AB159" s="213"/>
      <c r="AC159" s="213"/>
      <c r="AD159" s="213"/>
      <c r="AE159" s="213"/>
      <c r="AF159" s="213"/>
      <c r="AG159" s="213" t="s">
        <v>172</v>
      </c>
      <c r="AH159" s="213">
        <v>0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34">
        <v>47</v>
      </c>
      <c r="B160" s="235" t="s">
        <v>585</v>
      </c>
      <c r="C160" s="256" t="s">
        <v>586</v>
      </c>
      <c r="D160" s="236" t="s">
        <v>373</v>
      </c>
      <c r="E160" s="237">
        <v>1</v>
      </c>
      <c r="F160" s="238"/>
      <c r="G160" s="239">
        <f>ROUND(E160*F160,2)</f>
        <v>0</v>
      </c>
      <c r="H160" s="238"/>
      <c r="I160" s="239">
        <f>ROUND(E160*H160,2)</f>
        <v>0</v>
      </c>
      <c r="J160" s="238"/>
      <c r="K160" s="239">
        <f>ROUND(E160*J160,2)</f>
        <v>0</v>
      </c>
      <c r="L160" s="239">
        <v>21</v>
      </c>
      <c r="M160" s="239">
        <f>G160*(1+L160/100)</f>
        <v>0</v>
      </c>
      <c r="N160" s="239">
        <v>0.1</v>
      </c>
      <c r="O160" s="239">
        <f>ROUND(E160*N160,2)</f>
        <v>0.1</v>
      </c>
      <c r="P160" s="239">
        <v>0</v>
      </c>
      <c r="Q160" s="239">
        <f>ROUND(E160*P160,2)</f>
        <v>0</v>
      </c>
      <c r="R160" s="239"/>
      <c r="S160" s="239" t="s">
        <v>167</v>
      </c>
      <c r="T160" s="240" t="s">
        <v>284</v>
      </c>
      <c r="U160" s="223">
        <v>9.3870000000000005</v>
      </c>
      <c r="V160" s="223">
        <f>ROUND(E160*U160,2)</f>
        <v>9.39</v>
      </c>
      <c r="W160" s="223"/>
      <c r="X160" s="223" t="s">
        <v>169</v>
      </c>
      <c r="Y160" s="213"/>
      <c r="Z160" s="213"/>
      <c r="AA160" s="213"/>
      <c r="AB160" s="213"/>
      <c r="AC160" s="213"/>
      <c r="AD160" s="213"/>
      <c r="AE160" s="213"/>
      <c r="AF160" s="213"/>
      <c r="AG160" s="213" t="s">
        <v>170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">
      <c r="A161" s="220"/>
      <c r="B161" s="221"/>
      <c r="C161" s="259" t="s">
        <v>587</v>
      </c>
      <c r="D161" s="243"/>
      <c r="E161" s="243"/>
      <c r="F161" s="243"/>
      <c r="G161" s="24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13"/>
      <c r="Z161" s="213"/>
      <c r="AA161" s="213"/>
      <c r="AB161" s="213"/>
      <c r="AC161" s="213"/>
      <c r="AD161" s="213"/>
      <c r="AE161" s="213"/>
      <c r="AF161" s="213"/>
      <c r="AG161" s="213" t="s">
        <v>293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">
      <c r="A162" s="220"/>
      <c r="B162" s="221"/>
      <c r="C162" s="262" t="s">
        <v>588</v>
      </c>
      <c r="D162" s="246"/>
      <c r="E162" s="246"/>
      <c r="F162" s="246"/>
      <c r="G162" s="246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13"/>
      <c r="Z162" s="213"/>
      <c r="AA162" s="213"/>
      <c r="AB162" s="213"/>
      <c r="AC162" s="213"/>
      <c r="AD162" s="213"/>
      <c r="AE162" s="213"/>
      <c r="AF162" s="213"/>
      <c r="AG162" s="213" t="s">
        <v>293</v>
      </c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">
      <c r="A163" s="220"/>
      <c r="B163" s="221"/>
      <c r="C163" s="262" t="s">
        <v>589</v>
      </c>
      <c r="D163" s="246"/>
      <c r="E163" s="246"/>
      <c r="F163" s="246"/>
      <c r="G163" s="246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13"/>
      <c r="Z163" s="213"/>
      <c r="AA163" s="213"/>
      <c r="AB163" s="213"/>
      <c r="AC163" s="213"/>
      <c r="AD163" s="213"/>
      <c r="AE163" s="213"/>
      <c r="AF163" s="213"/>
      <c r="AG163" s="213" t="s">
        <v>293</v>
      </c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">
      <c r="A164" s="220"/>
      <c r="B164" s="221"/>
      <c r="C164" s="262" t="s">
        <v>590</v>
      </c>
      <c r="D164" s="246"/>
      <c r="E164" s="246"/>
      <c r="F164" s="246"/>
      <c r="G164" s="246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13"/>
      <c r="Z164" s="213"/>
      <c r="AA164" s="213"/>
      <c r="AB164" s="213"/>
      <c r="AC164" s="213"/>
      <c r="AD164" s="213"/>
      <c r="AE164" s="213"/>
      <c r="AF164" s="213"/>
      <c r="AG164" s="213" t="s">
        <v>293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20"/>
      <c r="B165" s="221"/>
      <c r="C165" s="262" t="s">
        <v>591</v>
      </c>
      <c r="D165" s="246"/>
      <c r="E165" s="246"/>
      <c r="F165" s="246"/>
      <c r="G165" s="246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13"/>
      <c r="Z165" s="213"/>
      <c r="AA165" s="213"/>
      <c r="AB165" s="213"/>
      <c r="AC165" s="213"/>
      <c r="AD165" s="213"/>
      <c r="AE165" s="213"/>
      <c r="AF165" s="213"/>
      <c r="AG165" s="213" t="s">
        <v>293</v>
      </c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">
      <c r="A166" s="220"/>
      <c r="B166" s="221"/>
      <c r="C166" s="257" t="s">
        <v>592</v>
      </c>
      <c r="D166" s="225"/>
      <c r="E166" s="226">
        <v>1</v>
      </c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13"/>
      <c r="Z166" s="213"/>
      <c r="AA166" s="213"/>
      <c r="AB166" s="213"/>
      <c r="AC166" s="213"/>
      <c r="AD166" s="213"/>
      <c r="AE166" s="213"/>
      <c r="AF166" s="213"/>
      <c r="AG166" s="213" t="s">
        <v>172</v>
      </c>
      <c r="AH166" s="213">
        <v>0</v>
      </c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">
      <c r="A167" s="234">
        <v>48</v>
      </c>
      <c r="B167" s="235" t="s">
        <v>593</v>
      </c>
      <c r="C167" s="256" t="s">
        <v>594</v>
      </c>
      <c r="D167" s="236" t="s">
        <v>373</v>
      </c>
      <c r="E167" s="237">
        <v>1</v>
      </c>
      <c r="F167" s="238"/>
      <c r="G167" s="239">
        <f>ROUND(E167*F167,2)</f>
        <v>0</v>
      </c>
      <c r="H167" s="238"/>
      <c r="I167" s="239">
        <f>ROUND(E167*H167,2)</f>
        <v>0</v>
      </c>
      <c r="J167" s="238"/>
      <c r="K167" s="239">
        <f>ROUND(E167*J167,2)</f>
        <v>0</v>
      </c>
      <c r="L167" s="239">
        <v>21</v>
      </c>
      <c r="M167" s="239">
        <f>G167*(1+L167/100)</f>
        <v>0</v>
      </c>
      <c r="N167" s="239">
        <v>0</v>
      </c>
      <c r="O167" s="239">
        <f>ROUND(E167*N167,2)</f>
        <v>0</v>
      </c>
      <c r="P167" s="239">
        <v>0</v>
      </c>
      <c r="Q167" s="239">
        <f>ROUND(E167*P167,2)</f>
        <v>0</v>
      </c>
      <c r="R167" s="239"/>
      <c r="S167" s="239" t="s">
        <v>167</v>
      </c>
      <c r="T167" s="240" t="s">
        <v>284</v>
      </c>
      <c r="U167" s="223">
        <v>0</v>
      </c>
      <c r="V167" s="223">
        <f>ROUND(E167*U167,2)</f>
        <v>0</v>
      </c>
      <c r="W167" s="223"/>
      <c r="X167" s="223" t="s">
        <v>169</v>
      </c>
      <c r="Y167" s="213"/>
      <c r="Z167" s="213"/>
      <c r="AA167" s="213"/>
      <c r="AB167" s="213"/>
      <c r="AC167" s="213"/>
      <c r="AD167" s="213"/>
      <c r="AE167" s="213"/>
      <c r="AF167" s="213"/>
      <c r="AG167" s="213" t="s">
        <v>170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20"/>
      <c r="B168" s="221"/>
      <c r="C168" s="257" t="s">
        <v>390</v>
      </c>
      <c r="D168" s="225"/>
      <c r="E168" s="226">
        <v>1</v>
      </c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13"/>
      <c r="Z168" s="213"/>
      <c r="AA168" s="213"/>
      <c r="AB168" s="213"/>
      <c r="AC168" s="213"/>
      <c r="AD168" s="213"/>
      <c r="AE168" s="213"/>
      <c r="AF168" s="213"/>
      <c r="AG168" s="213" t="s">
        <v>172</v>
      </c>
      <c r="AH168" s="213">
        <v>0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">
      <c r="A169" s="234">
        <v>49</v>
      </c>
      <c r="B169" s="235" t="s">
        <v>595</v>
      </c>
      <c r="C169" s="256" t="s">
        <v>596</v>
      </c>
      <c r="D169" s="236" t="s">
        <v>234</v>
      </c>
      <c r="E169" s="237">
        <v>7</v>
      </c>
      <c r="F169" s="238"/>
      <c r="G169" s="239">
        <f>ROUND(E169*F169,2)</f>
        <v>0</v>
      </c>
      <c r="H169" s="238"/>
      <c r="I169" s="239">
        <f>ROUND(E169*H169,2)</f>
        <v>0</v>
      </c>
      <c r="J169" s="238"/>
      <c r="K169" s="239">
        <f>ROUND(E169*J169,2)</f>
        <v>0</v>
      </c>
      <c r="L169" s="239">
        <v>21</v>
      </c>
      <c r="M169" s="239">
        <f>G169*(1+L169/100)</f>
        <v>0</v>
      </c>
      <c r="N169" s="239">
        <v>1.7000000000000001E-2</v>
      </c>
      <c r="O169" s="239">
        <f>ROUND(E169*N169,2)</f>
        <v>0.12</v>
      </c>
      <c r="P169" s="239">
        <v>0</v>
      </c>
      <c r="Q169" s="239">
        <f>ROUND(E169*P169,2)</f>
        <v>0</v>
      </c>
      <c r="R169" s="239"/>
      <c r="S169" s="239" t="s">
        <v>167</v>
      </c>
      <c r="T169" s="240" t="s">
        <v>180</v>
      </c>
      <c r="U169" s="223">
        <v>0</v>
      </c>
      <c r="V169" s="223">
        <f>ROUND(E169*U169,2)</f>
        <v>0</v>
      </c>
      <c r="W169" s="223"/>
      <c r="X169" s="223" t="s">
        <v>540</v>
      </c>
      <c r="Y169" s="213"/>
      <c r="Z169" s="213"/>
      <c r="AA169" s="213"/>
      <c r="AB169" s="213"/>
      <c r="AC169" s="213"/>
      <c r="AD169" s="213"/>
      <c r="AE169" s="213"/>
      <c r="AF169" s="213"/>
      <c r="AG169" s="213" t="s">
        <v>541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">
      <c r="A170" s="220"/>
      <c r="B170" s="221"/>
      <c r="C170" s="259" t="s">
        <v>597</v>
      </c>
      <c r="D170" s="243"/>
      <c r="E170" s="243"/>
      <c r="F170" s="243"/>
      <c r="G170" s="24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13"/>
      <c r="Z170" s="213"/>
      <c r="AA170" s="213"/>
      <c r="AB170" s="213"/>
      <c r="AC170" s="213"/>
      <c r="AD170" s="213"/>
      <c r="AE170" s="213"/>
      <c r="AF170" s="213"/>
      <c r="AG170" s="213" t="s">
        <v>293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">
      <c r="A171" s="220"/>
      <c r="B171" s="221"/>
      <c r="C171" s="257" t="s">
        <v>598</v>
      </c>
      <c r="D171" s="225"/>
      <c r="E171" s="226">
        <v>5</v>
      </c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13"/>
      <c r="Z171" s="213"/>
      <c r="AA171" s="213"/>
      <c r="AB171" s="213"/>
      <c r="AC171" s="213"/>
      <c r="AD171" s="213"/>
      <c r="AE171" s="213"/>
      <c r="AF171" s="213"/>
      <c r="AG171" s="213" t="s">
        <v>172</v>
      </c>
      <c r="AH171" s="213"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">
      <c r="A172" s="220"/>
      <c r="B172" s="221"/>
      <c r="C172" s="257" t="s">
        <v>599</v>
      </c>
      <c r="D172" s="225"/>
      <c r="E172" s="226">
        <v>1</v>
      </c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13"/>
      <c r="Z172" s="213"/>
      <c r="AA172" s="213"/>
      <c r="AB172" s="213"/>
      <c r="AC172" s="213"/>
      <c r="AD172" s="213"/>
      <c r="AE172" s="213"/>
      <c r="AF172" s="213"/>
      <c r="AG172" s="213" t="s">
        <v>172</v>
      </c>
      <c r="AH172" s="213">
        <v>0</v>
      </c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20"/>
      <c r="B173" s="221"/>
      <c r="C173" s="257" t="s">
        <v>525</v>
      </c>
      <c r="D173" s="225"/>
      <c r="E173" s="226">
        <v>1</v>
      </c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13"/>
      <c r="Z173" s="213"/>
      <c r="AA173" s="213"/>
      <c r="AB173" s="213"/>
      <c r="AC173" s="213"/>
      <c r="AD173" s="213"/>
      <c r="AE173" s="213"/>
      <c r="AF173" s="213"/>
      <c r="AG173" s="213" t="s">
        <v>172</v>
      </c>
      <c r="AH173" s="213"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">
      <c r="A174" s="234">
        <v>50</v>
      </c>
      <c r="B174" s="235" t="s">
        <v>600</v>
      </c>
      <c r="C174" s="256" t="s">
        <v>601</v>
      </c>
      <c r="D174" s="236" t="s">
        <v>234</v>
      </c>
      <c r="E174" s="237">
        <v>3</v>
      </c>
      <c r="F174" s="238"/>
      <c r="G174" s="239">
        <f>ROUND(E174*F174,2)</f>
        <v>0</v>
      </c>
      <c r="H174" s="238"/>
      <c r="I174" s="239">
        <f>ROUND(E174*H174,2)</f>
        <v>0</v>
      </c>
      <c r="J174" s="238"/>
      <c r="K174" s="239">
        <f>ROUND(E174*J174,2)</f>
        <v>0</v>
      </c>
      <c r="L174" s="239">
        <v>21</v>
      </c>
      <c r="M174" s="239">
        <f>G174*(1+L174/100)</f>
        <v>0</v>
      </c>
      <c r="N174" s="239">
        <v>1.9E-2</v>
      </c>
      <c r="O174" s="239">
        <f>ROUND(E174*N174,2)</f>
        <v>0.06</v>
      </c>
      <c r="P174" s="239">
        <v>0</v>
      </c>
      <c r="Q174" s="239">
        <f>ROUND(E174*P174,2)</f>
        <v>0</v>
      </c>
      <c r="R174" s="239"/>
      <c r="S174" s="239" t="s">
        <v>167</v>
      </c>
      <c r="T174" s="240" t="s">
        <v>180</v>
      </c>
      <c r="U174" s="223">
        <v>0</v>
      </c>
      <c r="V174" s="223">
        <f>ROUND(E174*U174,2)</f>
        <v>0</v>
      </c>
      <c r="W174" s="223"/>
      <c r="X174" s="223" t="s">
        <v>540</v>
      </c>
      <c r="Y174" s="213"/>
      <c r="Z174" s="213"/>
      <c r="AA174" s="213"/>
      <c r="AB174" s="213"/>
      <c r="AC174" s="213"/>
      <c r="AD174" s="213"/>
      <c r="AE174" s="213"/>
      <c r="AF174" s="213"/>
      <c r="AG174" s="213" t="s">
        <v>541</v>
      </c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20"/>
      <c r="B175" s="221"/>
      <c r="C175" s="259" t="s">
        <v>597</v>
      </c>
      <c r="D175" s="243"/>
      <c r="E175" s="243"/>
      <c r="F175" s="243"/>
      <c r="G175" s="24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13"/>
      <c r="Z175" s="213"/>
      <c r="AA175" s="213"/>
      <c r="AB175" s="213"/>
      <c r="AC175" s="213"/>
      <c r="AD175" s="213"/>
      <c r="AE175" s="213"/>
      <c r="AF175" s="213"/>
      <c r="AG175" s="213" t="s">
        <v>293</v>
      </c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">
      <c r="A176" s="220"/>
      <c r="B176" s="221"/>
      <c r="C176" s="257" t="s">
        <v>602</v>
      </c>
      <c r="D176" s="225"/>
      <c r="E176" s="226">
        <v>3</v>
      </c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13"/>
      <c r="Z176" s="213"/>
      <c r="AA176" s="213"/>
      <c r="AB176" s="213"/>
      <c r="AC176" s="213"/>
      <c r="AD176" s="213"/>
      <c r="AE176" s="213"/>
      <c r="AF176" s="213"/>
      <c r="AG176" s="213" t="s">
        <v>172</v>
      </c>
      <c r="AH176" s="213">
        <v>0</v>
      </c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">
      <c r="A177" s="234">
        <v>51</v>
      </c>
      <c r="B177" s="235" t="s">
        <v>603</v>
      </c>
      <c r="C177" s="256" t="s">
        <v>604</v>
      </c>
      <c r="D177" s="236" t="s">
        <v>234</v>
      </c>
      <c r="E177" s="237">
        <v>1</v>
      </c>
      <c r="F177" s="238"/>
      <c r="G177" s="239">
        <f>ROUND(E177*F177,2)</f>
        <v>0</v>
      </c>
      <c r="H177" s="238"/>
      <c r="I177" s="239">
        <f>ROUND(E177*H177,2)</f>
        <v>0</v>
      </c>
      <c r="J177" s="238"/>
      <c r="K177" s="239">
        <f>ROUND(E177*J177,2)</f>
        <v>0</v>
      </c>
      <c r="L177" s="239">
        <v>21</v>
      </c>
      <c r="M177" s="239">
        <f>G177*(1+L177/100)</f>
        <v>0</v>
      </c>
      <c r="N177" s="239">
        <v>2.1000000000000001E-2</v>
      </c>
      <c r="O177" s="239">
        <f>ROUND(E177*N177,2)</f>
        <v>0.02</v>
      </c>
      <c r="P177" s="239">
        <v>0</v>
      </c>
      <c r="Q177" s="239">
        <f>ROUND(E177*P177,2)</f>
        <v>0</v>
      </c>
      <c r="R177" s="239"/>
      <c r="S177" s="239" t="s">
        <v>167</v>
      </c>
      <c r="T177" s="240" t="s">
        <v>180</v>
      </c>
      <c r="U177" s="223">
        <v>0</v>
      </c>
      <c r="V177" s="223">
        <f>ROUND(E177*U177,2)</f>
        <v>0</v>
      </c>
      <c r="W177" s="223"/>
      <c r="X177" s="223" t="s">
        <v>540</v>
      </c>
      <c r="Y177" s="213"/>
      <c r="Z177" s="213"/>
      <c r="AA177" s="213"/>
      <c r="AB177" s="213"/>
      <c r="AC177" s="213"/>
      <c r="AD177" s="213"/>
      <c r="AE177" s="213"/>
      <c r="AF177" s="213"/>
      <c r="AG177" s="213" t="s">
        <v>541</v>
      </c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">
      <c r="A178" s="220"/>
      <c r="B178" s="221"/>
      <c r="C178" s="259" t="s">
        <v>605</v>
      </c>
      <c r="D178" s="243"/>
      <c r="E178" s="243"/>
      <c r="F178" s="243"/>
      <c r="G178" s="24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13"/>
      <c r="Z178" s="213"/>
      <c r="AA178" s="213"/>
      <c r="AB178" s="213"/>
      <c r="AC178" s="213"/>
      <c r="AD178" s="213"/>
      <c r="AE178" s="213"/>
      <c r="AF178" s="213"/>
      <c r="AG178" s="213" t="s">
        <v>293</v>
      </c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">
      <c r="A179" s="220"/>
      <c r="B179" s="221"/>
      <c r="C179" s="257" t="s">
        <v>606</v>
      </c>
      <c r="D179" s="225"/>
      <c r="E179" s="226">
        <v>1</v>
      </c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13"/>
      <c r="Z179" s="213"/>
      <c r="AA179" s="213"/>
      <c r="AB179" s="213"/>
      <c r="AC179" s="213"/>
      <c r="AD179" s="213"/>
      <c r="AE179" s="213"/>
      <c r="AF179" s="213"/>
      <c r="AG179" s="213" t="s">
        <v>172</v>
      </c>
      <c r="AH179" s="213">
        <v>0</v>
      </c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">
      <c r="A180" s="234">
        <v>52</v>
      </c>
      <c r="B180" s="235" t="s">
        <v>607</v>
      </c>
      <c r="C180" s="256" t="s">
        <v>608</v>
      </c>
      <c r="D180" s="236" t="s">
        <v>234</v>
      </c>
      <c r="E180" s="237">
        <v>1</v>
      </c>
      <c r="F180" s="238"/>
      <c r="G180" s="239">
        <f>ROUND(E180*F180,2)</f>
        <v>0</v>
      </c>
      <c r="H180" s="238"/>
      <c r="I180" s="239">
        <f>ROUND(E180*H180,2)</f>
        <v>0</v>
      </c>
      <c r="J180" s="238"/>
      <c r="K180" s="239">
        <f>ROUND(E180*J180,2)</f>
        <v>0</v>
      </c>
      <c r="L180" s="239">
        <v>21</v>
      </c>
      <c r="M180" s="239">
        <f>G180*(1+L180/100)</f>
        <v>0</v>
      </c>
      <c r="N180" s="239">
        <v>2.9000000000000001E-2</v>
      </c>
      <c r="O180" s="239">
        <f>ROUND(E180*N180,2)</f>
        <v>0.03</v>
      </c>
      <c r="P180" s="239">
        <v>0</v>
      </c>
      <c r="Q180" s="239">
        <f>ROUND(E180*P180,2)</f>
        <v>0</v>
      </c>
      <c r="R180" s="239"/>
      <c r="S180" s="239" t="s">
        <v>167</v>
      </c>
      <c r="T180" s="240" t="s">
        <v>284</v>
      </c>
      <c r="U180" s="223">
        <v>0</v>
      </c>
      <c r="V180" s="223">
        <f>ROUND(E180*U180,2)</f>
        <v>0</v>
      </c>
      <c r="W180" s="223"/>
      <c r="X180" s="223" t="s">
        <v>540</v>
      </c>
      <c r="Y180" s="213"/>
      <c r="Z180" s="213"/>
      <c r="AA180" s="213"/>
      <c r="AB180" s="213"/>
      <c r="AC180" s="213"/>
      <c r="AD180" s="213"/>
      <c r="AE180" s="213"/>
      <c r="AF180" s="213"/>
      <c r="AG180" s="213" t="s">
        <v>541</v>
      </c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">
      <c r="A181" s="220"/>
      <c r="B181" s="221"/>
      <c r="C181" s="259" t="s">
        <v>609</v>
      </c>
      <c r="D181" s="243"/>
      <c r="E181" s="243"/>
      <c r="F181" s="243"/>
      <c r="G181" s="24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13"/>
      <c r="Z181" s="213"/>
      <c r="AA181" s="213"/>
      <c r="AB181" s="213"/>
      <c r="AC181" s="213"/>
      <c r="AD181" s="213"/>
      <c r="AE181" s="213"/>
      <c r="AF181" s="213"/>
      <c r="AG181" s="213" t="s">
        <v>293</v>
      </c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">
      <c r="A182" s="220"/>
      <c r="B182" s="221"/>
      <c r="C182" s="262" t="s">
        <v>610</v>
      </c>
      <c r="D182" s="246"/>
      <c r="E182" s="246"/>
      <c r="F182" s="246"/>
      <c r="G182" s="246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13"/>
      <c r="Z182" s="213"/>
      <c r="AA182" s="213"/>
      <c r="AB182" s="213"/>
      <c r="AC182" s="213"/>
      <c r="AD182" s="213"/>
      <c r="AE182" s="213"/>
      <c r="AF182" s="213"/>
      <c r="AG182" s="213" t="s">
        <v>293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">
      <c r="A183" s="220"/>
      <c r="B183" s="221"/>
      <c r="C183" s="257" t="s">
        <v>528</v>
      </c>
      <c r="D183" s="225"/>
      <c r="E183" s="226">
        <v>1</v>
      </c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13"/>
      <c r="Z183" s="213"/>
      <c r="AA183" s="213"/>
      <c r="AB183" s="213"/>
      <c r="AC183" s="213"/>
      <c r="AD183" s="213"/>
      <c r="AE183" s="213"/>
      <c r="AF183" s="213"/>
      <c r="AG183" s="213" t="s">
        <v>172</v>
      </c>
      <c r="AH183" s="213">
        <v>0</v>
      </c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1" x14ac:dyDescent="0.2">
      <c r="A184" s="234">
        <v>53</v>
      </c>
      <c r="B184" s="235" t="s">
        <v>611</v>
      </c>
      <c r="C184" s="256" t="s">
        <v>612</v>
      </c>
      <c r="D184" s="236" t="s">
        <v>234</v>
      </c>
      <c r="E184" s="237">
        <v>1</v>
      </c>
      <c r="F184" s="238"/>
      <c r="G184" s="239">
        <f>ROUND(E184*F184,2)</f>
        <v>0</v>
      </c>
      <c r="H184" s="238"/>
      <c r="I184" s="239">
        <f>ROUND(E184*H184,2)</f>
        <v>0</v>
      </c>
      <c r="J184" s="238"/>
      <c r="K184" s="239">
        <f>ROUND(E184*J184,2)</f>
        <v>0</v>
      </c>
      <c r="L184" s="239">
        <v>21</v>
      </c>
      <c r="M184" s="239">
        <f>G184*(1+L184/100)</f>
        <v>0</v>
      </c>
      <c r="N184" s="239">
        <v>2.9000000000000001E-2</v>
      </c>
      <c r="O184" s="239">
        <f>ROUND(E184*N184,2)</f>
        <v>0.03</v>
      </c>
      <c r="P184" s="239">
        <v>0</v>
      </c>
      <c r="Q184" s="239">
        <f>ROUND(E184*P184,2)</f>
        <v>0</v>
      </c>
      <c r="R184" s="239"/>
      <c r="S184" s="239" t="s">
        <v>167</v>
      </c>
      <c r="T184" s="240" t="s">
        <v>284</v>
      </c>
      <c r="U184" s="223">
        <v>0</v>
      </c>
      <c r="V184" s="223">
        <f>ROUND(E184*U184,2)</f>
        <v>0</v>
      </c>
      <c r="W184" s="223"/>
      <c r="X184" s="223" t="s">
        <v>540</v>
      </c>
      <c r="Y184" s="213"/>
      <c r="Z184" s="213"/>
      <c r="AA184" s="213"/>
      <c r="AB184" s="213"/>
      <c r="AC184" s="213"/>
      <c r="AD184" s="213"/>
      <c r="AE184" s="213"/>
      <c r="AF184" s="213"/>
      <c r="AG184" s="213" t="s">
        <v>541</v>
      </c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">
      <c r="A185" s="220"/>
      <c r="B185" s="221"/>
      <c r="C185" s="259" t="s">
        <v>609</v>
      </c>
      <c r="D185" s="243"/>
      <c r="E185" s="243"/>
      <c r="F185" s="243"/>
      <c r="G185" s="24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13"/>
      <c r="Z185" s="213"/>
      <c r="AA185" s="213"/>
      <c r="AB185" s="213"/>
      <c r="AC185" s="213"/>
      <c r="AD185" s="213"/>
      <c r="AE185" s="213"/>
      <c r="AF185" s="213"/>
      <c r="AG185" s="213" t="s">
        <v>293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">
      <c r="A186" s="220"/>
      <c r="B186" s="221"/>
      <c r="C186" s="262" t="s">
        <v>610</v>
      </c>
      <c r="D186" s="246"/>
      <c r="E186" s="246"/>
      <c r="F186" s="246"/>
      <c r="G186" s="246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13"/>
      <c r="Z186" s="213"/>
      <c r="AA186" s="213"/>
      <c r="AB186" s="213"/>
      <c r="AC186" s="213"/>
      <c r="AD186" s="213"/>
      <c r="AE186" s="213"/>
      <c r="AF186" s="213"/>
      <c r="AG186" s="213" t="s">
        <v>293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">
      <c r="A187" s="220"/>
      <c r="B187" s="221"/>
      <c r="C187" s="257" t="s">
        <v>528</v>
      </c>
      <c r="D187" s="225"/>
      <c r="E187" s="226">
        <v>1</v>
      </c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13"/>
      <c r="Z187" s="213"/>
      <c r="AA187" s="213"/>
      <c r="AB187" s="213"/>
      <c r="AC187" s="213"/>
      <c r="AD187" s="213"/>
      <c r="AE187" s="213"/>
      <c r="AF187" s="213"/>
      <c r="AG187" s="213" t="s">
        <v>172</v>
      </c>
      <c r="AH187" s="213">
        <v>0</v>
      </c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">
      <c r="A188" s="234">
        <v>54</v>
      </c>
      <c r="B188" s="235" t="s">
        <v>613</v>
      </c>
      <c r="C188" s="256" t="s">
        <v>614</v>
      </c>
      <c r="D188" s="236" t="s">
        <v>234</v>
      </c>
      <c r="E188" s="237">
        <v>2</v>
      </c>
      <c r="F188" s="238"/>
      <c r="G188" s="239">
        <f>ROUND(E188*F188,2)</f>
        <v>0</v>
      </c>
      <c r="H188" s="238"/>
      <c r="I188" s="239">
        <f>ROUND(E188*H188,2)</f>
        <v>0</v>
      </c>
      <c r="J188" s="238"/>
      <c r="K188" s="239">
        <f>ROUND(E188*J188,2)</f>
        <v>0</v>
      </c>
      <c r="L188" s="239">
        <v>21</v>
      </c>
      <c r="M188" s="239">
        <f>G188*(1+L188/100)</f>
        <v>0</v>
      </c>
      <c r="N188" s="239">
        <v>0.05</v>
      </c>
      <c r="O188" s="239">
        <f>ROUND(E188*N188,2)</f>
        <v>0.1</v>
      </c>
      <c r="P188" s="239">
        <v>0</v>
      </c>
      <c r="Q188" s="239">
        <f>ROUND(E188*P188,2)</f>
        <v>0</v>
      </c>
      <c r="R188" s="239"/>
      <c r="S188" s="239" t="s">
        <v>167</v>
      </c>
      <c r="T188" s="240" t="s">
        <v>168</v>
      </c>
      <c r="U188" s="223">
        <v>0</v>
      </c>
      <c r="V188" s="223">
        <f>ROUND(E188*U188,2)</f>
        <v>0</v>
      </c>
      <c r="W188" s="223"/>
      <c r="X188" s="223" t="s">
        <v>540</v>
      </c>
      <c r="Y188" s="213"/>
      <c r="Z188" s="213"/>
      <c r="AA188" s="213"/>
      <c r="AB188" s="213"/>
      <c r="AC188" s="213"/>
      <c r="AD188" s="213"/>
      <c r="AE188" s="213"/>
      <c r="AF188" s="213"/>
      <c r="AG188" s="213" t="s">
        <v>541</v>
      </c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">
      <c r="A189" s="220"/>
      <c r="B189" s="221"/>
      <c r="C189" s="259" t="s">
        <v>615</v>
      </c>
      <c r="D189" s="243"/>
      <c r="E189" s="243"/>
      <c r="F189" s="243"/>
      <c r="G189" s="24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13"/>
      <c r="Z189" s="213"/>
      <c r="AA189" s="213"/>
      <c r="AB189" s="213"/>
      <c r="AC189" s="213"/>
      <c r="AD189" s="213"/>
      <c r="AE189" s="213"/>
      <c r="AF189" s="213"/>
      <c r="AG189" s="213" t="s">
        <v>293</v>
      </c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">
      <c r="A190" s="220"/>
      <c r="B190" s="221"/>
      <c r="C190" s="257" t="s">
        <v>582</v>
      </c>
      <c r="D190" s="225"/>
      <c r="E190" s="226">
        <v>2</v>
      </c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13"/>
      <c r="Z190" s="213"/>
      <c r="AA190" s="213"/>
      <c r="AB190" s="213"/>
      <c r="AC190" s="213"/>
      <c r="AD190" s="213"/>
      <c r="AE190" s="213"/>
      <c r="AF190" s="213"/>
      <c r="AG190" s="213" t="s">
        <v>172</v>
      </c>
      <c r="AH190" s="213">
        <v>0</v>
      </c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">
      <c r="A191" s="220">
        <v>55</v>
      </c>
      <c r="B191" s="221" t="s">
        <v>322</v>
      </c>
      <c r="C191" s="260" t="s">
        <v>323</v>
      </c>
      <c r="D191" s="222" t="s">
        <v>0</v>
      </c>
      <c r="E191" s="244"/>
      <c r="F191" s="224"/>
      <c r="G191" s="223">
        <f>ROUND(E191*F191,2)</f>
        <v>0</v>
      </c>
      <c r="H191" s="224"/>
      <c r="I191" s="223">
        <f>ROUND(E191*H191,2)</f>
        <v>0</v>
      </c>
      <c r="J191" s="224"/>
      <c r="K191" s="223">
        <f>ROUND(E191*J191,2)</f>
        <v>0</v>
      </c>
      <c r="L191" s="223">
        <v>21</v>
      </c>
      <c r="M191" s="223">
        <f>G191*(1+L191/100)</f>
        <v>0</v>
      </c>
      <c r="N191" s="223">
        <v>0</v>
      </c>
      <c r="O191" s="223">
        <f>ROUND(E191*N191,2)</f>
        <v>0</v>
      </c>
      <c r="P191" s="223">
        <v>0</v>
      </c>
      <c r="Q191" s="223">
        <f>ROUND(E191*P191,2)</f>
        <v>0</v>
      </c>
      <c r="R191" s="223" t="s">
        <v>306</v>
      </c>
      <c r="S191" s="223" t="s">
        <v>179</v>
      </c>
      <c r="T191" s="223" t="s">
        <v>168</v>
      </c>
      <c r="U191" s="223">
        <v>0</v>
      </c>
      <c r="V191" s="223">
        <f>ROUND(E191*U191,2)</f>
        <v>0</v>
      </c>
      <c r="W191" s="223"/>
      <c r="X191" s="223" t="s">
        <v>301</v>
      </c>
      <c r="Y191" s="213"/>
      <c r="Z191" s="213"/>
      <c r="AA191" s="213"/>
      <c r="AB191" s="213"/>
      <c r="AC191" s="213"/>
      <c r="AD191" s="213"/>
      <c r="AE191" s="213"/>
      <c r="AF191" s="213"/>
      <c r="AG191" s="213" t="s">
        <v>302</v>
      </c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">
      <c r="A192" s="220"/>
      <c r="B192" s="221"/>
      <c r="C192" s="261" t="s">
        <v>324</v>
      </c>
      <c r="D192" s="245"/>
      <c r="E192" s="245"/>
      <c r="F192" s="245"/>
      <c r="G192" s="245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13"/>
      <c r="Z192" s="213"/>
      <c r="AA192" s="213"/>
      <c r="AB192" s="213"/>
      <c r="AC192" s="213"/>
      <c r="AD192" s="213"/>
      <c r="AE192" s="213"/>
      <c r="AF192" s="213"/>
      <c r="AG192" s="213" t="s">
        <v>187</v>
      </c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x14ac:dyDescent="0.2">
      <c r="A193" s="228" t="s">
        <v>162</v>
      </c>
      <c r="B193" s="229" t="s">
        <v>113</v>
      </c>
      <c r="C193" s="255" t="s">
        <v>114</v>
      </c>
      <c r="D193" s="230"/>
      <c r="E193" s="231"/>
      <c r="F193" s="232"/>
      <c r="G193" s="232">
        <f>SUMIF(AG194:AG284,"&lt;&gt;NOR",G194:G284)</f>
        <v>0</v>
      </c>
      <c r="H193" s="232"/>
      <c r="I193" s="232">
        <f>SUM(I194:I284)</f>
        <v>0</v>
      </c>
      <c r="J193" s="232"/>
      <c r="K193" s="232">
        <f>SUM(K194:K284)</f>
        <v>0</v>
      </c>
      <c r="L193" s="232"/>
      <c r="M193" s="232">
        <f>SUM(M194:M284)</f>
        <v>0</v>
      </c>
      <c r="N193" s="232"/>
      <c r="O193" s="232">
        <f>SUM(O194:O284)</f>
        <v>4.8599999999999985</v>
      </c>
      <c r="P193" s="232"/>
      <c r="Q193" s="232">
        <f>SUM(Q194:Q284)</f>
        <v>0</v>
      </c>
      <c r="R193" s="232"/>
      <c r="S193" s="232"/>
      <c r="T193" s="233"/>
      <c r="U193" s="227"/>
      <c r="V193" s="227">
        <f>SUM(V194:V284)</f>
        <v>334.14000000000004</v>
      </c>
      <c r="W193" s="227"/>
      <c r="X193" s="227"/>
      <c r="AG193" t="s">
        <v>163</v>
      </c>
    </row>
    <row r="194" spans="1:60" ht="22.5" outlineLevel="1" x14ac:dyDescent="0.2">
      <c r="A194" s="234">
        <v>56</v>
      </c>
      <c r="B194" s="235" t="s">
        <v>616</v>
      </c>
      <c r="C194" s="256" t="s">
        <v>617</v>
      </c>
      <c r="D194" s="236" t="s">
        <v>177</v>
      </c>
      <c r="E194" s="237">
        <v>339.96735000000001</v>
      </c>
      <c r="F194" s="238"/>
      <c r="G194" s="239">
        <f>ROUND(E194*F194,2)</f>
        <v>0</v>
      </c>
      <c r="H194" s="238"/>
      <c r="I194" s="239">
        <f>ROUND(E194*H194,2)</f>
        <v>0</v>
      </c>
      <c r="J194" s="238"/>
      <c r="K194" s="239">
        <f>ROUND(E194*J194,2)</f>
        <v>0</v>
      </c>
      <c r="L194" s="239">
        <v>21</v>
      </c>
      <c r="M194" s="239">
        <f>G194*(1+L194/100)</f>
        <v>0</v>
      </c>
      <c r="N194" s="239">
        <v>6.4700000000000001E-3</v>
      </c>
      <c r="O194" s="239">
        <f>ROUND(E194*N194,2)</f>
        <v>2.2000000000000002</v>
      </c>
      <c r="P194" s="239">
        <v>0</v>
      </c>
      <c r="Q194" s="239">
        <f>ROUND(E194*P194,2)</f>
        <v>0</v>
      </c>
      <c r="R194" s="239" t="s">
        <v>327</v>
      </c>
      <c r="S194" s="239" t="s">
        <v>179</v>
      </c>
      <c r="T194" s="240" t="s">
        <v>168</v>
      </c>
      <c r="U194" s="223">
        <v>0.91100000000000003</v>
      </c>
      <c r="V194" s="223">
        <f>ROUND(E194*U194,2)</f>
        <v>309.70999999999998</v>
      </c>
      <c r="W194" s="223"/>
      <c r="X194" s="223" t="s">
        <v>169</v>
      </c>
      <c r="Y194" s="213"/>
      <c r="Z194" s="213"/>
      <c r="AA194" s="213"/>
      <c r="AB194" s="213"/>
      <c r="AC194" s="213"/>
      <c r="AD194" s="213"/>
      <c r="AE194" s="213"/>
      <c r="AF194" s="213"/>
      <c r="AG194" s="213" t="s">
        <v>170</v>
      </c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">
      <c r="A195" s="220"/>
      <c r="B195" s="221"/>
      <c r="C195" s="258" t="s">
        <v>618</v>
      </c>
      <c r="D195" s="242"/>
      <c r="E195" s="242"/>
      <c r="F195" s="242"/>
      <c r="G195" s="242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13"/>
      <c r="Z195" s="213"/>
      <c r="AA195" s="213"/>
      <c r="AB195" s="213"/>
      <c r="AC195" s="213"/>
      <c r="AD195" s="213"/>
      <c r="AE195" s="213"/>
      <c r="AF195" s="213"/>
      <c r="AG195" s="213" t="s">
        <v>187</v>
      </c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outlineLevel="1" x14ac:dyDescent="0.2">
      <c r="A196" s="220"/>
      <c r="B196" s="221"/>
      <c r="C196" s="257" t="s">
        <v>365</v>
      </c>
      <c r="D196" s="225"/>
      <c r="E196" s="226">
        <v>16.43</v>
      </c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13"/>
      <c r="Z196" s="213"/>
      <c r="AA196" s="213"/>
      <c r="AB196" s="213"/>
      <c r="AC196" s="213"/>
      <c r="AD196" s="213"/>
      <c r="AE196" s="213"/>
      <c r="AF196" s="213"/>
      <c r="AG196" s="213" t="s">
        <v>172</v>
      </c>
      <c r="AH196" s="213">
        <v>0</v>
      </c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">
      <c r="A197" s="220"/>
      <c r="B197" s="221"/>
      <c r="C197" s="257" t="s">
        <v>366</v>
      </c>
      <c r="D197" s="225"/>
      <c r="E197" s="226">
        <v>16.2225</v>
      </c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13"/>
      <c r="Z197" s="213"/>
      <c r="AA197" s="213"/>
      <c r="AB197" s="213"/>
      <c r="AC197" s="213"/>
      <c r="AD197" s="213"/>
      <c r="AE197" s="213"/>
      <c r="AF197" s="213"/>
      <c r="AG197" s="213" t="s">
        <v>172</v>
      </c>
      <c r="AH197" s="213">
        <v>0</v>
      </c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">
      <c r="A198" s="220"/>
      <c r="B198" s="221"/>
      <c r="C198" s="257" t="s">
        <v>619</v>
      </c>
      <c r="D198" s="225"/>
      <c r="E198" s="226">
        <v>25.462499999999999</v>
      </c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13"/>
      <c r="Z198" s="213"/>
      <c r="AA198" s="213"/>
      <c r="AB198" s="213"/>
      <c r="AC198" s="213"/>
      <c r="AD198" s="213"/>
      <c r="AE198" s="213"/>
      <c r="AF198" s="213"/>
      <c r="AG198" s="213" t="s">
        <v>172</v>
      </c>
      <c r="AH198" s="213">
        <v>0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">
      <c r="A199" s="220"/>
      <c r="B199" s="221"/>
      <c r="C199" s="257" t="s">
        <v>620</v>
      </c>
      <c r="D199" s="225"/>
      <c r="E199" s="226">
        <v>77.287499999999994</v>
      </c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13"/>
      <c r="Z199" s="213"/>
      <c r="AA199" s="213"/>
      <c r="AB199" s="213"/>
      <c r="AC199" s="213"/>
      <c r="AD199" s="213"/>
      <c r="AE199" s="213"/>
      <c r="AF199" s="213"/>
      <c r="AG199" s="213" t="s">
        <v>172</v>
      </c>
      <c r="AH199" s="213">
        <v>0</v>
      </c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">
      <c r="A200" s="220"/>
      <c r="B200" s="221"/>
      <c r="C200" s="257" t="s">
        <v>621</v>
      </c>
      <c r="D200" s="225"/>
      <c r="E200" s="226">
        <v>7.2850000000000001</v>
      </c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13"/>
      <c r="Z200" s="213"/>
      <c r="AA200" s="213"/>
      <c r="AB200" s="213"/>
      <c r="AC200" s="213"/>
      <c r="AD200" s="213"/>
      <c r="AE200" s="213"/>
      <c r="AF200" s="213"/>
      <c r="AG200" s="213" t="s">
        <v>172</v>
      </c>
      <c r="AH200" s="213">
        <v>0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outlineLevel="1" x14ac:dyDescent="0.2">
      <c r="A201" s="220"/>
      <c r="B201" s="221"/>
      <c r="C201" s="257" t="s">
        <v>622</v>
      </c>
      <c r="D201" s="225"/>
      <c r="E201" s="226">
        <v>8.68</v>
      </c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13"/>
      <c r="Z201" s="213"/>
      <c r="AA201" s="213"/>
      <c r="AB201" s="213"/>
      <c r="AC201" s="213"/>
      <c r="AD201" s="213"/>
      <c r="AE201" s="213"/>
      <c r="AF201" s="213"/>
      <c r="AG201" s="213" t="s">
        <v>172</v>
      </c>
      <c r="AH201" s="213">
        <v>0</v>
      </c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ht="45" outlineLevel="1" x14ac:dyDescent="0.2">
      <c r="A202" s="220"/>
      <c r="B202" s="221"/>
      <c r="C202" s="257" t="s">
        <v>623</v>
      </c>
      <c r="D202" s="225"/>
      <c r="E202" s="226">
        <v>173.98734999999999</v>
      </c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13"/>
      <c r="Z202" s="213"/>
      <c r="AA202" s="213"/>
      <c r="AB202" s="213"/>
      <c r="AC202" s="213"/>
      <c r="AD202" s="213"/>
      <c r="AE202" s="213"/>
      <c r="AF202" s="213"/>
      <c r="AG202" s="213" t="s">
        <v>172</v>
      </c>
      <c r="AH202" s="213">
        <v>0</v>
      </c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">
      <c r="A203" s="220"/>
      <c r="B203" s="221"/>
      <c r="C203" s="257" t="s">
        <v>624</v>
      </c>
      <c r="D203" s="225"/>
      <c r="E203" s="226">
        <v>14.612500000000001</v>
      </c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13"/>
      <c r="Z203" s="213"/>
      <c r="AA203" s="213"/>
      <c r="AB203" s="213"/>
      <c r="AC203" s="213"/>
      <c r="AD203" s="213"/>
      <c r="AE203" s="213"/>
      <c r="AF203" s="213"/>
      <c r="AG203" s="213" t="s">
        <v>172</v>
      </c>
      <c r="AH203" s="213">
        <v>0</v>
      </c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outlineLevel="1" x14ac:dyDescent="0.2">
      <c r="A204" s="234">
        <v>57</v>
      </c>
      <c r="B204" s="235" t="s">
        <v>625</v>
      </c>
      <c r="C204" s="256" t="s">
        <v>626</v>
      </c>
      <c r="D204" s="236" t="s">
        <v>373</v>
      </c>
      <c r="E204" s="237">
        <v>1</v>
      </c>
      <c r="F204" s="238"/>
      <c r="G204" s="239">
        <f>ROUND(E204*F204,2)</f>
        <v>0</v>
      </c>
      <c r="H204" s="238"/>
      <c r="I204" s="239">
        <f>ROUND(E204*H204,2)</f>
        <v>0</v>
      </c>
      <c r="J204" s="238"/>
      <c r="K204" s="239">
        <f>ROUND(E204*J204,2)</f>
        <v>0</v>
      </c>
      <c r="L204" s="239">
        <v>21</v>
      </c>
      <c r="M204" s="239">
        <f>G204*(1+L204/100)</f>
        <v>0</v>
      </c>
      <c r="N204" s="239">
        <v>0.05</v>
      </c>
      <c r="O204" s="239">
        <f>ROUND(E204*N204,2)</f>
        <v>0.05</v>
      </c>
      <c r="P204" s="239">
        <v>0</v>
      </c>
      <c r="Q204" s="239">
        <f>ROUND(E204*P204,2)</f>
        <v>0</v>
      </c>
      <c r="R204" s="239"/>
      <c r="S204" s="239" t="s">
        <v>167</v>
      </c>
      <c r="T204" s="240" t="s">
        <v>284</v>
      </c>
      <c r="U204" s="223">
        <v>1.4079999999999999</v>
      </c>
      <c r="V204" s="223">
        <f>ROUND(E204*U204,2)</f>
        <v>1.41</v>
      </c>
      <c r="W204" s="223"/>
      <c r="X204" s="223" t="s">
        <v>169</v>
      </c>
      <c r="Y204" s="213"/>
      <c r="Z204" s="213"/>
      <c r="AA204" s="213"/>
      <c r="AB204" s="213"/>
      <c r="AC204" s="213"/>
      <c r="AD204" s="213"/>
      <c r="AE204" s="213"/>
      <c r="AF204" s="213"/>
      <c r="AG204" s="213" t="s">
        <v>170</v>
      </c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outlineLevel="1" x14ac:dyDescent="0.2">
      <c r="A205" s="220"/>
      <c r="B205" s="221"/>
      <c r="C205" s="259" t="s">
        <v>627</v>
      </c>
      <c r="D205" s="243"/>
      <c r="E205" s="243"/>
      <c r="F205" s="243"/>
      <c r="G205" s="24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13"/>
      <c r="Z205" s="213"/>
      <c r="AA205" s="213"/>
      <c r="AB205" s="213"/>
      <c r="AC205" s="213"/>
      <c r="AD205" s="213"/>
      <c r="AE205" s="213"/>
      <c r="AF205" s="213"/>
      <c r="AG205" s="213" t="s">
        <v>293</v>
      </c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41" t="str">
        <f>C205</f>
        <v>vnitřní prosklená hliníková stěna s dveřmi, dveře otočné, dvoukřídlové, prosklené, včetně osazovacího rámu, hliníkový rám tl. min 70mm</v>
      </c>
      <c r="BB205" s="213"/>
      <c r="BC205" s="213"/>
      <c r="BD205" s="213"/>
      <c r="BE205" s="213"/>
      <c r="BF205" s="213"/>
      <c r="BG205" s="213"/>
      <c r="BH205" s="213"/>
    </row>
    <row r="206" spans="1:60" outlineLevel="1" x14ac:dyDescent="0.2">
      <c r="A206" s="220"/>
      <c r="B206" s="221"/>
      <c r="C206" s="262" t="s">
        <v>628</v>
      </c>
      <c r="D206" s="246"/>
      <c r="E206" s="246"/>
      <c r="F206" s="246"/>
      <c r="G206" s="246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13"/>
      <c r="Z206" s="213"/>
      <c r="AA206" s="213"/>
      <c r="AB206" s="213"/>
      <c r="AC206" s="213"/>
      <c r="AD206" s="213"/>
      <c r="AE206" s="213"/>
      <c r="AF206" s="213"/>
      <c r="AG206" s="213" t="s">
        <v>293</v>
      </c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outlineLevel="1" x14ac:dyDescent="0.2">
      <c r="A207" s="220"/>
      <c r="B207" s="221"/>
      <c r="C207" s="262" t="s">
        <v>629</v>
      </c>
      <c r="D207" s="246"/>
      <c r="E207" s="246"/>
      <c r="F207" s="246"/>
      <c r="G207" s="246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13"/>
      <c r="Z207" s="213"/>
      <c r="AA207" s="213"/>
      <c r="AB207" s="213"/>
      <c r="AC207" s="213"/>
      <c r="AD207" s="213"/>
      <c r="AE207" s="213"/>
      <c r="AF207" s="213"/>
      <c r="AG207" s="213" t="s">
        <v>293</v>
      </c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outlineLevel="1" x14ac:dyDescent="0.2">
      <c r="A208" s="220"/>
      <c r="B208" s="221"/>
      <c r="C208" s="262" t="s">
        <v>879</v>
      </c>
      <c r="D208" s="246"/>
      <c r="E208" s="246"/>
      <c r="F208" s="246"/>
      <c r="G208" s="246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  <c r="X208" s="223"/>
      <c r="Y208" s="213"/>
      <c r="Z208" s="213"/>
      <c r="AA208" s="213"/>
      <c r="AB208" s="213"/>
      <c r="AC208" s="213"/>
      <c r="AD208" s="213"/>
      <c r="AE208" s="213"/>
      <c r="AF208" s="213"/>
      <c r="AG208" s="213" t="s">
        <v>293</v>
      </c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outlineLevel="1" x14ac:dyDescent="0.2">
      <c r="A209" s="220"/>
      <c r="B209" s="221"/>
      <c r="C209" s="262" t="s">
        <v>630</v>
      </c>
      <c r="D209" s="246"/>
      <c r="E209" s="246"/>
      <c r="F209" s="246"/>
      <c r="G209" s="246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13"/>
      <c r="Z209" s="213"/>
      <c r="AA209" s="213"/>
      <c r="AB209" s="213"/>
      <c r="AC209" s="213"/>
      <c r="AD209" s="213"/>
      <c r="AE209" s="213"/>
      <c r="AF209" s="213"/>
      <c r="AG209" s="213" t="s">
        <v>293</v>
      </c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">
      <c r="A210" s="220"/>
      <c r="B210" s="221"/>
      <c r="C210" s="262" t="s">
        <v>631</v>
      </c>
      <c r="D210" s="246"/>
      <c r="E210" s="246"/>
      <c r="F210" s="246"/>
      <c r="G210" s="246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13"/>
      <c r="Z210" s="213"/>
      <c r="AA210" s="213"/>
      <c r="AB210" s="213"/>
      <c r="AC210" s="213"/>
      <c r="AD210" s="213"/>
      <c r="AE210" s="213"/>
      <c r="AF210" s="213"/>
      <c r="AG210" s="213" t="s">
        <v>293</v>
      </c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outlineLevel="1" x14ac:dyDescent="0.2">
      <c r="A211" s="220"/>
      <c r="B211" s="221"/>
      <c r="C211" s="257" t="s">
        <v>632</v>
      </c>
      <c r="D211" s="225"/>
      <c r="E211" s="226">
        <v>1</v>
      </c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13"/>
      <c r="Z211" s="213"/>
      <c r="AA211" s="213"/>
      <c r="AB211" s="213"/>
      <c r="AC211" s="213"/>
      <c r="AD211" s="213"/>
      <c r="AE211" s="213"/>
      <c r="AF211" s="213"/>
      <c r="AG211" s="213" t="s">
        <v>172</v>
      </c>
      <c r="AH211" s="213">
        <v>0</v>
      </c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outlineLevel="1" x14ac:dyDescent="0.2">
      <c r="A212" s="234">
        <v>58</v>
      </c>
      <c r="B212" s="235" t="s">
        <v>633</v>
      </c>
      <c r="C212" s="256" t="s">
        <v>634</v>
      </c>
      <c r="D212" s="236" t="s">
        <v>373</v>
      </c>
      <c r="E212" s="237">
        <v>1</v>
      </c>
      <c r="F212" s="238"/>
      <c r="G212" s="239">
        <f>ROUND(E212*F212,2)</f>
        <v>0</v>
      </c>
      <c r="H212" s="238"/>
      <c r="I212" s="239">
        <f>ROUND(E212*H212,2)</f>
        <v>0</v>
      </c>
      <c r="J212" s="238"/>
      <c r="K212" s="239">
        <f>ROUND(E212*J212,2)</f>
        <v>0</v>
      </c>
      <c r="L212" s="239">
        <v>21</v>
      </c>
      <c r="M212" s="239">
        <f>G212*(1+L212/100)</f>
        <v>0</v>
      </c>
      <c r="N212" s="239">
        <v>0.03</v>
      </c>
      <c r="O212" s="239">
        <f>ROUND(E212*N212,2)</f>
        <v>0.03</v>
      </c>
      <c r="P212" s="239">
        <v>0</v>
      </c>
      <c r="Q212" s="239">
        <f>ROUND(E212*P212,2)</f>
        <v>0</v>
      </c>
      <c r="R212" s="239"/>
      <c r="S212" s="239" t="s">
        <v>167</v>
      </c>
      <c r="T212" s="240" t="s">
        <v>284</v>
      </c>
      <c r="U212" s="223">
        <v>1.4079999999999999</v>
      </c>
      <c r="V212" s="223">
        <f>ROUND(E212*U212,2)</f>
        <v>1.41</v>
      </c>
      <c r="W212" s="223"/>
      <c r="X212" s="223" t="s">
        <v>169</v>
      </c>
      <c r="Y212" s="213"/>
      <c r="Z212" s="213"/>
      <c r="AA212" s="213"/>
      <c r="AB212" s="213"/>
      <c r="AC212" s="213"/>
      <c r="AD212" s="213"/>
      <c r="AE212" s="213"/>
      <c r="AF212" s="213"/>
      <c r="AG212" s="213" t="s">
        <v>170</v>
      </c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3"/>
      <c r="AW212" s="213"/>
      <c r="AX212" s="213"/>
      <c r="AY212" s="213"/>
      <c r="AZ212" s="213"/>
      <c r="BA212" s="213"/>
      <c r="BB212" s="213"/>
      <c r="BC212" s="213"/>
      <c r="BD212" s="213"/>
      <c r="BE212" s="213"/>
      <c r="BF212" s="213"/>
      <c r="BG212" s="213"/>
      <c r="BH212" s="213"/>
    </row>
    <row r="213" spans="1:60" outlineLevel="1" x14ac:dyDescent="0.2">
      <c r="A213" s="220"/>
      <c r="B213" s="221"/>
      <c r="C213" s="259" t="s">
        <v>635</v>
      </c>
      <c r="D213" s="243"/>
      <c r="E213" s="243"/>
      <c r="F213" s="243"/>
      <c r="G213" s="24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13"/>
      <c r="Z213" s="213"/>
      <c r="AA213" s="213"/>
      <c r="AB213" s="213"/>
      <c r="AC213" s="213"/>
      <c r="AD213" s="213"/>
      <c r="AE213" s="213"/>
      <c r="AF213" s="213"/>
      <c r="AG213" s="213" t="s">
        <v>293</v>
      </c>
      <c r="AH213" s="213"/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1" x14ac:dyDescent="0.2">
      <c r="A214" s="220"/>
      <c r="B214" s="221"/>
      <c r="C214" s="262" t="s">
        <v>636</v>
      </c>
      <c r="D214" s="246"/>
      <c r="E214" s="246"/>
      <c r="F214" s="246"/>
      <c r="G214" s="246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13"/>
      <c r="Z214" s="213"/>
      <c r="AA214" s="213"/>
      <c r="AB214" s="213"/>
      <c r="AC214" s="213"/>
      <c r="AD214" s="213"/>
      <c r="AE214" s="213"/>
      <c r="AF214" s="213"/>
      <c r="AG214" s="213" t="s">
        <v>293</v>
      </c>
      <c r="AH214" s="213"/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outlineLevel="1" x14ac:dyDescent="0.2">
      <c r="A215" s="220"/>
      <c r="B215" s="221"/>
      <c r="C215" s="262" t="s">
        <v>637</v>
      </c>
      <c r="D215" s="246"/>
      <c r="E215" s="246"/>
      <c r="F215" s="246"/>
      <c r="G215" s="246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13"/>
      <c r="Z215" s="213"/>
      <c r="AA215" s="213"/>
      <c r="AB215" s="213"/>
      <c r="AC215" s="213"/>
      <c r="AD215" s="213"/>
      <c r="AE215" s="213"/>
      <c r="AF215" s="213"/>
      <c r="AG215" s="213" t="s">
        <v>293</v>
      </c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">
      <c r="A216" s="220"/>
      <c r="B216" s="221"/>
      <c r="C216" s="262" t="s">
        <v>630</v>
      </c>
      <c r="D216" s="246"/>
      <c r="E216" s="246"/>
      <c r="F216" s="246"/>
      <c r="G216" s="246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13"/>
      <c r="Z216" s="213"/>
      <c r="AA216" s="213"/>
      <c r="AB216" s="213"/>
      <c r="AC216" s="213"/>
      <c r="AD216" s="213"/>
      <c r="AE216" s="213"/>
      <c r="AF216" s="213"/>
      <c r="AG216" s="213" t="s">
        <v>293</v>
      </c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1" x14ac:dyDescent="0.2">
      <c r="A217" s="220"/>
      <c r="B217" s="221"/>
      <c r="C217" s="262" t="s">
        <v>638</v>
      </c>
      <c r="D217" s="246"/>
      <c r="E217" s="246"/>
      <c r="F217" s="246"/>
      <c r="G217" s="246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13"/>
      <c r="Z217" s="213"/>
      <c r="AA217" s="213"/>
      <c r="AB217" s="213"/>
      <c r="AC217" s="213"/>
      <c r="AD217" s="213"/>
      <c r="AE217" s="213"/>
      <c r="AF217" s="213"/>
      <c r="AG217" s="213" t="s">
        <v>293</v>
      </c>
      <c r="AH217" s="213"/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outlineLevel="1" x14ac:dyDescent="0.2">
      <c r="A218" s="220"/>
      <c r="B218" s="221"/>
      <c r="C218" s="257" t="s">
        <v>639</v>
      </c>
      <c r="D218" s="225"/>
      <c r="E218" s="226">
        <v>1</v>
      </c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13"/>
      <c r="Z218" s="213"/>
      <c r="AA218" s="213"/>
      <c r="AB218" s="213"/>
      <c r="AC218" s="213"/>
      <c r="AD218" s="213"/>
      <c r="AE218" s="213"/>
      <c r="AF218" s="213"/>
      <c r="AG218" s="213" t="s">
        <v>172</v>
      </c>
      <c r="AH218" s="213">
        <v>0</v>
      </c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</row>
    <row r="219" spans="1:60" outlineLevel="1" x14ac:dyDescent="0.2">
      <c r="A219" s="234">
        <v>59</v>
      </c>
      <c r="B219" s="235" t="s">
        <v>640</v>
      </c>
      <c r="C219" s="256" t="s">
        <v>641</v>
      </c>
      <c r="D219" s="236" t="s">
        <v>373</v>
      </c>
      <c r="E219" s="237">
        <v>1</v>
      </c>
      <c r="F219" s="238"/>
      <c r="G219" s="239">
        <f>ROUND(E219*F219,2)</f>
        <v>0</v>
      </c>
      <c r="H219" s="238"/>
      <c r="I219" s="239">
        <f>ROUND(E219*H219,2)</f>
        <v>0</v>
      </c>
      <c r="J219" s="238"/>
      <c r="K219" s="239">
        <f>ROUND(E219*J219,2)</f>
        <v>0</v>
      </c>
      <c r="L219" s="239">
        <v>21</v>
      </c>
      <c r="M219" s="239">
        <f>G219*(1+L219/100)</f>
        <v>0</v>
      </c>
      <c r="N219" s="239">
        <v>0.1</v>
      </c>
      <c r="O219" s="239">
        <f>ROUND(E219*N219,2)</f>
        <v>0.1</v>
      </c>
      <c r="P219" s="239">
        <v>0</v>
      </c>
      <c r="Q219" s="239">
        <f>ROUND(E219*P219,2)</f>
        <v>0</v>
      </c>
      <c r="R219" s="239"/>
      <c r="S219" s="239" t="s">
        <v>167</v>
      </c>
      <c r="T219" s="240" t="s">
        <v>284</v>
      </c>
      <c r="U219" s="223">
        <v>1.4079999999999999</v>
      </c>
      <c r="V219" s="223">
        <f>ROUND(E219*U219,2)</f>
        <v>1.41</v>
      </c>
      <c r="W219" s="223"/>
      <c r="X219" s="223" t="s">
        <v>169</v>
      </c>
      <c r="Y219" s="213"/>
      <c r="Z219" s="213"/>
      <c r="AA219" s="213"/>
      <c r="AB219" s="213"/>
      <c r="AC219" s="213"/>
      <c r="AD219" s="213"/>
      <c r="AE219" s="213"/>
      <c r="AF219" s="213"/>
      <c r="AG219" s="213" t="s">
        <v>170</v>
      </c>
      <c r="AH219" s="213"/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outlineLevel="1" x14ac:dyDescent="0.2">
      <c r="A220" s="220"/>
      <c r="B220" s="221"/>
      <c r="C220" s="259" t="s">
        <v>627</v>
      </c>
      <c r="D220" s="243"/>
      <c r="E220" s="243"/>
      <c r="F220" s="243"/>
      <c r="G220" s="24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13"/>
      <c r="Z220" s="213"/>
      <c r="AA220" s="213"/>
      <c r="AB220" s="213"/>
      <c r="AC220" s="213"/>
      <c r="AD220" s="213"/>
      <c r="AE220" s="213"/>
      <c r="AF220" s="213"/>
      <c r="AG220" s="213" t="s">
        <v>293</v>
      </c>
      <c r="AH220" s="213"/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41" t="str">
        <f>C220</f>
        <v>vnitřní prosklená hliníková stěna s dveřmi, dveře otočné, dvoukřídlové, prosklené, včetně osazovacího rámu, hliníkový rám tl. min 70mm</v>
      </c>
      <c r="BB220" s="213"/>
      <c r="BC220" s="213"/>
      <c r="BD220" s="213"/>
      <c r="BE220" s="213"/>
      <c r="BF220" s="213"/>
      <c r="BG220" s="213"/>
      <c r="BH220" s="213"/>
    </row>
    <row r="221" spans="1:60" outlineLevel="1" x14ac:dyDescent="0.2">
      <c r="A221" s="220"/>
      <c r="B221" s="221"/>
      <c r="C221" s="262" t="s">
        <v>642</v>
      </c>
      <c r="D221" s="246"/>
      <c r="E221" s="246"/>
      <c r="F221" s="246"/>
      <c r="G221" s="246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13"/>
      <c r="Z221" s="213"/>
      <c r="AA221" s="213"/>
      <c r="AB221" s="213"/>
      <c r="AC221" s="213"/>
      <c r="AD221" s="213"/>
      <c r="AE221" s="213"/>
      <c r="AF221" s="213"/>
      <c r="AG221" s="213" t="s">
        <v>293</v>
      </c>
      <c r="AH221" s="213"/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1" x14ac:dyDescent="0.2">
      <c r="A222" s="220"/>
      <c r="B222" s="221"/>
      <c r="C222" s="262" t="s">
        <v>629</v>
      </c>
      <c r="D222" s="246"/>
      <c r="E222" s="246"/>
      <c r="F222" s="246"/>
      <c r="G222" s="246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13"/>
      <c r="Z222" s="213"/>
      <c r="AA222" s="213"/>
      <c r="AB222" s="213"/>
      <c r="AC222" s="213"/>
      <c r="AD222" s="213"/>
      <c r="AE222" s="213"/>
      <c r="AF222" s="213"/>
      <c r="AG222" s="213" t="s">
        <v>293</v>
      </c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</row>
    <row r="223" spans="1:60" outlineLevel="1" x14ac:dyDescent="0.2">
      <c r="A223" s="220"/>
      <c r="B223" s="221"/>
      <c r="C223" s="262" t="s">
        <v>637</v>
      </c>
      <c r="D223" s="246"/>
      <c r="E223" s="246"/>
      <c r="F223" s="246"/>
      <c r="G223" s="246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13"/>
      <c r="Z223" s="213"/>
      <c r="AA223" s="213"/>
      <c r="AB223" s="213"/>
      <c r="AC223" s="213"/>
      <c r="AD223" s="213"/>
      <c r="AE223" s="213"/>
      <c r="AF223" s="213"/>
      <c r="AG223" s="213" t="s">
        <v>293</v>
      </c>
      <c r="AH223" s="213"/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1" x14ac:dyDescent="0.2">
      <c r="A224" s="220"/>
      <c r="B224" s="221"/>
      <c r="C224" s="262" t="s">
        <v>880</v>
      </c>
      <c r="D224" s="246"/>
      <c r="E224" s="246"/>
      <c r="F224" s="246"/>
      <c r="G224" s="246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13"/>
      <c r="Z224" s="213"/>
      <c r="AA224" s="213"/>
      <c r="AB224" s="213"/>
      <c r="AC224" s="213"/>
      <c r="AD224" s="213"/>
      <c r="AE224" s="213"/>
      <c r="AF224" s="213"/>
      <c r="AG224" s="213" t="s">
        <v>293</v>
      </c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1" x14ac:dyDescent="0.2">
      <c r="A225" s="220"/>
      <c r="B225" s="221"/>
      <c r="C225" s="262" t="s">
        <v>630</v>
      </c>
      <c r="D225" s="246"/>
      <c r="E225" s="246"/>
      <c r="F225" s="246"/>
      <c r="G225" s="246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13"/>
      <c r="Z225" s="213"/>
      <c r="AA225" s="213"/>
      <c r="AB225" s="213"/>
      <c r="AC225" s="213"/>
      <c r="AD225" s="213"/>
      <c r="AE225" s="213"/>
      <c r="AF225" s="213"/>
      <c r="AG225" s="213" t="s">
        <v>293</v>
      </c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</row>
    <row r="226" spans="1:60" outlineLevel="1" x14ac:dyDescent="0.2">
      <c r="A226" s="220"/>
      <c r="B226" s="221"/>
      <c r="C226" s="262" t="s">
        <v>631</v>
      </c>
      <c r="D226" s="246"/>
      <c r="E226" s="246"/>
      <c r="F226" s="246"/>
      <c r="G226" s="246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13"/>
      <c r="Z226" s="213"/>
      <c r="AA226" s="213"/>
      <c r="AB226" s="213"/>
      <c r="AC226" s="213"/>
      <c r="AD226" s="213"/>
      <c r="AE226" s="213"/>
      <c r="AF226" s="213"/>
      <c r="AG226" s="213" t="s">
        <v>293</v>
      </c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1" x14ac:dyDescent="0.2">
      <c r="A227" s="220"/>
      <c r="B227" s="221"/>
      <c r="C227" s="257" t="s">
        <v>643</v>
      </c>
      <c r="D227" s="225"/>
      <c r="E227" s="226">
        <v>1</v>
      </c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13"/>
      <c r="Z227" s="213"/>
      <c r="AA227" s="213"/>
      <c r="AB227" s="213"/>
      <c r="AC227" s="213"/>
      <c r="AD227" s="213"/>
      <c r="AE227" s="213"/>
      <c r="AF227" s="213"/>
      <c r="AG227" s="213" t="s">
        <v>172</v>
      </c>
      <c r="AH227" s="213">
        <v>0</v>
      </c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outlineLevel="1" x14ac:dyDescent="0.2">
      <c r="A228" s="234">
        <v>60</v>
      </c>
      <c r="B228" s="235" t="s">
        <v>644</v>
      </c>
      <c r="C228" s="256" t="s">
        <v>645</v>
      </c>
      <c r="D228" s="236" t="s">
        <v>373</v>
      </c>
      <c r="E228" s="237">
        <v>1</v>
      </c>
      <c r="F228" s="238"/>
      <c r="G228" s="239">
        <f>ROUND(E228*F228,2)</f>
        <v>0</v>
      </c>
      <c r="H228" s="238"/>
      <c r="I228" s="239">
        <f>ROUND(E228*H228,2)</f>
        <v>0</v>
      </c>
      <c r="J228" s="238"/>
      <c r="K228" s="239">
        <f>ROUND(E228*J228,2)</f>
        <v>0</v>
      </c>
      <c r="L228" s="239">
        <v>21</v>
      </c>
      <c r="M228" s="239">
        <f>G228*(1+L228/100)</f>
        <v>0</v>
      </c>
      <c r="N228" s="239">
        <v>7.0000000000000007E-2</v>
      </c>
      <c r="O228" s="239">
        <f>ROUND(E228*N228,2)</f>
        <v>7.0000000000000007E-2</v>
      </c>
      <c r="P228" s="239">
        <v>0</v>
      </c>
      <c r="Q228" s="239">
        <f>ROUND(E228*P228,2)</f>
        <v>0</v>
      </c>
      <c r="R228" s="239"/>
      <c r="S228" s="239" t="s">
        <v>167</v>
      </c>
      <c r="T228" s="240" t="s">
        <v>284</v>
      </c>
      <c r="U228" s="223">
        <v>1.4079999999999999</v>
      </c>
      <c r="V228" s="223">
        <f>ROUND(E228*U228,2)</f>
        <v>1.41</v>
      </c>
      <c r="W228" s="223"/>
      <c r="X228" s="223" t="s">
        <v>169</v>
      </c>
      <c r="Y228" s="213"/>
      <c r="Z228" s="213"/>
      <c r="AA228" s="213"/>
      <c r="AB228" s="213"/>
      <c r="AC228" s="213"/>
      <c r="AD228" s="213"/>
      <c r="AE228" s="213"/>
      <c r="AF228" s="213"/>
      <c r="AG228" s="213" t="s">
        <v>170</v>
      </c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outlineLevel="1" x14ac:dyDescent="0.2">
      <c r="A229" s="220"/>
      <c r="B229" s="221"/>
      <c r="C229" s="259" t="s">
        <v>627</v>
      </c>
      <c r="D229" s="243"/>
      <c r="E229" s="243"/>
      <c r="F229" s="243"/>
      <c r="G229" s="24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13"/>
      <c r="Z229" s="213"/>
      <c r="AA229" s="213"/>
      <c r="AB229" s="213"/>
      <c r="AC229" s="213"/>
      <c r="AD229" s="213"/>
      <c r="AE229" s="213"/>
      <c r="AF229" s="213"/>
      <c r="AG229" s="213" t="s">
        <v>293</v>
      </c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41" t="str">
        <f>C229</f>
        <v>vnitřní prosklená hliníková stěna s dveřmi, dveře otočné, dvoukřídlové, prosklené, včetně osazovacího rámu, hliníkový rám tl. min 70mm</v>
      </c>
      <c r="BB229" s="213"/>
      <c r="BC229" s="213"/>
      <c r="BD229" s="213"/>
      <c r="BE229" s="213"/>
      <c r="BF229" s="213"/>
      <c r="BG229" s="213"/>
      <c r="BH229" s="213"/>
    </row>
    <row r="230" spans="1:60" outlineLevel="1" x14ac:dyDescent="0.2">
      <c r="A230" s="220"/>
      <c r="B230" s="221"/>
      <c r="C230" s="262" t="s">
        <v>646</v>
      </c>
      <c r="D230" s="246"/>
      <c r="E230" s="246"/>
      <c r="F230" s="246"/>
      <c r="G230" s="246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13"/>
      <c r="Z230" s="213"/>
      <c r="AA230" s="213"/>
      <c r="AB230" s="213"/>
      <c r="AC230" s="213"/>
      <c r="AD230" s="213"/>
      <c r="AE230" s="213"/>
      <c r="AF230" s="213"/>
      <c r="AG230" s="213" t="s">
        <v>293</v>
      </c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</row>
    <row r="231" spans="1:60" outlineLevel="1" x14ac:dyDescent="0.2">
      <c r="A231" s="220"/>
      <c r="B231" s="221"/>
      <c r="C231" s="262" t="s">
        <v>647</v>
      </c>
      <c r="D231" s="246"/>
      <c r="E231" s="246"/>
      <c r="F231" s="246"/>
      <c r="G231" s="246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13"/>
      <c r="Z231" s="213"/>
      <c r="AA231" s="213"/>
      <c r="AB231" s="213"/>
      <c r="AC231" s="213"/>
      <c r="AD231" s="213"/>
      <c r="AE231" s="213"/>
      <c r="AF231" s="213"/>
      <c r="AG231" s="213" t="s">
        <v>293</v>
      </c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1" x14ac:dyDescent="0.2">
      <c r="A232" s="220"/>
      <c r="B232" s="221"/>
      <c r="C232" s="262" t="s">
        <v>648</v>
      </c>
      <c r="D232" s="246"/>
      <c r="E232" s="246"/>
      <c r="F232" s="246"/>
      <c r="G232" s="246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13"/>
      <c r="Z232" s="213"/>
      <c r="AA232" s="213"/>
      <c r="AB232" s="213"/>
      <c r="AC232" s="213"/>
      <c r="AD232" s="213"/>
      <c r="AE232" s="213"/>
      <c r="AF232" s="213"/>
      <c r="AG232" s="213" t="s">
        <v>293</v>
      </c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outlineLevel="1" x14ac:dyDescent="0.2">
      <c r="A233" s="220"/>
      <c r="B233" s="221"/>
      <c r="C233" s="262" t="s">
        <v>649</v>
      </c>
      <c r="D233" s="246"/>
      <c r="E233" s="246"/>
      <c r="F233" s="246"/>
      <c r="G233" s="246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13"/>
      <c r="Z233" s="213"/>
      <c r="AA233" s="213"/>
      <c r="AB233" s="213"/>
      <c r="AC233" s="213"/>
      <c r="AD233" s="213"/>
      <c r="AE233" s="213"/>
      <c r="AF233" s="213"/>
      <c r="AG233" s="213" t="s">
        <v>293</v>
      </c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</row>
    <row r="234" spans="1:60" outlineLevel="1" x14ac:dyDescent="0.2">
      <c r="A234" s="220"/>
      <c r="B234" s="221"/>
      <c r="C234" s="262" t="s">
        <v>650</v>
      </c>
      <c r="D234" s="246"/>
      <c r="E234" s="246"/>
      <c r="F234" s="246"/>
      <c r="G234" s="246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13"/>
      <c r="Z234" s="213"/>
      <c r="AA234" s="213"/>
      <c r="AB234" s="213"/>
      <c r="AC234" s="213"/>
      <c r="AD234" s="213"/>
      <c r="AE234" s="213"/>
      <c r="AF234" s="213"/>
      <c r="AG234" s="213" t="s">
        <v>293</v>
      </c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</row>
    <row r="235" spans="1:60" outlineLevel="1" x14ac:dyDescent="0.2">
      <c r="A235" s="220"/>
      <c r="B235" s="221"/>
      <c r="C235" s="262" t="s">
        <v>881</v>
      </c>
      <c r="D235" s="246"/>
      <c r="E235" s="246"/>
      <c r="F235" s="246"/>
      <c r="G235" s="246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  <c r="X235" s="223"/>
      <c r="Y235" s="213"/>
      <c r="Z235" s="213"/>
      <c r="AA235" s="213"/>
      <c r="AB235" s="213"/>
      <c r="AC235" s="213"/>
      <c r="AD235" s="213"/>
      <c r="AE235" s="213"/>
      <c r="AF235" s="213"/>
      <c r="AG235" s="213" t="s">
        <v>293</v>
      </c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</row>
    <row r="236" spans="1:60" outlineLevel="1" x14ac:dyDescent="0.2">
      <c r="A236" s="220"/>
      <c r="B236" s="221"/>
      <c r="C236" s="262" t="s">
        <v>651</v>
      </c>
      <c r="D236" s="246"/>
      <c r="E236" s="246"/>
      <c r="F236" s="246"/>
      <c r="G236" s="246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13"/>
      <c r="Z236" s="213"/>
      <c r="AA236" s="213"/>
      <c r="AB236" s="213"/>
      <c r="AC236" s="213"/>
      <c r="AD236" s="213"/>
      <c r="AE236" s="213"/>
      <c r="AF236" s="213"/>
      <c r="AG236" s="213" t="s">
        <v>293</v>
      </c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</row>
    <row r="237" spans="1:60" outlineLevel="1" x14ac:dyDescent="0.2">
      <c r="A237" s="220"/>
      <c r="B237" s="221"/>
      <c r="C237" s="262" t="s">
        <v>631</v>
      </c>
      <c r="D237" s="246"/>
      <c r="E237" s="246"/>
      <c r="F237" s="246"/>
      <c r="G237" s="246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13"/>
      <c r="Z237" s="213"/>
      <c r="AA237" s="213"/>
      <c r="AB237" s="213"/>
      <c r="AC237" s="213"/>
      <c r="AD237" s="213"/>
      <c r="AE237" s="213"/>
      <c r="AF237" s="213"/>
      <c r="AG237" s="213" t="s">
        <v>293</v>
      </c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</row>
    <row r="238" spans="1:60" outlineLevel="1" x14ac:dyDescent="0.2">
      <c r="A238" s="220"/>
      <c r="B238" s="221"/>
      <c r="C238" s="257" t="s">
        <v>652</v>
      </c>
      <c r="D238" s="225"/>
      <c r="E238" s="226">
        <v>1</v>
      </c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  <c r="X238" s="223"/>
      <c r="Y238" s="213"/>
      <c r="Z238" s="213"/>
      <c r="AA238" s="213"/>
      <c r="AB238" s="213"/>
      <c r="AC238" s="213"/>
      <c r="AD238" s="213"/>
      <c r="AE238" s="213"/>
      <c r="AF238" s="213"/>
      <c r="AG238" s="213" t="s">
        <v>172</v>
      </c>
      <c r="AH238" s="213">
        <v>0</v>
      </c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</row>
    <row r="239" spans="1:60" outlineLevel="1" x14ac:dyDescent="0.2">
      <c r="A239" s="234">
        <v>61</v>
      </c>
      <c r="B239" s="235" t="s">
        <v>653</v>
      </c>
      <c r="C239" s="256" t="s">
        <v>654</v>
      </c>
      <c r="D239" s="236" t="s">
        <v>655</v>
      </c>
      <c r="E239" s="237">
        <v>7.4</v>
      </c>
      <c r="F239" s="238"/>
      <c r="G239" s="239">
        <f>ROUND(E239*F239,2)</f>
        <v>0</v>
      </c>
      <c r="H239" s="238"/>
      <c r="I239" s="239">
        <f>ROUND(E239*H239,2)</f>
        <v>0</v>
      </c>
      <c r="J239" s="238"/>
      <c r="K239" s="239">
        <f>ROUND(E239*J239,2)</f>
        <v>0</v>
      </c>
      <c r="L239" s="239">
        <v>21</v>
      </c>
      <c r="M239" s="239">
        <f>G239*(1+L239/100)</f>
        <v>0</v>
      </c>
      <c r="N239" s="239">
        <v>7.0000000000000007E-2</v>
      </c>
      <c r="O239" s="239">
        <f>ROUND(E239*N239,2)</f>
        <v>0.52</v>
      </c>
      <c r="P239" s="239">
        <v>0</v>
      </c>
      <c r="Q239" s="239">
        <f>ROUND(E239*P239,2)</f>
        <v>0</v>
      </c>
      <c r="R239" s="239"/>
      <c r="S239" s="239" t="s">
        <v>167</v>
      </c>
      <c r="T239" s="240" t="s">
        <v>284</v>
      </c>
      <c r="U239" s="223">
        <v>1.4079999999999999</v>
      </c>
      <c r="V239" s="223">
        <f>ROUND(E239*U239,2)</f>
        <v>10.42</v>
      </c>
      <c r="W239" s="223"/>
      <c r="X239" s="223" t="s">
        <v>169</v>
      </c>
      <c r="Y239" s="213"/>
      <c r="Z239" s="213"/>
      <c r="AA239" s="213"/>
      <c r="AB239" s="213"/>
      <c r="AC239" s="213"/>
      <c r="AD239" s="213"/>
      <c r="AE239" s="213"/>
      <c r="AF239" s="213"/>
      <c r="AG239" s="213" t="s">
        <v>170</v>
      </c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</row>
    <row r="240" spans="1:60" outlineLevel="1" x14ac:dyDescent="0.2">
      <c r="A240" s="220"/>
      <c r="B240" s="221"/>
      <c r="C240" s="257" t="s">
        <v>656</v>
      </c>
      <c r="D240" s="225"/>
      <c r="E240" s="226">
        <v>7.4</v>
      </c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13"/>
      <c r="Z240" s="213"/>
      <c r="AA240" s="213"/>
      <c r="AB240" s="213"/>
      <c r="AC240" s="213"/>
      <c r="AD240" s="213"/>
      <c r="AE240" s="213"/>
      <c r="AF240" s="213"/>
      <c r="AG240" s="213" t="s">
        <v>172</v>
      </c>
      <c r="AH240" s="213">
        <v>0</v>
      </c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</row>
    <row r="241" spans="1:60" outlineLevel="1" x14ac:dyDescent="0.2">
      <c r="A241" s="234">
        <v>62</v>
      </c>
      <c r="B241" s="235" t="s">
        <v>657</v>
      </c>
      <c r="C241" s="256" t="s">
        <v>658</v>
      </c>
      <c r="D241" s="236" t="s">
        <v>177</v>
      </c>
      <c r="E241" s="237">
        <v>2</v>
      </c>
      <c r="F241" s="238"/>
      <c r="G241" s="239">
        <f>ROUND(E241*F241,2)</f>
        <v>0</v>
      </c>
      <c r="H241" s="238"/>
      <c r="I241" s="239">
        <f>ROUND(E241*H241,2)</f>
        <v>0</v>
      </c>
      <c r="J241" s="238"/>
      <c r="K241" s="239">
        <f>ROUND(E241*J241,2)</f>
        <v>0</v>
      </c>
      <c r="L241" s="239">
        <v>21</v>
      </c>
      <c r="M241" s="239">
        <f>G241*(1+L241/100)</f>
        <v>0</v>
      </c>
      <c r="N241" s="239">
        <v>6.4700000000000001E-3</v>
      </c>
      <c r="O241" s="239">
        <f>ROUND(E241*N241,2)</f>
        <v>0.01</v>
      </c>
      <c r="P241" s="239">
        <v>0</v>
      </c>
      <c r="Q241" s="239">
        <f>ROUND(E241*P241,2)</f>
        <v>0</v>
      </c>
      <c r="R241" s="239"/>
      <c r="S241" s="239" t="s">
        <v>167</v>
      </c>
      <c r="T241" s="240" t="s">
        <v>284</v>
      </c>
      <c r="U241" s="223">
        <v>0.91100000000000003</v>
      </c>
      <c r="V241" s="223">
        <f>ROUND(E241*U241,2)</f>
        <v>1.82</v>
      </c>
      <c r="W241" s="223"/>
      <c r="X241" s="223" t="s">
        <v>169</v>
      </c>
      <c r="Y241" s="213"/>
      <c r="Z241" s="213"/>
      <c r="AA241" s="213"/>
      <c r="AB241" s="213"/>
      <c r="AC241" s="213"/>
      <c r="AD241" s="213"/>
      <c r="AE241" s="213"/>
      <c r="AF241" s="213"/>
      <c r="AG241" s="213" t="s">
        <v>170</v>
      </c>
      <c r="AH241" s="213"/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</row>
    <row r="242" spans="1:60" outlineLevel="1" x14ac:dyDescent="0.2">
      <c r="A242" s="220"/>
      <c r="B242" s="221"/>
      <c r="C242" s="257" t="s">
        <v>659</v>
      </c>
      <c r="D242" s="225"/>
      <c r="E242" s="226">
        <v>2</v>
      </c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13"/>
      <c r="Z242" s="213"/>
      <c r="AA242" s="213"/>
      <c r="AB242" s="213"/>
      <c r="AC242" s="213"/>
      <c r="AD242" s="213"/>
      <c r="AE242" s="213"/>
      <c r="AF242" s="213"/>
      <c r="AG242" s="213" t="s">
        <v>172</v>
      </c>
      <c r="AH242" s="213">
        <v>0</v>
      </c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</row>
    <row r="243" spans="1:60" outlineLevel="1" x14ac:dyDescent="0.2">
      <c r="A243" s="234">
        <v>63</v>
      </c>
      <c r="B243" s="235" t="s">
        <v>660</v>
      </c>
      <c r="C243" s="256" t="s">
        <v>661</v>
      </c>
      <c r="D243" s="236" t="s">
        <v>177</v>
      </c>
      <c r="E243" s="237">
        <v>5</v>
      </c>
      <c r="F243" s="238"/>
      <c r="G243" s="239">
        <f>ROUND(E243*F243,2)</f>
        <v>0</v>
      </c>
      <c r="H243" s="238"/>
      <c r="I243" s="239">
        <f>ROUND(E243*H243,2)</f>
        <v>0</v>
      </c>
      <c r="J243" s="238"/>
      <c r="K243" s="239">
        <f>ROUND(E243*J243,2)</f>
        <v>0</v>
      </c>
      <c r="L243" s="239">
        <v>21</v>
      </c>
      <c r="M243" s="239">
        <f>G243*(1+L243/100)</f>
        <v>0</v>
      </c>
      <c r="N243" s="239">
        <v>5.0000000000000001E-4</v>
      </c>
      <c r="O243" s="239">
        <f>ROUND(E243*N243,2)</f>
        <v>0</v>
      </c>
      <c r="P243" s="239">
        <v>0</v>
      </c>
      <c r="Q243" s="239">
        <f>ROUND(E243*P243,2)</f>
        <v>0</v>
      </c>
      <c r="R243" s="239"/>
      <c r="S243" s="239" t="s">
        <v>167</v>
      </c>
      <c r="T243" s="240" t="s">
        <v>284</v>
      </c>
      <c r="U243" s="223">
        <v>0.91100000000000003</v>
      </c>
      <c r="V243" s="223">
        <f>ROUND(E243*U243,2)</f>
        <v>4.5599999999999996</v>
      </c>
      <c r="W243" s="223"/>
      <c r="X243" s="223" t="s">
        <v>169</v>
      </c>
      <c r="Y243" s="213"/>
      <c r="Z243" s="213"/>
      <c r="AA243" s="213"/>
      <c r="AB243" s="213"/>
      <c r="AC243" s="213"/>
      <c r="AD243" s="213"/>
      <c r="AE243" s="213"/>
      <c r="AF243" s="213"/>
      <c r="AG243" s="213" t="s">
        <v>170</v>
      </c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3"/>
      <c r="BC243" s="213"/>
      <c r="BD243" s="213"/>
      <c r="BE243" s="213"/>
      <c r="BF243" s="213"/>
      <c r="BG243" s="213"/>
      <c r="BH243" s="213"/>
    </row>
    <row r="244" spans="1:60" outlineLevel="1" x14ac:dyDescent="0.2">
      <c r="A244" s="220"/>
      <c r="B244" s="221"/>
      <c r="C244" s="257" t="s">
        <v>662</v>
      </c>
      <c r="D244" s="225"/>
      <c r="E244" s="226">
        <v>5</v>
      </c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23"/>
      <c r="Y244" s="213"/>
      <c r="Z244" s="213"/>
      <c r="AA244" s="213"/>
      <c r="AB244" s="213"/>
      <c r="AC244" s="213"/>
      <c r="AD244" s="213"/>
      <c r="AE244" s="213"/>
      <c r="AF244" s="213"/>
      <c r="AG244" s="213" t="s">
        <v>172</v>
      </c>
      <c r="AH244" s="213">
        <v>0</v>
      </c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</row>
    <row r="245" spans="1:60" outlineLevel="1" x14ac:dyDescent="0.2">
      <c r="A245" s="234">
        <v>64</v>
      </c>
      <c r="B245" s="235" t="s">
        <v>663</v>
      </c>
      <c r="C245" s="256" t="s">
        <v>664</v>
      </c>
      <c r="D245" s="236" t="s">
        <v>373</v>
      </c>
      <c r="E245" s="237">
        <v>1</v>
      </c>
      <c r="F245" s="238"/>
      <c r="G245" s="239">
        <f>ROUND(E245*F245,2)</f>
        <v>0</v>
      </c>
      <c r="H245" s="238"/>
      <c r="I245" s="239">
        <f>ROUND(E245*H245,2)</f>
        <v>0</v>
      </c>
      <c r="J245" s="238"/>
      <c r="K245" s="239">
        <f>ROUND(E245*J245,2)</f>
        <v>0</v>
      </c>
      <c r="L245" s="239">
        <v>21</v>
      </c>
      <c r="M245" s="239">
        <f>G245*(1+L245/100)</f>
        <v>0</v>
      </c>
      <c r="N245" s="239">
        <v>0.6</v>
      </c>
      <c r="O245" s="239">
        <f>ROUND(E245*N245,2)</f>
        <v>0.6</v>
      </c>
      <c r="P245" s="239">
        <v>0</v>
      </c>
      <c r="Q245" s="239">
        <f>ROUND(E245*P245,2)</f>
        <v>0</v>
      </c>
      <c r="R245" s="239"/>
      <c r="S245" s="239" t="s">
        <v>167</v>
      </c>
      <c r="T245" s="240" t="s">
        <v>284</v>
      </c>
      <c r="U245" s="223">
        <v>3.4000000000000002E-2</v>
      </c>
      <c r="V245" s="223">
        <f>ROUND(E245*U245,2)</f>
        <v>0.03</v>
      </c>
      <c r="W245" s="223"/>
      <c r="X245" s="223" t="s">
        <v>169</v>
      </c>
      <c r="Y245" s="213"/>
      <c r="Z245" s="213"/>
      <c r="AA245" s="213"/>
      <c r="AB245" s="213"/>
      <c r="AC245" s="213"/>
      <c r="AD245" s="213"/>
      <c r="AE245" s="213"/>
      <c r="AF245" s="213"/>
      <c r="AG245" s="213" t="s">
        <v>170</v>
      </c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</row>
    <row r="246" spans="1:60" outlineLevel="1" x14ac:dyDescent="0.2">
      <c r="A246" s="220"/>
      <c r="B246" s="221"/>
      <c r="C246" s="259" t="s">
        <v>665</v>
      </c>
      <c r="D246" s="243"/>
      <c r="E246" s="243"/>
      <c r="F246" s="243"/>
      <c r="G246" s="24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13"/>
      <c r="Z246" s="213"/>
      <c r="AA246" s="213"/>
      <c r="AB246" s="213"/>
      <c r="AC246" s="213"/>
      <c r="AD246" s="213"/>
      <c r="AE246" s="213"/>
      <c r="AF246" s="213"/>
      <c r="AG246" s="213" t="s">
        <v>293</v>
      </c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</row>
    <row r="247" spans="1:60" ht="22.5" outlineLevel="1" x14ac:dyDescent="0.2">
      <c r="A247" s="220"/>
      <c r="B247" s="221"/>
      <c r="C247" s="262" t="s">
        <v>666</v>
      </c>
      <c r="D247" s="246"/>
      <c r="E247" s="246"/>
      <c r="F247" s="246"/>
      <c r="G247" s="246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13"/>
      <c r="Z247" s="213"/>
      <c r="AA247" s="213"/>
      <c r="AB247" s="213"/>
      <c r="AC247" s="213"/>
      <c r="AD247" s="213"/>
      <c r="AE247" s="213"/>
      <c r="AF247" s="213"/>
      <c r="AG247" s="213" t="s">
        <v>293</v>
      </c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41" t="str">
        <f>C247</f>
        <v>Dodávka a montáž konstrukce rampy včetně bočního opláštění cementotřískovou deskou tl. 16mm a vrchního opláštění cementotřískovou deskou tl. 28mm</v>
      </c>
      <c r="BB247" s="213"/>
      <c r="BC247" s="213"/>
      <c r="BD247" s="213"/>
      <c r="BE247" s="213"/>
      <c r="BF247" s="213"/>
      <c r="BG247" s="213"/>
      <c r="BH247" s="213"/>
    </row>
    <row r="248" spans="1:60" outlineLevel="1" x14ac:dyDescent="0.2">
      <c r="A248" s="220"/>
      <c r="B248" s="221"/>
      <c r="C248" s="257" t="s">
        <v>667</v>
      </c>
      <c r="D248" s="225"/>
      <c r="E248" s="226">
        <v>1</v>
      </c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13"/>
      <c r="Z248" s="213"/>
      <c r="AA248" s="213"/>
      <c r="AB248" s="213"/>
      <c r="AC248" s="213"/>
      <c r="AD248" s="213"/>
      <c r="AE248" s="213"/>
      <c r="AF248" s="213"/>
      <c r="AG248" s="213" t="s">
        <v>172</v>
      </c>
      <c r="AH248" s="213">
        <v>0</v>
      </c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</row>
    <row r="249" spans="1:60" outlineLevel="1" x14ac:dyDescent="0.2">
      <c r="A249" s="234">
        <v>65</v>
      </c>
      <c r="B249" s="235" t="s">
        <v>668</v>
      </c>
      <c r="C249" s="256" t="s">
        <v>669</v>
      </c>
      <c r="D249" s="236" t="s">
        <v>373</v>
      </c>
      <c r="E249" s="237">
        <v>1</v>
      </c>
      <c r="F249" s="238"/>
      <c r="G249" s="239">
        <f>ROUND(E249*F249,2)</f>
        <v>0</v>
      </c>
      <c r="H249" s="238"/>
      <c r="I249" s="239">
        <f>ROUND(E249*H249,2)</f>
        <v>0</v>
      </c>
      <c r="J249" s="238"/>
      <c r="K249" s="239">
        <f>ROUND(E249*J249,2)</f>
        <v>0</v>
      </c>
      <c r="L249" s="239">
        <v>21</v>
      </c>
      <c r="M249" s="239">
        <f>G249*(1+L249/100)</f>
        <v>0</v>
      </c>
      <c r="N249" s="239">
        <v>0.6</v>
      </c>
      <c r="O249" s="239">
        <f>ROUND(E249*N249,2)</f>
        <v>0.6</v>
      </c>
      <c r="P249" s="239">
        <v>0</v>
      </c>
      <c r="Q249" s="239">
        <f>ROUND(E249*P249,2)</f>
        <v>0</v>
      </c>
      <c r="R249" s="239"/>
      <c r="S249" s="239" t="s">
        <v>167</v>
      </c>
      <c r="T249" s="240" t="s">
        <v>284</v>
      </c>
      <c r="U249" s="223">
        <v>3.4000000000000002E-2</v>
      </c>
      <c r="V249" s="223">
        <f>ROUND(E249*U249,2)</f>
        <v>0.03</v>
      </c>
      <c r="W249" s="223"/>
      <c r="X249" s="223" t="s">
        <v>169</v>
      </c>
      <c r="Y249" s="213"/>
      <c r="Z249" s="213"/>
      <c r="AA249" s="213"/>
      <c r="AB249" s="213"/>
      <c r="AC249" s="213"/>
      <c r="AD249" s="213"/>
      <c r="AE249" s="213"/>
      <c r="AF249" s="213"/>
      <c r="AG249" s="213" t="s">
        <v>170</v>
      </c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</row>
    <row r="250" spans="1:60" outlineLevel="1" x14ac:dyDescent="0.2">
      <c r="A250" s="220"/>
      <c r="B250" s="221"/>
      <c r="C250" s="259" t="s">
        <v>670</v>
      </c>
      <c r="D250" s="243"/>
      <c r="E250" s="243"/>
      <c r="F250" s="243"/>
      <c r="G250" s="24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13"/>
      <c r="Z250" s="213"/>
      <c r="AA250" s="213"/>
      <c r="AB250" s="213"/>
      <c r="AC250" s="213"/>
      <c r="AD250" s="213"/>
      <c r="AE250" s="213"/>
      <c r="AF250" s="213"/>
      <c r="AG250" s="213" t="s">
        <v>293</v>
      </c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</row>
    <row r="251" spans="1:60" ht="22.5" outlineLevel="1" x14ac:dyDescent="0.2">
      <c r="A251" s="220"/>
      <c r="B251" s="221"/>
      <c r="C251" s="262" t="s">
        <v>666</v>
      </c>
      <c r="D251" s="246"/>
      <c r="E251" s="246"/>
      <c r="F251" s="246"/>
      <c r="G251" s="246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13"/>
      <c r="Z251" s="213"/>
      <c r="AA251" s="213"/>
      <c r="AB251" s="213"/>
      <c r="AC251" s="213"/>
      <c r="AD251" s="213"/>
      <c r="AE251" s="213"/>
      <c r="AF251" s="213"/>
      <c r="AG251" s="213" t="s">
        <v>293</v>
      </c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41" t="str">
        <f>C251</f>
        <v>Dodávka a montáž konstrukce rampy včetně bočního opláštění cementotřískovou deskou tl. 16mm a vrchního opláštění cementotřískovou deskou tl. 28mm</v>
      </c>
      <c r="BB251" s="213"/>
      <c r="BC251" s="213"/>
      <c r="BD251" s="213"/>
      <c r="BE251" s="213"/>
      <c r="BF251" s="213"/>
      <c r="BG251" s="213"/>
      <c r="BH251" s="213"/>
    </row>
    <row r="252" spans="1:60" outlineLevel="1" x14ac:dyDescent="0.2">
      <c r="A252" s="220"/>
      <c r="B252" s="221"/>
      <c r="C252" s="257" t="s">
        <v>671</v>
      </c>
      <c r="D252" s="225"/>
      <c r="E252" s="226">
        <v>1</v>
      </c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13"/>
      <c r="Z252" s="213"/>
      <c r="AA252" s="213"/>
      <c r="AB252" s="213"/>
      <c r="AC252" s="213"/>
      <c r="AD252" s="213"/>
      <c r="AE252" s="213"/>
      <c r="AF252" s="213"/>
      <c r="AG252" s="213" t="s">
        <v>172</v>
      </c>
      <c r="AH252" s="213">
        <v>0</v>
      </c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</row>
    <row r="253" spans="1:60" outlineLevel="1" x14ac:dyDescent="0.2">
      <c r="A253" s="234">
        <v>66</v>
      </c>
      <c r="B253" s="235" t="s">
        <v>672</v>
      </c>
      <c r="C253" s="256" t="s">
        <v>673</v>
      </c>
      <c r="D253" s="236" t="s">
        <v>373</v>
      </c>
      <c r="E253" s="237">
        <v>2</v>
      </c>
      <c r="F253" s="238"/>
      <c r="G253" s="239">
        <f>ROUND(E253*F253,2)</f>
        <v>0</v>
      </c>
      <c r="H253" s="238"/>
      <c r="I253" s="239">
        <f>ROUND(E253*H253,2)</f>
        <v>0</v>
      </c>
      <c r="J253" s="238"/>
      <c r="K253" s="239">
        <f>ROUND(E253*J253,2)</f>
        <v>0</v>
      </c>
      <c r="L253" s="239">
        <v>21</v>
      </c>
      <c r="M253" s="239">
        <f>G253*(1+L253/100)</f>
        <v>0</v>
      </c>
      <c r="N253" s="239">
        <v>0.05</v>
      </c>
      <c r="O253" s="239">
        <f>ROUND(E253*N253,2)</f>
        <v>0.1</v>
      </c>
      <c r="P253" s="239">
        <v>0</v>
      </c>
      <c r="Q253" s="239">
        <f>ROUND(E253*P253,2)</f>
        <v>0</v>
      </c>
      <c r="R253" s="239"/>
      <c r="S253" s="239" t="s">
        <v>167</v>
      </c>
      <c r="T253" s="240" t="s">
        <v>284</v>
      </c>
      <c r="U253" s="223">
        <v>3.4000000000000002E-2</v>
      </c>
      <c r="V253" s="223">
        <f>ROUND(E253*U253,2)</f>
        <v>7.0000000000000007E-2</v>
      </c>
      <c r="W253" s="223"/>
      <c r="X253" s="223" t="s">
        <v>169</v>
      </c>
      <c r="Y253" s="213"/>
      <c r="Z253" s="213"/>
      <c r="AA253" s="213"/>
      <c r="AB253" s="213"/>
      <c r="AC253" s="213"/>
      <c r="AD253" s="213"/>
      <c r="AE253" s="213"/>
      <c r="AF253" s="213"/>
      <c r="AG253" s="213" t="s">
        <v>170</v>
      </c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</row>
    <row r="254" spans="1:60" outlineLevel="1" x14ac:dyDescent="0.2">
      <c r="A254" s="220"/>
      <c r="B254" s="221"/>
      <c r="C254" s="259" t="s">
        <v>674</v>
      </c>
      <c r="D254" s="243"/>
      <c r="E254" s="243"/>
      <c r="F254" s="243"/>
      <c r="G254" s="24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13"/>
      <c r="Z254" s="213"/>
      <c r="AA254" s="213"/>
      <c r="AB254" s="213"/>
      <c r="AC254" s="213"/>
      <c r="AD254" s="213"/>
      <c r="AE254" s="213"/>
      <c r="AF254" s="213"/>
      <c r="AG254" s="213" t="s">
        <v>293</v>
      </c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</row>
    <row r="255" spans="1:60" outlineLevel="1" x14ac:dyDescent="0.2">
      <c r="A255" s="220"/>
      <c r="B255" s="221"/>
      <c r="C255" s="262" t="s">
        <v>675</v>
      </c>
      <c r="D255" s="246"/>
      <c r="E255" s="246"/>
      <c r="F255" s="246"/>
      <c r="G255" s="246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213"/>
      <c r="Z255" s="213"/>
      <c r="AA255" s="213"/>
      <c r="AB255" s="213"/>
      <c r="AC255" s="213"/>
      <c r="AD255" s="213"/>
      <c r="AE255" s="213"/>
      <c r="AF255" s="213"/>
      <c r="AG255" s="213" t="s">
        <v>293</v>
      </c>
      <c r="AH255" s="213"/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</row>
    <row r="256" spans="1:60" outlineLevel="1" x14ac:dyDescent="0.2">
      <c r="A256" s="220"/>
      <c r="B256" s="221"/>
      <c r="C256" s="257" t="s">
        <v>676</v>
      </c>
      <c r="D256" s="225"/>
      <c r="E256" s="226">
        <v>2</v>
      </c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213"/>
      <c r="Z256" s="213"/>
      <c r="AA256" s="213"/>
      <c r="AB256" s="213"/>
      <c r="AC256" s="213"/>
      <c r="AD256" s="213"/>
      <c r="AE256" s="213"/>
      <c r="AF256" s="213"/>
      <c r="AG256" s="213" t="s">
        <v>172</v>
      </c>
      <c r="AH256" s="213">
        <v>0</v>
      </c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3"/>
      <c r="BB256" s="213"/>
      <c r="BC256" s="213"/>
      <c r="BD256" s="213"/>
      <c r="BE256" s="213"/>
      <c r="BF256" s="213"/>
      <c r="BG256" s="213"/>
      <c r="BH256" s="213"/>
    </row>
    <row r="257" spans="1:60" outlineLevel="1" x14ac:dyDescent="0.2">
      <c r="A257" s="234">
        <v>67</v>
      </c>
      <c r="B257" s="235" t="s">
        <v>677</v>
      </c>
      <c r="C257" s="256" t="s">
        <v>678</v>
      </c>
      <c r="D257" s="236" t="s">
        <v>655</v>
      </c>
      <c r="E257" s="237">
        <v>31</v>
      </c>
      <c r="F257" s="238"/>
      <c r="G257" s="239">
        <f>ROUND(E257*F257,2)</f>
        <v>0</v>
      </c>
      <c r="H257" s="238"/>
      <c r="I257" s="239">
        <f>ROUND(E257*H257,2)</f>
        <v>0</v>
      </c>
      <c r="J257" s="238"/>
      <c r="K257" s="239">
        <f>ROUND(E257*J257,2)</f>
        <v>0</v>
      </c>
      <c r="L257" s="239">
        <v>21</v>
      </c>
      <c r="M257" s="239">
        <f>G257*(1+L257/100)</f>
        <v>0</v>
      </c>
      <c r="N257" s="239">
        <v>1.4999999999999999E-2</v>
      </c>
      <c r="O257" s="239">
        <f>ROUND(E257*N257,2)</f>
        <v>0.47</v>
      </c>
      <c r="P257" s="239">
        <v>0</v>
      </c>
      <c r="Q257" s="239">
        <f>ROUND(E257*P257,2)</f>
        <v>0</v>
      </c>
      <c r="R257" s="239"/>
      <c r="S257" s="239" t="s">
        <v>167</v>
      </c>
      <c r="T257" s="240" t="s">
        <v>284</v>
      </c>
      <c r="U257" s="223">
        <v>3.4000000000000002E-2</v>
      </c>
      <c r="V257" s="223">
        <f>ROUND(E257*U257,2)</f>
        <v>1.05</v>
      </c>
      <c r="W257" s="223"/>
      <c r="X257" s="223" t="s">
        <v>169</v>
      </c>
      <c r="Y257" s="213"/>
      <c r="Z257" s="213"/>
      <c r="AA257" s="213"/>
      <c r="AB257" s="213"/>
      <c r="AC257" s="213"/>
      <c r="AD257" s="213"/>
      <c r="AE257" s="213"/>
      <c r="AF257" s="213"/>
      <c r="AG257" s="213" t="s">
        <v>170</v>
      </c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</row>
    <row r="258" spans="1:60" outlineLevel="1" x14ac:dyDescent="0.2">
      <c r="A258" s="220"/>
      <c r="B258" s="221"/>
      <c r="C258" s="259" t="s">
        <v>679</v>
      </c>
      <c r="D258" s="243"/>
      <c r="E258" s="243"/>
      <c r="F258" s="243"/>
      <c r="G258" s="24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13"/>
      <c r="Z258" s="213"/>
      <c r="AA258" s="213"/>
      <c r="AB258" s="213"/>
      <c r="AC258" s="213"/>
      <c r="AD258" s="213"/>
      <c r="AE258" s="213"/>
      <c r="AF258" s="213"/>
      <c r="AG258" s="213" t="s">
        <v>293</v>
      </c>
      <c r="AH258" s="213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</row>
    <row r="259" spans="1:60" outlineLevel="1" x14ac:dyDescent="0.2">
      <c r="A259" s="220"/>
      <c r="B259" s="221"/>
      <c r="C259" s="262" t="s">
        <v>882</v>
      </c>
      <c r="D259" s="246"/>
      <c r="E259" s="246"/>
      <c r="F259" s="246"/>
      <c r="G259" s="246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13"/>
      <c r="Z259" s="213"/>
      <c r="AA259" s="213"/>
      <c r="AB259" s="213"/>
      <c r="AC259" s="213"/>
      <c r="AD259" s="213"/>
      <c r="AE259" s="213"/>
      <c r="AF259" s="213"/>
      <c r="AG259" s="213" t="s">
        <v>293</v>
      </c>
      <c r="AH259" s="213"/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</row>
    <row r="260" spans="1:60" outlineLevel="1" x14ac:dyDescent="0.2">
      <c r="A260" s="220"/>
      <c r="B260" s="221"/>
      <c r="C260" s="262" t="s">
        <v>883</v>
      </c>
      <c r="D260" s="246"/>
      <c r="E260" s="246"/>
      <c r="F260" s="246"/>
      <c r="G260" s="246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213"/>
      <c r="Z260" s="213"/>
      <c r="AA260" s="213"/>
      <c r="AB260" s="213"/>
      <c r="AC260" s="213"/>
      <c r="AD260" s="213"/>
      <c r="AE260" s="213"/>
      <c r="AF260" s="213"/>
      <c r="AG260" s="213" t="s">
        <v>293</v>
      </c>
      <c r="AH260" s="213"/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</row>
    <row r="261" spans="1:60" outlineLevel="1" x14ac:dyDescent="0.2">
      <c r="A261" s="220"/>
      <c r="B261" s="221"/>
      <c r="C261" s="262" t="s">
        <v>680</v>
      </c>
      <c r="D261" s="246"/>
      <c r="E261" s="246"/>
      <c r="F261" s="246"/>
      <c r="G261" s="246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213"/>
      <c r="Z261" s="213"/>
      <c r="AA261" s="213"/>
      <c r="AB261" s="213"/>
      <c r="AC261" s="213"/>
      <c r="AD261" s="213"/>
      <c r="AE261" s="213"/>
      <c r="AF261" s="213"/>
      <c r="AG261" s="213" t="s">
        <v>293</v>
      </c>
      <c r="AH261" s="213"/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</row>
    <row r="262" spans="1:60" outlineLevel="1" x14ac:dyDescent="0.2">
      <c r="A262" s="220"/>
      <c r="B262" s="221"/>
      <c r="C262" s="262" t="s">
        <v>681</v>
      </c>
      <c r="D262" s="246"/>
      <c r="E262" s="246"/>
      <c r="F262" s="246"/>
      <c r="G262" s="246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213"/>
      <c r="Z262" s="213"/>
      <c r="AA262" s="213"/>
      <c r="AB262" s="213"/>
      <c r="AC262" s="213"/>
      <c r="AD262" s="213"/>
      <c r="AE262" s="213"/>
      <c r="AF262" s="213"/>
      <c r="AG262" s="213" t="s">
        <v>293</v>
      </c>
      <c r="AH262" s="213"/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</row>
    <row r="263" spans="1:60" outlineLevel="1" x14ac:dyDescent="0.2">
      <c r="A263" s="220"/>
      <c r="B263" s="221"/>
      <c r="C263" s="257" t="s">
        <v>682</v>
      </c>
      <c r="D263" s="225"/>
      <c r="E263" s="226">
        <v>10.6</v>
      </c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13"/>
      <c r="Z263" s="213"/>
      <c r="AA263" s="213"/>
      <c r="AB263" s="213"/>
      <c r="AC263" s="213"/>
      <c r="AD263" s="213"/>
      <c r="AE263" s="213"/>
      <c r="AF263" s="213"/>
      <c r="AG263" s="213" t="s">
        <v>172</v>
      </c>
      <c r="AH263" s="213">
        <v>0</v>
      </c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</row>
    <row r="264" spans="1:60" outlineLevel="1" x14ac:dyDescent="0.2">
      <c r="A264" s="220"/>
      <c r="B264" s="221"/>
      <c r="C264" s="257" t="s">
        <v>683</v>
      </c>
      <c r="D264" s="225"/>
      <c r="E264" s="226">
        <v>0.9</v>
      </c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13"/>
      <c r="Z264" s="213"/>
      <c r="AA264" s="213"/>
      <c r="AB264" s="213"/>
      <c r="AC264" s="213"/>
      <c r="AD264" s="213"/>
      <c r="AE264" s="213"/>
      <c r="AF264" s="213"/>
      <c r="AG264" s="213" t="s">
        <v>172</v>
      </c>
      <c r="AH264" s="213">
        <v>0</v>
      </c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213"/>
      <c r="BE264" s="213"/>
      <c r="BF264" s="213"/>
      <c r="BG264" s="213"/>
      <c r="BH264" s="213"/>
    </row>
    <row r="265" spans="1:60" outlineLevel="1" x14ac:dyDescent="0.2">
      <c r="A265" s="220"/>
      <c r="B265" s="221"/>
      <c r="C265" s="257" t="s">
        <v>684</v>
      </c>
      <c r="D265" s="225"/>
      <c r="E265" s="226">
        <v>11.5</v>
      </c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13"/>
      <c r="Z265" s="213"/>
      <c r="AA265" s="213"/>
      <c r="AB265" s="213"/>
      <c r="AC265" s="213"/>
      <c r="AD265" s="213"/>
      <c r="AE265" s="213"/>
      <c r="AF265" s="213"/>
      <c r="AG265" s="213" t="s">
        <v>172</v>
      </c>
      <c r="AH265" s="213">
        <v>0</v>
      </c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</row>
    <row r="266" spans="1:60" outlineLevel="1" x14ac:dyDescent="0.2">
      <c r="A266" s="220"/>
      <c r="B266" s="221"/>
      <c r="C266" s="257" t="s">
        <v>685</v>
      </c>
      <c r="D266" s="225"/>
      <c r="E266" s="226">
        <v>8</v>
      </c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13"/>
      <c r="Z266" s="213"/>
      <c r="AA266" s="213"/>
      <c r="AB266" s="213"/>
      <c r="AC266" s="213"/>
      <c r="AD266" s="213"/>
      <c r="AE266" s="213"/>
      <c r="AF266" s="213"/>
      <c r="AG266" s="213" t="s">
        <v>172</v>
      </c>
      <c r="AH266" s="213">
        <v>0</v>
      </c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3"/>
      <c r="BB266" s="213"/>
      <c r="BC266" s="213"/>
      <c r="BD266" s="213"/>
      <c r="BE266" s="213"/>
      <c r="BF266" s="213"/>
      <c r="BG266" s="213"/>
      <c r="BH266" s="213"/>
    </row>
    <row r="267" spans="1:60" outlineLevel="1" x14ac:dyDescent="0.2">
      <c r="A267" s="234">
        <v>68</v>
      </c>
      <c r="B267" s="235" t="s">
        <v>686</v>
      </c>
      <c r="C267" s="256" t="s">
        <v>687</v>
      </c>
      <c r="D267" s="236" t="s">
        <v>655</v>
      </c>
      <c r="E267" s="237">
        <v>18.8</v>
      </c>
      <c r="F267" s="238"/>
      <c r="G267" s="239">
        <f>ROUND(E267*F267,2)</f>
        <v>0</v>
      </c>
      <c r="H267" s="238"/>
      <c r="I267" s="239">
        <f>ROUND(E267*H267,2)</f>
        <v>0</v>
      </c>
      <c r="J267" s="238"/>
      <c r="K267" s="239">
        <f>ROUND(E267*J267,2)</f>
        <v>0</v>
      </c>
      <c r="L267" s="239">
        <v>21</v>
      </c>
      <c r="M267" s="239">
        <f>G267*(1+L267/100)</f>
        <v>0</v>
      </c>
      <c r="N267" s="239">
        <v>5.0000000000000001E-3</v>
      </c>
      <c r="O267" s="239">
        <f>ROUND(E267*N267,2)</f>
        <v>0.09</v>
      </c>
      <c r="P267" s="239">
        <v>0</v>
      </c>
      <c r="Q267" s="239">
        <f>ROUND(E267*P267,2)</f>
        <v>0</v>
      </c>
      <c r="R267" s="239"/>
      <c r="S267" s="239" t="s">
        <v>167</v>
      </c>
      <c r="T267" s="240" t="s">
        <v>284</v>
      </c>
      <c r="U267" s="223">
        <v>3.4000000000000002E-2</v>
      </c>
      <c r="V267" s="223">
        <f>ROUND(E267*U267,2)</f>
        <v>0.64</v>
      </c>
      <c r="W267" s="223"/>
      <c r="X267" s="223" t="s">
        <v>169</v>
      </c>
      <c r="Y267" s="213"/>
      <c r="Z267" s="213"/>
      <c r="AA267" s="213"/>
      <c r="AB267" s="213"/>
      <c r="AC267" s="213"/>
      <c r="AD267" s="213"/>
      <c r="AE267" s="213"/>
      <c r="AF267" s="213"/>
      <c r="AG267" s="213" t="s">
        <v>170</v>
      </c>
      <c r="AH267" s="213"/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</row>
    <row r="268" spans="1:60" outlineLevel="1" x14ac:dyDescent="0.2">
      <c r="A268" s="220"/>
      <c r="B268" s="221"/>
      <c r="C268" s="259" t="s">
        <v>679</v>
      </c>
      <c r="D268" s="243"/>
      <c r="E268" s="243"/>
      <c r="F268" s="243"/>
      <c r="G268" s="24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13"/>
      <c r="Z268" s="213"/>
      <c r="AA268" s="213"/>
      <c r="AB268" s="213"/>
      <c r="AC268" s="213"/>
      <c r="AD268" s="213"/>
      <c r="AE268" s="213"/>
      <c r="AF268" s="213"/>
      <c r="AG268" s="213" t="s">
        <v>293</v>
      </c>
      <c r="AH268" s="213"/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</row>
    <row r="269" spans="1:60" outlineLevel="1" x14ac:dyDescent="0.2">
      <c r="A269" s="220"/>
      <c r="B269" s="221"/>
      <c r="C269" s="262" t="s">
        <v>688</v>
      </c>
      <c r="D269" s="246"/>
      <c r="E269" s="246"/>
      <c r="F269" s="246"/>
      <c r="G269" s="246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213"/>
      <c r="Z269" s="213"/>
      <c r="AA269" s="213"/>
      <c r="AB269" s="213"/>
      <c r="AC269" s="213"/>
      <c r="AD269" s="213"/>
      <c r="AE269" s="213"/>
      <c r="AF269" s="213"/>
      <c r="AG269" s="213" t="s">
        <v>293</v>
      </c>
      <c r="AH269" s="213"/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</row>
    <row r="270" spans="1:60" outlineLevel="1" x14ac:dyDescent="0.2">
      <c r="A270" s="220"/>
      <c r="B270" s="221"/>
      <c r="C270" s="262" t="s">
        <v>689</v>
      </c>
      <c r="D270" s="246"/>
      <c r="E270" s="246"/>
      <c r="F270" s="246"/>
      <c r="G270" s="246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  <c r="X270" s="223"/>
      <c r="Y270" s="213"/>
      <c r="Z270" s="213"/>
      <c r="AA270" s="213"/>
      <c r="AB270" s="213"/>
      <c r="AC270" s="213"/>
      <c r="AD270" s="213"/>
      <c r="AE270" s="213"/>
      <c r="AF270" s="213"/>
      <c r="AG270" s="213" t="s">
        <v>293</v>
      </c>
      <c r="AH270" s="213"/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</row>
    <row r="271" spans="1:60" outlineLevel="1" x14ac:dyDescent="0.2">
      <c r="A271" s="220"/>
      <c r="B271" s="221"/>
      <c r="C271" s="262" t="s">
        <v>690</v>
      </c>
      <c r="D271" s="246"/>
      <c r="E271" s="246"/>
      <c r="F271" s="246"/>
      <c r="G271" s="246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13"/>
      <c r="Z271" s="213"/>
      <c r="AA271" s="213"/>
      <c r="AB271" s="213"/>
      <c r="AC271" s="213"/>
      <c r="AD271" s="213"/>
      <c r="AE271" s="213"/>
      <c r="AF271" s="213"/>
      <c r="AG271" s="213" t="s">
        <v>293</v>
      </c>
      <c r="AH271" s="213"/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</row>
    <row r="272" spans="1:60" outlineLevel="1" x14ac:dyDescent="0.2">
      <c r="A272" s="220"/>
      <c r="B272" s="221"/>
      <c r="C272" s="257" t="s">
        <v>691</v>
      </c>
      <c r="D272" s="225"/>
      <c r="E272" s="226">
        <v>9.8000000000000007</v>
      </c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213"/>
      <c r="Z272" s="213"/>
      <c r="AA272" s="213"/>
      <c r="AB272" s="213"/>
      <c r="AC272" s="213"/>
      <c r="AD272" s="213"/>
      <c r="AE272" s="213"/>
      <c r="AF272" s="213"/>
      <c r="AG272" s="213" t="s">
        <v>172</v>
      </c>
      <c r="AH272" s="213">
        <v>0</v>
      </c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</row>
    <row r="273" spans="1:60" outlineLevel="1" x14ac:dyDescent="0.2">
      <c r="A273" s="220"/>
      <c r="B273" s="221"/>
      <c r="C273" s="257" t="s">
        <v>692</v>
      </c>
      <c r="D273" s="225"/>
      <c r="E273" s="226">
        <v>3.5</v>
      </c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13"/>
      <c r="Z273" s="213"/>
      <c r="AA273" s="213"/>
      <c r="AB273" s="213"/>
      <c r="AC273" s="213"/>
      <c r="AD273" s="213"/>
      <c r="AE273" s="213"/>
      <c r="AF273" s="213"/>
      <c r="AG273" s="213" t="s">
        <v>172</v>
      </c>
      <c r="AH273" s="213">
        <v>0</v>
      </c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</row>
    <row r="274" spans="1:60" outlineLevel="1" x14ac:dyDescent="0.2">
      <c r="A274" s="220"/>
      <c r="B274" s="221"/>
      <c r="C274" s="257" t="s">
        <v>693</v>
      </c>
      <c r="D274" s="225"/>
      <c r="E274" s="226">
        <v>4</v>
      </c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213"/>
      <c r="Z274" s="213"/>
      <c r="AA274" s="213"/>
      <c r="AB274" s="213"/>
      <c r="AC274" s="213"/>
      <c r="AD274" s="213"/>
      <c r="AE274" s="213"/>
      <c r="AF274" s="213"/>
      <c r="AG274" s="213" t="s">
        <v>172</v>
      </c>
      <c r="AH274" s="213">
        <v>0</v>
      </c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</row>
    <row r="275" spans="1:60" outlineLevel="1" x14ac:dyDescent="0.2">
      <c r="A275" s="220"/>
      <c r="B275" s="221"/>
      <c r="C275" s="257" t="s">
        <v>694</v>
      </c>
      <c r="D275" s="225"/>
      <c r="E275" s="226">
        <v>1.5</v>
      </c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13"/>
      <c r="Z275" s="213"/>
      <c r="AA275" s="213"/>
      <c r="AB275" s="213"/>
      <c r="AC275" s="213"/>
      <c r="AD275" s="213"/>
      <c r="AE275" s="213"/>
      <c r="AF275" s="213"/>
      <c r="AG275" s="213" t="s">
        <v>172</v>
      </c>
      <c r="AH275" s="213">
        <v>0</v>
      </c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</row>
    <row r="276" spans="1:60" outlineLevel="1" x14ac:dyDescent="0.2">
      <c r="A276" s="234">
        <v>69</v>
      </c>
      <c r="B276" s="235" t="s">
        <v>695</v>
      </c>
      <c r="C276" s="256" t="s">
        <v>696</v>
      </c>
      <c r="D276" s="236" t="s">
        <v>655</v>
      </c>
      <c r="E276" s="237">
        <v>4.9249999999999998</v>
      </c>
      <c r="F276" s="238"/>
      <c r="G276" s="239">
        <f>ROUND(E276*F276,2)</f>
        <v>0</v>
      </c>
      <c r="H276" s="238"/>
      <c r="I276" s="239">
        <f>ROUND(E276*H276,2)</f>
        <v>0</v>
      </c>
      <c r="J276" s="238"/>
      <c r="K276" s="239">
        <f>ROUND(E276*J276,2)</f>
        <v>0</v>
      </c>
      <c r="L276" s="239">
        <v>21</v>
      </c>
      <c r="M276" s="239">
        <f>G276*(1+L276/100)</f>
        <v>0</v>
      </c>
      <c r="N276" s="239">
        <v>5.0000000000000001E-3</v>
      </c>
      <c r="O276" s="239">
        <f>ROUND(E276*N276,2)</f>
        <v>0.02</v>
      </c>
      <c r="P276" s="239">
        <v>0</v>
      </c>
      <c r="Q276" s="239">
        <f>ROUND(E276*P276,2)</f>
        <v>0</v>
      </c>
      <c r="R276" s="239"/>
      <c r="S276" s="239" t="s">
        <v>167</v>
      </c>
      <c r="T276" s="240" t="s">
        <v>284</v>
      </c>
      <c r="U276" s="223">
        <v>3.4000000000000002E-2</v>
      </c>
      <c r="V276" s="223">
        <f>ROUND(E276*U276,2)</f>
        <v>0.17</v>
      </c>
      <c r="W276" s="223"/>
      <c r="X276" s="223" t="s">
        <v>169</v>
      </c>
      <c r="Y276" s="213"/>
      <c r="Z276" s="213"/>
      <c r="AA276" s="213"/>
      <c r="AB276" s="213"/>
      <c r="AC276" s="213"/>
      <c r="AD276" s="213"/>
      <c r="AE276" s="213"/>
      <c r="AF276" s="213"/>
      <c r="AG276" s="213" t="s">
        <v>170</v>
      </c>
      <c r="AH276" s="213"/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</row>
    <row r="277" spans="1:60" outlineLevel="1" x14ac:dyDescent="0.2">
      <c r="A277" s="220"/>
      <c r="B277" s="221"/>
      <c r="C277" s="259" t="s">
        <v>697</v>
      </c>
      <c r="D277" s="243"/>
      <c r="E277" s="243"/>
      <c r="F277" s="243"/>
      <c r="G277" s="24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13"/>
      <c r="Z277" s="213"/>
      <c r="AA277" s="213"/>
      <c r="AB277" s="213"/>
      <c r="AC277" s="213"/>
      <c r="AD277" s="213"/>
      <c r="AE277" s="213"/>
      <c r="AF277" s="213"/>
      <c r="AG277" s="213" t="s">
        <v>293</v>
      </c>
      <c r="AH277" s="213"/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</row>
    <row r="278" spans="1:60" outlineLevel="1" x14ac:dyDescent="0.2">
      <c r="A278" s="220"/>
      <c r="B278" s="221"/>
      <c r="C278" s="262" t="s">
        <v>698</v>
      </c>
      <c r="D278" s="246"/>
      <c r="E278" s="246"/>
      <c r="F278" s="246"/>
      <c r="G278" s="246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  <c r="X278" s="223"/>
      <c r="Y278" s="213"/>
      <c r="Z278" s="213"/>
      <c r="AA278" s="213"/>
      <c r="AB278" s="213"/>
      <c r="AC278" s="213"/>
      <c r="AD278" s="213"/>
      <c r="AE278" s="213"/>
      <c r="AF278" s="213"/>
      <c r="AG278" s="213" t="s">
        <v>293</v>
      </c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</row>
    <row r="279" spans="1:60" outlineLevel="1" x14ac:dyDescent="0.2">
      <c r="A279" s="220"/>
      <c r="B279" s="221"/>
      <c r="C279" s="257" t="s">
        <v>699</v>
      </c>
      <c r="D279" s="225"/>
      <c r="E279" s="226">
        <v>4.9249999999999998</v>
      </c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213"/>
      <c r="Z279" s="213"/>
      <c r="AA279" s="213"/>
      <c r="AB279" s="213"/>
      <c r="AC279" s="213"/>
      <c r="AD279" s="213"/>
      <c r="AE279" s="213"/>
      <c r="AF279" s="213"/>
      <c r="AG279" s="213" t="s">
        <v>172</v>
      </c>
      <c r="AH279" s="213">
        <v>0</v>
      </c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</row>
    <row r="280" spans="1:60" outlineLevel="1" x14ac:dyDescent="0.2">
      <c r="A280" s="234">
        <v>70</v>
      </c>
      <c r="B280" s="235" t="s">
        <v>700</v>
      </c>
      <c r="C280" s="256" t="s">
        <v>701</v>
      </c>
      <c r="D280" s="236" t="s">
        <v>234</v>
      </c>
      <c r="E280" s="237">
        <v>2</v>
      </c>
      <c r="F280" s="238"/>
      <c r="G280" s="239">
        <f>ROUND(E280*F280,2)</f>
        <v>0</v>
      </c>
      <c r="H280" s="238"/>
      <c r="I280" s="239">
        <f>ROUND(E280*H280,2)</f>
        <v>0</v>
      </c>
      <c r="J280" s="238"/>
      <c r="K280" s="239">
        <f>ROUND(E280*J280,2)</f>
        <v>0</v>
      </c>
      <c r="L280" s="239">
        <v>21</v>
      </c>
      <c r="M280" s="239">
        <f>G280*(1+L280/100)</f>
        <v>0</v>
      </c>
      <c r="N280" s="239">
        <v>0</v>
      </c>
      <c r="O280" s="239">
        <f>ROUND(E280*N280,2)</f>
        <v>0</v>
      </c>
      <c r="P280" s="239">
        <v>0</v>
      </c>
      <c r="Q280" s="239">
        <f>ROUND(E280*P280,2)</f>
        <v>0</v>
      </c>
      <c r="R280" s="239"/>
      <c r="S280" s="239" t="s">
        <v>167</v>
      </c>
      <c r="T280" s="240" t="s">
        <v>284</v>
      </c>
      <c r="U280" s="223">
        <v>0</v>
      </c>
      <c r="V280" s="223">
        <f>ROUND(E280*U280,2)</f>
        <v>0</v>
      </c>
      <c r="W280" s="223"/>
      <c r="X280" s="223" t="s">
        <v>169</v>
      </c>
      <c r="Y280" s="213"/>
      <c r="Z280" s="213"/>
      <c r="AA280" s="213"/>
      <c r="AB280" s="213"/>
      <c r="AC280" s="213"/>
      <c r="AD280" s="213"/>
      <c r="AE280" s="213"/>
      <c r="AF280" s="213"/>
      <c r="AG280" s="213" t="s">
        <v>170</v>
      </c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</row>
    <row r="281" spans="1:60" outlineLevel="1" x14ac:dyDescent="0.2">
      <c r="A281" s="220"/>
      <c r="B281" s="221"/>
      <c r="C281" s="259" t="s">
        <v>702</v>
      </c>
      <c r="D281" s="243"/>
      <c r="E281" s="243"/>
      <c r="F281" s="243"/>
      <c r="G281" s="24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3"/>
      <c r="Y281" s="213"/>
      <c r="Z281" s="213"/>
      <c r="AA281" s="213"/>
      <c r="AB281" s="213"/>
      <c r="AC281" s="213"/>
      <c r="AD281" s="213"/>
      <c r="AE281" s="213"/>
      <c r="AF281" s="213"/>
      <c r="AG281" s="213" t="s">
        <v>293</v>
      </c>
      <c r="AH281" s="213"/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</row>
    <row r="282" spans="1:60" outlineLevel="1" x14ac:dyDescent="0.2">
      <c r="A282" s="220"/>
      <c r="B282" s="221"/>
      <c r="C282" s="257" t="s">
        <v>703</v>
      </c>
      <c r="D282" s="225"/>
      <c r="E282" s="226">
        <v>2</v>
      </c>
      <c r="F282" s="223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223"/>
      <c r="T282" s="223"/>
      <c r="U282" s="223"/>
      <c r="V282" s="223"/>
      <c r="W282" s="223"/>
      <c r="X282" s="223"/>
      <c r="Y282" s="213"/>
      <c r="Z282" s="213"/>
      <c r="AA282" s="213"/>
      <c r="AB282" s="213"/>
      <c r="AC282" s="213"/>
      <c r="AD282" s="213"/>
      <c r="AE282" s="213"/>
      <c r="AF282" s="213"/>
      <c r="AG282" s="213" t="s">
        <v>172</v>
      </c>
      <c r="AH282" s="213">
        <v>0</v>
      </c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</row>
    <row r="283" spans="1:60" outlineLevel="1" x14ac:dyDescent="0.2">
      <c r="A283" s="220">
        <v>71</v>
      </c>
      <c r="B283" s="221" t="s">
        <v>343</v>
      </c>
      <c r="C283" s="260" t="s">
        <v>344</v>
      </c>
      <c r="D283" s="222" t="s">
        <v>0</v>
      </c>
      <c r="E283" s="244"/>
      <c r="F283" s="224"/>
      <c r="G283" s="223">
        <f>ROUND(E283*F283,2)</f>
        <v>0</v>
      </c>
      <c r="H283" s="224"/>
      <c r="I283" s="223">
        <f>ROUND(E283*H283,2)</f>
        <v>0</v>
      </c>
      <c r="J283" s="224"/>
      <c r="K283" s="223">
        <f>ROUND(E283*J283,2)</f>
        <v>0</v>
      </c>
      <c r="L283" s="223">
        <v>21</v>
      </c>
      <c r="M283" s="223">
        <f>G283*(1+L283/100)</f>
        <v>0</v>
      </c>
      <c r="N283" s="223">
        <v>0</v>
      </c>
      <c r="O283" s="223">
        <f>ROUND(E283*N283,2)</f>
        <v>0</v>
      </c>
      <c r="P283" s="223">
        <v>0</v>
      </c>
      <c r="Q283" s="223">
        <f>ROUND(E283*P283,2)</f>
        <v>0</v>
      </c>
      <c r="R283" s="223" t="s">
        <v>327</v>
      </c>
      <c r="S283" s="223" t="s">
        <v>179</v>
      </c>
      <c r="T283" s="223" t="s">
        <v>168</v>
      </c>
      <c r="U283" s="223">
        <v>0</v>
      </c>
      <c r="V283" s="223">
        <f>ROUND(E283*U283,2)</f>
        <v>0</v>
      </c>
      <c r="W283" s="223"/>
      <c r="X283" s="223" t="s">
        <v>301</v>
      </c>
      <c r="Y283" s="213"/>
      <c r="Z283" s="213"/>
      <c r="AA283" s="213"/>
      <c r="AB283" s="213"/>
      <c r="AC283" s="213"/>
      <c r="AD283" s="213"/>
      <c r="AE283" s="213"/>
      <c r="AF283" s="213"/>
      <c r="AG283" s="213" t="s">
        <v>302</v>
      </c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</row>
    <row r="284" spans="1:60" outlineLevel="1" x14ac:dyDescent="0.2">
      <c r="A284" s="220"/>
      <c r="B284" s="221"/>
      <c r="C284" s="261" t="s">
        <v>324</v>
      </c>
      <c r="D284" s="245"/>
      <c r="E284" s="245"/>
      <c r="F284" s="245"/>
      <c r="G284" s="245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13"/>
      <c r="Z284" s="213"/>
      <c r="AA284" s="213"/>
      <c r="AB284" s="213"/>
      <c r="AC284" s="213"/>
      <c r="AD284" s="213"/>
      <c r="AE284" s="213"/>
      <c r="AF284" s="213"/>
      <c r="AG284" s="213" t="s">
        <v>187</v>
      </c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</row>
    <row r="285" spans="1:60" x14ac:dyDescent="0.2">
      <c r="A285" s="228" t="s">
        <v>162</v>
      </c>
      <c r="B285" s="229" t="s">
        <v>115</v>
      </c>
      <c r="C285" s="255" t="s">
        <v>116</v>
      </c>
      <c r="D285" s="230"/>
      <c r="E285" s="231"/>
      <c r="F285" s="232"/>
      <c r="G285" s="232">
        <f>SUMIF(AG286:AG325,"&lt;&gt;NOR",G286:G325)</f>
        <v>0</v>
      </c>
      <c r="H285" s="232"/>
      <c r="I285" s="232">
        <f>SUM(I286:I325)</f>
        <v>0</v>
      </c>
      <c r="J285" s="232"/>
      <c r="K285" s="232">
        <f>SUM(K286:K325)</f>
        <v>0</v>
      </c>
      <c r="L285" s="232"/>
      <c r="M285" s="232">
        <f>SUM(M286:M325)</f>
        <v>0</v>
      </c>
      <c r="N285" s="232"/>
      <c r="O285" s="232">
        <f>SUM(O286:O325)</f>
        <v>8.43</v>
      </c>
      <c r="P285" s="232"/>
      <c r="Q285" s="232">
        <f>SUM(Q286:Q325)</f>
        <v>0</v>
      </c>
      <c r="R285" s="232"/>
      <c r="S285" s="232"/>
      <c r="T285" s="233"/>
      <c r="U285" s="227"/>
      <c r="V285" s="227">
        <f>SUM(V286:V325)</f>
        <v>380.18</v>
      </c>
      <c r="W285" s="227"/>
      <c r="X285" s="227"/>
      <c r="AG285" t="s">
        <v>163</v>
      </c>
    </row>
    <row r="286" spans="1:60" ht="22.5" outlineLevel="1" x14ac:dyDescent="0.2">
      <c r="A286" s="234">
        <v>72</v>
      </c>
      <c r="B286" s="235" t="s">
        <v>704</v>
      </c>
      <c r="C286" s="256" t="s">
        <v>705</v>
      </c>
      <c r="D286" s="236" t="s">
        <v>177</v>
      </c>
      <c r="E286" s="237">
        <v>303.22174999999999</v>
      </c>
      <c r="F286" s="238"/>
      <c r="G286" s="239">
        <f>ROUND(E286*F286,2)</f>
        <v>0</v>
      </c>
      <c r="H286" s="238"/>
      <c r="I286" s="239">
        <f>ROUND(E286*H286,2)</f>
        <v>0</v>
      </c>
      <c r="J286" s="238"/>
      <c r="K286" s="239">
        <f>ROUND(E286*J286,2)</f>
        <v>0</v>
      </c>
      <c r="L286" s="239">
        <v>21</v>
      </c>
      <c r="M286" s="239">
        <f>G286*(1+L286/100)</f>
        <v>0</v>
      </c>
      <c r="N286" s="239">
        <v>0</v>
      </c>
      <c r="O286" s="239">
        <f>ROUND(E286*N286,2)</f>
        <v>0</v>
      </c>
      <c r="P286" s="239">
        <v>0</v>
      </c>
      <c r="Q286" s="239">
        <f>ROUND(E286*P286,2)</f>
        <v>0</v>
      </c>
      <c r="R286" s="239" t="s">
        <v>706</v>
      </c>
      <c r="S286" s="239" t="s">
        <v>179</v>
      </c>
      <c r="T286" s="240" t="s">
        <v>168</v>
      </c>
      <c r="U286" s="223">
        <v>1.6E-2</v>
      </c>
      <c r="V286" s="223">
        <f>ROUND(E286*U286,2)</f>
        <v>4.8499999999999996</v>
      </c>
      <c r="W286" s="223"/>
      <c r="X286" s="223" t="s">
        <v>169</v>
      </c>
      <c r="Y286" s="213"/>
      <c r="Z286" s="213"/>
      <c r="AA286" s="213"/>
      <c r="AB286" s="213"/>
      <c r="AC286" s="213"/>
      <c r="AD286" s="213"/>
      <c r="AE286" s="213"/>
      <c r="AF286" s="213"/>
      <c r="AG286" s="213" t="s">
        <v>170</v>
      </c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</row>
    <row r="287" spans="1:60" outlineLevel="1" x14ac:dyDescent="0.2">
      <c r="A287" s="220"/>
      <c r="B287" s="221"/>
      <c r="C287" s="257" t="s">
        <v>707</v>
      </c>
      <c r="D287" s="225"/>
      <c r="E287" s="226">
        <v>303.22174999999999</v>
      </c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13"/>
      <c r="Z287" s="213"/>
      <c r="AA287" s="213"/>
      <c r="AB287" s="213"/>
      <c r="AC287" s="213"/>
      <c r="AD287" s="213"/>
      <c r="AE287" s="213"/>
      <c r="AF287" s="213"/>
      <c r="AG287" s="213" t="s">
        <v>172</v>
      </c>
      <c r="AH287" s="213">
        <v>5</v>
      </c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</row>
    <row r="288" spans="1:60" outlineLevel="1" x14ac:dyDescent="0.2">
      <c r="A288" s="234">
        <v>73</v>
      </c>
      <c r="B288" s="235" t="s">
        <v>708</v>
      </c>
      <c r="C288" s="256" t="s">
        <v>709</v>
      </c>
      <c r="D288" s="236" t="s">
        <v>177</v>
      </c>
      <c r="E288" s="237">
        <v>303.22174999999999</v>
      </c>
      <c r="F288" s="238"/>
      <c r="G288" s="239">
        <f>ROUND(E288*F288,2)</f>
        <v>0</v>
      </c>
      <c r="H288" s="238"/>
      <c r="I288" s="239">
        <f>ROUND(E288*H288,2)</f>
        <v>0</v>
      </c>
      <c r="J288" s="238"/>
      <c r="K288" s="239">
        <f>ROUND(E288*J288,2)</f>
        <v>0</v>
      </c>
      <c r="L288" s="239">
        <v>21</v>
      </c>
      <c r="M288" s="239">
        <f>G288*(1+L288/100)</f>
        <v>0</v>
      </c>
      <c r="N288" s="239">
        <v>2.1000000000000001E-4</v>
      </c>
      <c r="O288" s="239">
        <f>ROUND(E288*N288,2)</f>
        <v>0.06</v>
      </c>
      <c r="P288" s="239">
        <v>0</v>
      </c>
      <c r="Q288" s="239">
        <f>ROUND(E288*P288,2)</f>
        <v>0</v>
      </c>
      <c r="R288" s="239" t="s">
        <v>706</v>
      </c>
      <c r="S288" s="239" t="s">
        <v>179</v>
      </c>
      <c r="T288" s="240" t="s">
        <v>168</v>
      </c>
      <c r="U288" s="223">
        <v>0.05</v>
      </c>
      <c r="V288" s="223">
        <f>ROUND(E288*U288,2)</f>
        <v>15.16</v>
      </c>
      <c r="W288" s="223"/>
      <c r="X288" s="223" t="s">
        <v>169</v>
      </c>
      <c r="Y288" s="213"/>
      <c r="Z288" s="213"/>
      <c r="AA288" s="213"/>
      <c r="AB288" s="213"/>
      <c r="AC288" s="213"/>
      <c r="AD288" s="213"/>
      <c r="AE288" s="213"/>
      <c r="AF288" s="213"/>
      <c r="AG288" s="213" t="s">
        <v>170</v>
      </c>
      <c r="AH288" s="213"/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</row>
    <row r="289" spans="1:60" outlineLevel="1" x14ac:dyDescent="0.2">
      <c r="A289" s="220"/>
      <c r="B289" s="221"/>
      <c r="C289" s="257" t="s">
        <v>707</v>
      </c>
      <c r="D289" s="225"/>
      <c r="E289" s="226">
        <v>303.22174999999999</v>
      </c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13"/>
      <c r="Z289" s="213"/>
      <c r="AA289" s="213"/>
      <c r="AB289" s="213"/>
      <c r="AC289" s="213"/>
      <c r="AD289" s="213"/>
      <c r="AE289" s="213"/>
      <c r="AF289" s="213"/>
      <c r="AG289" s="213" t="s">
        <v>172</v>
      </c>
      <c r="AH289" s="213">
        <v>5</v>
      </c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</row>
    <row r="290" spans="1:60" outlineLevel="1" x14ac:dyDescent="0.2">
      <c r="A290" s="234">
        <v>74</v>
      </c>
      <c r="B290" s="235" t="s">
        <v>710</v>
      </c>
      <c r="C290" s="256" t="s">
        <v>711</v>
      </c>
      <c r="D290" s="236" t="s">
        <v>177</v>
      </c>
      <c r="E290" s="237">
        <v>172.53800000000001</v>
      </c>
      <c r="F290" s="238"/>
      <c r="G290" s="239">
        <f>ROUND(E290*F290,2)</f>
        <v>0</v>
      </c>
      <c r="H290" s="238"/>
      <c r="I290" s="239">
        <f>ROUND(E290*H290,2)</f>
        <v>0</v>
      </c>
      <c r="J290" s="238"/>
      <c r="K290" s="239">
        <f>ROUND(E290*J290,2)</f>
        <v>0</v>
      </c>
      <c r="L290" s="239">
        <v>21</v>
      </c>
      <c r="M290" s="239">
        <f>G290*(1+L290/100)</f>
        <v>0</v>
      </c>
      <c r="N290" s="239">
        <v>0</v>
      </c>
      <c r="O290" s="239">
        <f>ROUND(E290*N290,2)</f>
        <v>0</v>
      </c>
      <c r="P290" s="239">
        <v>0</v>
      </c>
      <c r="Q290" s="239">
        <f>ROUND(E290*P290,2)</f>
        <v>0</v>
      </c>
      <c r="R290" s="239" t="s">
        <v>706</v>
      </c>
      <c r="S290" s="239" t="s">
        <v>179</v>
      </c>
      <c r="T290" s="240" t="s">
        <v>168</v>
      </c>
      <c r="U290" s="223">
        <v>0.15</v>
      </c>
      <c r="V290" s="223">
        <f>ROUND(E290*U290,2)</f>
        <v>25.88</v>
      </c>
      <c r="W290" s="223"/>
      <c r="X290" s="223" t="s">
        <v>169</v>
      </c>
      <c r="Y290" s="213"/>
      <c r="Z290" s="213"/>
      <c r="AA290" s="213"/>
      <c r="AB290" s="213"/>
      <c r="AC290" s="213"/>
      <c r="AD290" s="213"/>
      <c r="AE290" s="213"/>
      <c r="AF290" s="213"/>
      <c r="AG290" s="213" t="s">
        <v>170</v>
      </c>
      <c r="AH290" s="213"/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</row>
    <row r="291" spans="1:60" ht="33.75" outlineLevel="1" x14ac:dyDescent="0.2">
      <c r="A291" s="220"/>
      <c r="B291" s="221"/>
      <c r="C291" s="257" t="s">
        <v>712</v>
      </c>
      <c r="D291" s="225"/>
      <c r="E291" s="226">
        <v>172.53800000000001</v>
      </c>
      <c r="F291" s="223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213"/>
      <c r="Z291" s="213"/>
      <c r="AA291" s="213"/>
      <c r="AB291" s="213"/>
      <c r="AC291" s="213"/>
      <c r="AD291" s="213"/>
      <c r="AE291" s="213"/>
      <c r="AF291" s="213"/>
      <c r="AG291" s="213" t="s">
        <v>172</v>
      </c>
      <c r="AH291" s="213">
        <v>0</v>
      </c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</row>
    <row r="292" spans="1:60" ht="22.5" outlineLevel="1" x14ac:dyDescent="0.2">
      <c r="A292" s="234">
        <v>75</v>
      </c>
      <c r="B292" s="235" t="s">
        <v>713</v>
      </c>
      <c r="C292" s="256" t="s">
        <v>714</v>
      </c>
      <c r="D292" s="236" t="s">
        <v>224</v>
      </c>
      <c r="E292" s="237">
        <v>15.6</v>
      </c>
      <c r="F292" s="238"/>
      <c r="G292" s="239">
        <f>ROUND(E292*F292,2)</f>
        <v>0</v>
      </c>
      <c r="H292" s="238"/>
      <c r="I292" s="239">
        <f>ROUND(E292*H292,2)</f>
        <v>0</v>
      </c>
      <c r="J292" s="238"/>
      <c r="K292" s="239">
        <f>ROUND(E292*J292,2)</f>
        <v>0</v>
      </c>
      <c r="L292" s="239">
        <v>21</v>
      </c>
      <c r="M292" s="239">
        <f>G292*(1+L292/100)</f>
        <v>0</v>
      </c>
      <c r="N292" s="239">
        <v>2.4399999999999999E-3</v>
      </c>
      <c r="O292" s="239">
        <f>ROUND(E292*N292,2)</f>
        <v>0.04</v>
      </c>
      <c r="P292" s="239">
        <v>0</v>
      </c>
      <c r="Q292" s="239">
        <f>ROUND(E292*P292,2)</f>
        <v>0</v>
      </c>
      <c r="R292" s="239" t="s">
        <v>706</v>
      </c>
      <c r="S292" s="239" t="s">
        <v>179</v>
      </c>
      <c r="T292" s="240" t="s">
        <v>168</v>
      </c>
      <c r="U292" s="223">
        <v>0.45600000000000002</v>
      </c>
      <c r="V292" s="223">
        <f>ROUND(E292*U292,2)</f>
        <v>7.11</v>
      </c>
      <c r="W292" s="223"/>
      <c r="X292" s="223" t="s">
        <v>169</v>
      </c>
      <c r="Y292" s="213"/>
      <c r="Z292" s="213"/>
      <c r="AA292" s="213"/>
      <c r="AB292" s="213"/>
      <c r="AC292" s="213"/>
      <c r="AD292" s="213"/>
      <c r="AE292" s="213"/>
      <c r="AF292" s="213"/>
      <c r="AG292" s="213" t="s">
        <v>170</v>
      </c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</row>
    <row r="293" spans="1:60" outlineLevel="1" x14ac:dyDescent="0.2">
      <c r="A293" s="220"/>
      <c r="B293" s="221"/>
      <c r="C293" s="257" t="s">
        <v>715</v>
      </c>
      <c r="D293" s="225"/>
      <c r="E293" s="226">
        <v>15.6</v>
      </c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13"/>
      <c r="Z293" s="213"/>
      <c r="AA293" s="213"/>
      <c r="AB293" s="213"/>
      <c r="AC293" s="213"/>
      <c r="AD293" s="213"/>
      <c r="AE293" s="213"/>
      <c r="AF293" s="213"/>
      <c r="AG293" s="213" t="s">
        <v>172</v>
      </c>
      <c r="AH293" s="213">
        <v>0</v>
      </c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</row>
    <row r="294" spans="1:60" ht="22.5" outlineLevel="1" x14ac:dyDescent="0.2">
      <c r="A294" s="234">
        <v>76</v>
      </c>
      <c r="B294" s="235" t="s">
        <v>716</v>
      </c>
      <c r="C294" s="256" t="s">
        <v>717</v>
      </c>
      <c r="D294" s="236" t="s">
        <v>224</v>
      </c>
      <c r="E294" s="237">
        <v>15.6</v>
      </c>
      <c r="F294" s="238"/>
      <c r="G294" s="239">
        <f>ROUND(E294*F294,2)</f>
        <v>0</v>
      </c>
      <c r="H294" s="238"/>
      <c r="I294" s="239">
        <f>ROUND(E294*H294,2)</f>
        <v>0</v>
      </c>
      <c r="J294" s="238"/>
      <c r="K294" s="239">
        <f>ROUND(E294*J294,2)</f>
        <v>0</v>
      </c>
      <c r="L294" s="239">
        <v>21</v>
      </c>
      <c r="M294" s="239">
        <f>G294*(1+L294/100)</f>
        <v>0</v>
      </c>
      <c r="N294" s="239">
        <v>2.0200000000000001E-3</v>
      </c>
      <c r="O294" s="239">
        <f>ROUND(E294*N294,2)</f>
        <v>0.03</v>
      </c>
      <c r="P294" s="239">
        <v>0</v>
      </c>
      <c r="Q294" s="239">
        <f>ROUND(E294*P294,2)</f>
        <v>0</v>
      </c>
      <c r="R294" s="239" t="s">
        <v>706</v>
      </c>
      <c r="S294" s="239" t="s">
        <v>179</v>
      </c>
      <c r="T294" s="240" t="s">
        <v>168</v>
      </c>
      <c r="U294" s="223">
        <v>0.23</v>
      </c>
      <c r="V294" s="223">
        <f>ROUND(E294*U294,2)</f>
        <v>3.59</v>
      </c>
      <c r="W294" s="223"/>
      <c r="X294" s="223" t="s">
        <v>169</v>
      </c>
      <c r="Y294" s="213"/>
      <c r="Z294" s="213"/>
      <c r="AA294" s="213"/>
      <c r="AB294" s="213"/>
      <c r="AC294" s="213"/>
      <c r="AD294" s="213"/>
      <c r="AE294" s="213"/>
      <c r="AF294" s="213"/>
      <c r="AG294" s="213" t="s">
        <v>170</v>
      </c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</row>
    <row r="295" spans="1:60" outlineLevel="1" x14ac:dyDescent="0.2">
      <c r="A295" s="220"/>
      <c r="B295" s="221"/>
      <c r="C295" s="257" t="s">
        <v>715</v>
      </c>
      <c r="D295" s="225"/>
      <c r="E295" s="226">
        <v>15.6</v>
      </c>
      <c r="F295" s="223"/>
      <c r="G295" s="223"/>
      <c r="H295" s="223"/>
      <c r="I295" s="223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13"/>
      <c r="Z295" s="213"/>
      <c r="AA295" s="213"/>
      <c r="AB295" s="213"/>
      <c r="AC295" s="213"/>
      <c r="AD295" s="213"/>
      <c r="AE295" s="213"/>
      <c r="AF295" s="213"/>
      <c r="AG295" s="213" t="s">
        <v>172</v>
      </c>
      <c r="AH295" s="213">
        <v>0</v>
      </c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</row>
    <row r="296" spans="1:60" ht="22.5" outlineLevel="1" x14ac:dyDescent="0.2">
      <c r="A296" s="234">
        <v>77</v>
      </c>
      <c r="B296" s="235" t="s">
        <v>718</v>
      </c>
      <c r="C296" s="256" t="s">
        <v>719</v>
      </c>
      <c r="D296" s="236" t="s">
        <v>224</v>
      </c>
      <c r="E296" s="237">
        <v>110.54</v>
      </c>
      <c r="F296" s="238"/>
      <c r="G296" s="239">
        <f>ROUND(E296*F296,2)</f>
        <v>0</v>
      </c>
      <c r="H296" s="238"/>
      <c r="I296" s="239">
        <f>ROUND(E296*H296,2)</f>
        <v>0</v>
      </c>
      <c r="J296" s="238"/>
      <c r="K296" s="239">
        <f>ROUND(E296*J296,2)</f>
        <v>0</v>
      </c>
      <c r="L296" s="239">
        <v>21</v>
      </c>
      <c r="M296" s="239">
        <f>G296*(1+L296/100)</f>
        <v>0</v>
      </c>
      <c r="N296" s="239">
        <v>3.2000000000000003E-4</v>
      </c>
      <c r="O296" s="239">
        <f>ROUND(E296*N296,2)</f>
        <v>0.04</v>
      </c>
      <c r="P296" s="239">
        <v>0</v>
      </c>
      <c r="Q296" s="239">
        <f>ROUND(E296*P296,2)</f>
        <v>0</v>
      </c>
      <c r="R296" s="239" t="s">
        <v>706</v>
      </c>
      <c r="S296" s="239" t="s">
        <v>179</v>
      </c>
      <c r="T296" s="240" t="s">
        <v>168</v>
      </c>
      <c r="U296" s="223">
        <v>0.23599999999999999</v>
      </c>
      <c r="V296" s="223">
        <f>ROUND(E296*U296,2)</f>
        <v>26.09</v>
      </c>
      <c r="W296" s="223"/>
      <c r="X296" s="223" t="s">
        <v>169</v>
      </c>
      <c r="Y296" s="213"/>
      <c r="Z296" s="213"/>
      <c r="AA296" s="213"/>
      <c r="AB296" s="213"/>
      <c r="AC296" s="213"/>
      <c r="AD296" s="213"/>
      <c r="AE296" s="213"/>
      <c r="AF296" s="213"/>
      <c r="AG296" s="213" t="s">
        <v>170</v>
      </c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</row>
    <row r="297" spans="1:60" outlineLevel="1" x14ac:dyDescent="0.2">
      <c r="A297" s="220"/>
      <c r="B297" s="221"/>
      <c r="C297" s="257" t="s">
        <v>720</v>
      </c>
      <c r="D297" s="225"/>
      <c r="E297" s="226"/>
      <c r="F297" s="223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13"/>
      <c r="Z297" s="213"/>
      <c r="AA297" s="213"/>
      <c r="AB297" s="213"/>
      <c r="AC297" s="213"/>
      <c r="AD297" s="213"/>
      <c r="AE297" s="213"/>
      <c r="AF297" s="213"/>
      <c r="AG297" s="213" t="s">
        <v>172</v>
      </c>
      <c r="AH297" s="213">
        <v>0</v>
      </c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</row>
    <row r="298" spans="1:60" outlineLevel="1" x14ac:dyDescent="0.2">
      <c r="A298" s="220"/>
      <c r="B298" s="221"/>
      <c r="C298" s="257" t="s">
        <v>721</v>
      </c>
      <c r="D298" s="225"/>
      <c r="E298" s="226">
        <v>1.75</v>
      </c>
      <c r="F298" s="223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13"/>
      <c r="Z298" s="213"/>
      <c r="AA298" s="213"/>
      <c r="AB298" s="213"/>
      <c r="AC298" s="213"/>
      <c r="AD298" s="213"/>
      <c r="AE298" s="213"/>
      <c r="AF298" s="213"/>
      <c r="AG298" s="213" t="s">
        <v>172</v>
      </c>
      <c r="AH298" s="213">
        <v>0</v>
      </c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</row>
    <row r="299" spans="1:60" ht="22.5" outlineLevel="1" x14ac:dyDescent="0.2">
      <c r="A299" s="220"/>
      <c r="B299" s="221"/>
      <c r="C299" s="257" t="s">
        <v>722</v>
      </c>
      <c r="D299" s="225"/>
      <c r="E299" s="226">
        <v>51.5</v>
      </c>
      <c r="F299" s="223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13"/>
      <c r="Z299" s="213"/>
      <c r="AA299" s="213"/>
      <c r="AB299" s="213"/>
      <c r="AC299" s="213"/>
      <c r="AD299" s="213"/>
      <c r="AE299" s="213"/>
      <c r="AF299" s="213"/>
      <c r="AG299" s="213" t="s">
        <v>172</v>
      </c>
      <c r="AH299" s="213">
        <v>0</v>
      </c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</row>
    <row r="300" spans="1:60" outlineLevel="1" x14ac:dyDescent="0.2">
      <c r="A300" s="220"/>
      <c r="B300" s="221"/>
      <c r="C300" s="257" t="s">
        <v>723</v>
      </c>
      <c r="D300" s="225"/>
      <c r="E300" s="226">
        <v>6.4</v>
      </c>
      <c r="F300" s="223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13"/>
      <c r="Z300" s="213"/>
      <c r="AA300" s="213"/>
      <c r="AB300" s="213"/>
      <c r="AC300" s="213"/>
      <c r="AD300" s="213"/>
      <c r="AE300" s="213"/>
      <c r="AF300" s="213"/>
      <c r="AG300" s="213" t="s">
        <v>172</v>
      </c>
      <c r="AH300" s="213">
        <v>0</v>
      </c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</row>
    <row r="301" spans="1:60" outlineLevel="1" x14ac:dyDescent="0.2">
      <c r="A301" s="220"/>
      <c r="B301" s="221"/>
      <c r="C301" s="257" t="s">
        <v>724</v>
      </c>
      <c r="D301" s="225"/>
      <c r="E301" s="226">
        <v>27.265000000000001</v>
      </c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13"/>
      <c r="Z301" s="213"/>
      <c r="AA301" s="213"/>
      <c r="AB301" s="213"/>
      <c r="AC301" s="213"/>
      <c r="AD301" s="213"/>
      <c r="AE301" s="213"/>
      <c r="AF301" s="213"/>
      <c r="AG301" s="213" t="s">
        <v>172</v>
      </c>
      <c r="AH301" s="213">
        <v>0</v>
      </c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</row>
    <row r="302" spans="1:60" outlineLevel="1" x14ac:dyDescent="0.2">
      <c r="A302" s="220"/>
      <c r="B302" s="221"/>
      <c r="C302" s="257" t="s">
        <v>725</v>
      </c>
      <c r="D302" s="225"/>
      <c r="E302" s="226">
        <v>9.5</v>
      </c>
      <c r="F302" s="223"/>
      <c r="G302" s="223"/>
      <c r="H302" s="223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13"/>
      <c r="Z302" s="213"/>
      <c r="AA302" s="213"/>
      <c r="AB302" s="213"/>
      <c r="AC302" s="213"/>
      <c r="AD302" s="213"/>
      <c r="AE302" s="213"/>
      <c r="AF302" s="213"/>
      <c r="AG302" s="213" t="s">
        <v>172</v>
      </c>
      <c r="AH302" s="213">
        <v>0</v>
      </c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</row>
    <row r="303" spans="1:60" outlineLevel="1" x14ac:dyDescent="0.2">
      <c r="A303" s="220"/>
      <c r="B303" s="221"/>
      <c r="C303" s="257" t="s">
        <v>726</v>
      </c>
      <c r="D303" s="225"/>
      <c r="E303" s="226">
        <v>10.45</v>
      </c>
      <c r="F303" s="223"/>
      <c r="G303" s="223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13"/>
      <c r="Z303" s="213"/>
      <c r="AA303" s="213"/>
      <c r="AB303" s="213"/>
      <c r="AC303" s="213"/>
      <c r="AD303" s="213"/>
      <c r="AE303" s="213"/>
      <c r="AF303" s="213"/>
      <c r="AG303" s="213" t="s">
        <v>172</v>
      </c>
      <c r="AH303" s="213">
        <v>0</v>
      </c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</row>
    <row r="304" spans="1:60" outlineLevel="1" x14ac:dyDescent="0.2">
      <c r="A304" s="220"/>
      <c r="B304" s="221"/>
      <c r="C304" s="257" t="s">
        <v>727</v>
      </c>
      <c r="D304" s="225"/>
      <c r="E304" s="226">
        <v>3.6749999999999998</v>
      </c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13"/>
      <c r="Z304" s="213"/>
      <c r="AA304" s="213"/>
      <c r="AB304" s="213"/>
      <c r="AC304" s="213"/>
      <c r="AD304" s="213"/>
      <c r="AE304" s="213"/>
      <c r="AF304" s="213"/>
      <c r="AG304" s="213" t="s">
        <v>172</v>
      </c>
      <c r="AH304" s="213">
        <v>0</v>
      </c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</row>
    <row r="305" spans="1:60" ht="22.5" outlineLevel="1" x14ac:dyDescent="0.2">
      <c r="A305" s="234">
        <v>78</v>
      </c>
      <c r="B305" s="235" t="s">
        <v>728</v>
      </c>
      <c r="C305" s="256" t="s">
        <v>729</v>
      </c>
      <c r="D305" s="236" t="s">
        <v>177</v>
      </c>
      <c r="E305" s="237">
        <v>303.22174999999999</v>
      </c>
      <c r="F305" s="238"/>
      <c r="G305" s="239">
        <f>ROUND(E305*F305,2)</f>
        <v>0</v>
      </c>
      <c r="H305" s="238"/>
      <c r="I305" s="239">
        <f>ROUND(E305*H305,2)</f>
        <v>0</v>
      </c>
      <c r="J305" s="238"/>
      <c r="K305" s="239">
        <f>ROUND(E305*J305,2)</f>
        <v>0</v>
      </c>
      <c r="L305" s="239">
        <v>21</v>
      </c>
      <c r="M305" s="239">
        <f>G305*(1+L305/100)</f>
        <v>0</v>
      </c>
      <c r="N305" s="239">
        <v>5.0400000000000002E-3</v>
      </c>
      <c r="O305" s="239">
        <f>ROUND(E305*N305,2)</f>
        <v>1.53</v>
      </c>
      <c r="P305" s="239">
        <v>0</v>
      </c>
      <c r="Q305" s="239">
        <f>ROUND(E305*P305,2)</f>
        <v>0</v>
      </c>
      <c r="R305" s="239" t="s">
        <v>706</v>
      </c>
      <c r="S305" s="239" t="s">
        <v>179</v>
      </c>
      <c r="T305" s="240" t="s">
        <v>168</v>
      </c>
      <c r="U305" s="223">
        <v>0.97799999999999998</v>
      </c>
      <c r="V305" s="223">
        <f>ROUND(E305*U305,2)</f>
        <v>296.55</v>
      </c>
      <c r="W305" s="223"/>
      <c r="X305" s="223" t="s">
        <v>169</v>
      </c>
      <c r="Y305" s="213"/>
      <c r="Z305" s="213"/>
      <c r="AA305" s="213"/>
      <c r="AB305" s="213"/>
      <c r="AC305" s="213"/>
      <c r="AD305" s="213"/>
      <c r="AE305" s="213"/>
      <c r="AF305" s="213"/>
      <c r="AG305" s="213" t="s">
        <v>170</v>
      </c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</row>
    <row r="306" spans="1:60" outlineLevel="1" x14ac:dyDescent="0.2">
      <c r="A306" s="220"/>
      <c r="B306" s="221"/>
      <c r="C306" s="257" t="s">
        <v>720</v>
      </c>
      <c r="D306" s="225"/>
      <c r="E306" s="226"/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13"/>
      <c r="Z306" s="213"/>
      <c r="AA306" s="213"/>
      <c r="AB306" s="213"/>
      <c r="AC306" s="213"/>
      <c r="AD306" s="213"/>
      <c r="AE306" s="213"/>
      <c r="AF306" s="213"/>
      <c r="AG306" s="213" t="s">
        <v>172</v>
      </c>
      <c r="AH306" s="213">
        <v>0</v>
      </c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</row>
    <row r="307" spans="1:60" outlineLevel="1" x14ac:dyDescent="0.2">
      <c r="A307" s="220"/>
      <c r="B307" s="221"/>
      <c r="C307" s="257" t="s">
        <v>624</v>
      </c>
      <c r="D307" s="225"/>
      <c r="E307" s="226">
        <v>14.612500000000001</v>
      </c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13"/>
      <c r="Z307" s="213"/>
      <c r="AA307" s="213"/>
      <c r="AB307" s="213"/>
      <c r="AC307" s="213"/>
      <c r="AD307" s="213"/>
      <c r="AE307" s="213"/>
      <c r="AF307" s="213"/>
      <c r="AG307" s="213" t="s">
        <v>172</v>
      </c>
      <c r="AH307" s="213">
        <v>0</v>
      </c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</row>
    <row r="308" spans="1:60" ht="33.75" outlineLevel="1" x14ac:dyDescent="0.2">
      <c r="A308" s="220"/>
      <c r="B308" s="221"/>
      <c r="C308" s="257" t="s">
        <v>712</v>
      </c>
      <c r="D308" s="225"/>
      <c r="E308" s="226">
        <v>172.53800000000001</v>
      </c>
      <c r="F308" s="223"/>
      <c r="G308" s="223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3"/>
      <c r="V308" s="223"/>
      <c r="W308" s="223"/>
      <c r="X308" s="223"/>
      <c r="Y308" s="213"/>
      <c r="Z308" s="213"/>
      <c r="AA308" s="213"/>
      <c r="AB308" s="213"/>
      <c r="AC308" s="213"/>
      <c r="AD308" s="213"/>
      <c r="AE308" s="213"/>
      <c r="AF308" s="213"/>
      <c r="AG308" s="213" t="s">
        <v>172</v>
      </c>
      <c r="AH308" s="213">
        <v>0</v>
      </c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</row>
    <row r="309" spans="1:60" outlineLevel="1" x14ac:dyDescent="0.2">
      <c r="A309" s="220"/>
      <c r="B309" s="221"/>
      <c r="C309" s="257" t="s">
        <v>730</v>
      </c>
      <c r="D309" s="225"/>
      <c r="E309" s="226">
        <v>14.7925</v>
      </c>
      <c r="F309" s="223"/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  <c r="U309" s="223"/>
      <c r="V309" s="223"/>
      <c r="W309" s="223"/>
      <c r="X309" s="223"/>
      <c r="Y309" s="213"/>
      <c r="Z309" s="213"/>
      <c r="AA309" s="213"/>
      <c r="AB309" s="213"/>
      <c r="AC309" s="213"/>
      <c r="AD309" s="213"/>
      <c r="AE309" s="213"/>
      <c r="AF309" s="213"/>
      <c r="AG309" s="213" t="s">
        <v>172</v>
      </c>
      <c r="AH309" s="213">
        <v>0</v>
      </c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13"/>
      <c r="BB309" s="213"/>
      <c r="BC309" s="213"/>
      <c r="BD309" s="213"/>
      <c r="BE309" s="213"/>
      <c r="BF309" s="213"/>
      <c r="BG309" s="213"/>
      <c r="BH309" s="213"/>
    </row>
    <row r="310" spans="1:60" outlineLevel="1" x14ac:dyDescent="0.2">
      <c r="A310" s="220"/>
      <c r="B310" s="221"/>
      <c r="C310" s="257" t="s">
        <v>731</v>
      </c>
      <c r="D310" s="225"/>
      <c r="E310" s="226">
        <v>77.307749999999999</v>
      </c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13"/>
      <c r="Z310" s="213"/>
      <c r="AA310" s="213"/>
      <c r="AB310" s="213"/>
      <c r="AC310" s="213"/>
      <c r="AD310" s="213"/>
      <c r="AE310" s="213"/>
      <c r="AF310" s="213"/>
      <c r="AG310" s="213" t="s">
        <v>172</v>
      </c>
      <c r="AH310" s="213">
        <v>0</v>
      </c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</row>
    <row r="311" spans="1:60" outlineLevel="1" x14ac:dyDescent="0.2">
      <c r="A311" s="220"/>
      <c r="B311" s="221"/>
      <c r="C311" s="257" t="s">
        <v>732</v>
      </c>
      <c r="D311" s="225"/>
      <c r="E311" s="226">
        <v>7.2850000000000001</v>
      </c>
      <c r="F311" s="223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13"/>
      <c r="Z311" s="213"/>
      <c r="AA311" s="213"/>
      <c r="AB311" s="213"/>
      <c r="AC311" s="213"/>
      <c r="AD311" s="213"/>
      <c r="AE311" s="213"/>
      <c r="AF311" s="213"/>
      <c r="AG311" s="213" t="s">
        <v>172</v>
      </c>
      <c r="AH311" s="213">
        <v>0</v>
      </c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3"/>
      <c r="BA311" s="213"/>
      <c r="BB311" s="213"/>
      <c r="BC311" s="213"/>
      <c r="BD311" s="213"/>
      <c r="BE311" s="213"/>
      <c r="BF311" s="213"/>
      <c r="BG311" s="213"/>
      <c r="BH311" s="213"/>
    </row>
    <row r="312" spans="1:60" outlineLevel="1" x14ac:dyDescent="0.2">
      <c r="A312" s="220"/>
      <c r="B312" s="221"/>
      <c r="C312" s="257" t="s">
        <v>622</v>
      </c>
      <c r="D312" s="225"/>
      <c r="E312" s="226">
        <v>8.68</v>
      </c>
      <c r="F312" s="223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13"/>
      <c r="Z312" s="213"/>
      <c r="AA312" s="213"/>
      <c r="AB312" s="213"/>
      <c r="AC312" s="213"/>
      <c r="AD312" s="213"/>
      <c r="AE312" s="213"/>
      <c r="AF312" s="213"/>
      <c r="AG312" s="213" t="s">
        <v>172</v>
      </c>
      <c r="AH312" s="213">
        <v>0</v>
      </c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</row>
    <row r="313" spans="1:60" outlineLevel="1" x14ac:dyDescent="0.2">
      <c r="A313" s="220"/>
      <c r="B313" s="221"/>
      <c r="C313" s="257" t="s">
        <v>733</v>
      </c>
      <c r="D313" s="225"/>
      <c r="E313" s="226">
        <v>8.0060000000000002</v>
      </c>
      <c r="F313" s="223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13"/>
      <c r="Z313" s="213"/>
      <c r="AA313" s="213"/>
      <c r="AB313" s="213"/>
      <c r="AC313" s="213"/>
      <c r="AD313" s="213"/>
      <c r="AE313" s="213"/>
      <c r="AF313" s="213"/>
      <c r="AG313" s="213" t="s">
        <v>172</v>
      </c>
      <c r="AH313" s="213">
        <v>0</v>
      </c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</row>
    <row r="314" spans="1:60" ht="33.75" outlineLevel="1" x14ac:dyDescent="0.2">
      <c r="A314" s="234">
        <v>79</v>
      </c>
      <c r="B314" s="235" t="s">
        <v>734</v>
      </c>
      <c r="C314" s="256" t="s">
        <v>735</v>
      </c>
      <c r="D314" s="236" t="s">
        <v>224</v>
      </c>
      <c r="E314" s="237">
        <v>6.35</v>
      </c>
      <c r="F314" s="238"/>
      <c r="G314" s="239">
        <f>ROUND(E314*F314,2)</f>
        <v>0</v>
      </c>
      <c r="H314" s="238"/>
      <c r="I314" s="239">
        <f>ROUND(E314*H314,2)</f>
        <v>0</v>
      </c>
      <c r="J314" s="238"/>
      <c r="K314" s="239">
        <f>ROUND(E314*J314,2)</f>
        <v>0</v>
      </c>
      <c r="L314" s="239">
        <v>21</v>
      </c>
      <c r="M314" s="239">
        <f>G314*(1+L314/100)</f>
        <v>0</v>
      </c>
      <c r="N314" s="239">
        <v>2.5999999999999998E-4</v>
      </c>
      <c r="O314" s="239">
        <f>ROUND(E314*N314,2)</f>
        <v>0</v>
      </c>
      <c r="P314" s="239">
        <v>0</v>
      </c>
      <c r="Q314" s="239">
        <f>ROUND(E314*P314,2)</f>
        <v>0</v>
      </c>
      <c r="R314" s="239" t="s">
        <v>706</v>
      </c>
      <c r="S314" s="239" t="s">
        <v>179</v>
      </c>
      <c r="T314" s="240" t="s">
        <v>180</v>
      </c>
      <c r="U314" s="223">
        <v>0.15</v>
      </c>
      <c r="V314" s="223">
        <f>ROUND(E314*U314,2)</f>
        <v>0.95</v>
      </c>
      <c r="W314" s="223"/>
      <c r="X314" s="223" t="s">
        <v>169</v>
      </c>
      <c r="Y314" s="213"/>
      <c r="Z314" s="213"/>
      <c r="AA314" s="213"/>
      <c r="AB314" s="213"/>
      <c r="AC314" s="213"/>
      <c r="AD314" s="213"/>
      <c r="AE314" s="213"/>
      <c r="AF314" s="213"/>
      <c r="AG314" s="213" t="s">
        <v>170</v>
      </c>
      <c r="AH314" s="213"/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</row>
    <row r="315" spans="1:60" outlineLevel="1" x14ac:dyDescent="0.2">
      <c r="A315" s="220"/>
      <c r="B315" s="221"/>
      <c r="C315" s="257" t="s">
        <v>736</v>
      </c>
      <c r="D315" s="225"/>
      <c r="E315" s="226">
        <v>0.8</v>
      </c>
      <c r="F315" s="223"/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13"/>
      <c r="Z315" s="213"/>
      <c r="AA315" s="213"/>
      <c r="AB315" s="213"/>
      <c r="AC315" s="213"/>
      <c r="AD315" s="213"/>
      <c r="AE315" s="213"/>
      <c r="AF315" s="213"/>
      <c r="AG315" s="213" t="s">
        <v>172</v>
      </c>
      <c r="AH315" s="213">
        <v>0</v>
      </c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</row>
    <row r="316" spans="1:60" outlineLevel="1" x14ac:dyDescent="0.2">
      <c r="A316" s="220"/>
      <c r="B316" s="221"/>
      <c r="C316" s="257" t="s">
        <v>737</v>
      </c>
      <c r="D316" s="225"/>
      <c r="E316" s="226">
        <v>0.7</v>
      </c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13"/>
      <c r="Z316" s="213"/>
      <c r="AA316" s="213"/>
      <c r="AB316" s="213"/>
      <c r="AC316" s="213"/>
      <c r="AD316" s="213"/>
      <c r="AE316" s="213"/>
      <c r="AF316" s="213"/>
      <c r="AG316" s="213" t="s">
        <v>172</v>
      </c>
      <c r="AH316" s="213">
        <v>0</v>
      </c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</row>
    <row r="317" spans="1:60" outlineLevel="1" x14ac:dyDescent="0.2">
      <c r="A317" s="220"/>
      <c r="B317" s="221"/>
      <c r="C317" s="257" t="s">
        <v>738</v>
      </c>
      <c r="D317" s="225"/>
      <c r="E317" s="226">
        <v>4.8499999999999996</v>
      </c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13"/>
      <c r="Z317" s="213"/>
      <c r="AA317" s="213"/>
      <c r="AB317" s="213"/>
      <c r="AC317" s="213"/>
      <c r="AD317" s="213"/>
      <c r="AE317" s="213"/>
      <c r="AF317" s="213"/>
      <c r="AG317" s="213" t="s">
        <v>172</v>
      </c>
      <c r="AH317" s="213">
        <v>0</v>
      </c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</row>
    <row r="318" spans="1:60" ht="22.5" outlineLevel="1" x14ac:dyDescent="0.2">
      <c r="A318" s="234">
        <v>80</v>
      </c>
      <c r="B318" s="235" t="s">
        <v>739</v>
      </c>
      <c r="C318" s="256" t="s">
        <v>740</v>
      </c>
      <c r="D318" s="236" t="s">
        <v>177</v>
      </c>
      <c r="E318" s="237">
        <v>341.26593000000003</v>
      </c>
      <c r="F318" s="238"/>
      <c r="G318" s="239">
        <f>ROUND(E318*F318,2)</f>
        <v>0</v>
      </c>
      <c r="H318" s="238"/>
      <c r="I318" s="239">
        <f>ROUND(E318*H318,2)</f>
        <v>0</v>
      </c>
      <c r="J318" s="238"/>
      <c r="K318" s="239">
        <f>ROUND(E318*J318,2)</f>
        <v>0</v>
      </c>
      <c r="L318" s="239">
        <v>21</v>
      </c>
      <c r="M318" s="239">
        <f>G318*(1+L318/100)</f>
        <v>0</v>
      </c>
      <c r="N318" s="239">
        <v>1.9199999999999998E-2</v>
      </c>
      <c r="O318" s="239">
        <f>ROUND(E318*N318,2)</f>
        <v>6.55</v>
      </c>
      <c r="P318" s="239">
        <v>0</v>
      </c>
      <c r="Q318" s="239">
        <f>ROUND(E318*P318,2)</f>
        <v>0</v>
      </c>
      <c r="R318" s="239" t="s">
        <v>741</v>
      </c>
      <c r="S318" s="239" t="s">
        <v>179</v>
      </c>
      <c r="T318" s="240" t="s">
        <v>168</v>
      </c>
      <c r="U318" s="223">
        <v>0</v>
      </c>
      <c r="V318" s="223">
        <f>ROUND(E318*U318,2)</f>
        <v>0</v>
      </c>
      <c r="W318" s="223"/>
      <c r="X318" s="223" t="s">
        <v>540</v>
      </c>
      <c r="Y318" s="213"/>
      <c r="Z318" s="213"/>
      <c r="AA318" s="213"/>
      <c r="AB318" s="213"/>
      <c r="AC318" s="213"/>
      <c r="AD318" s="213"/>
      <c r="AE318" s="213"/>
      <c r="AF318" s="213"/>
      <c r="AG318" s="213" t="s">
        <v>541</v>
      </c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</row>
    <row r="319" spans="1:60" outlineLevel="1" x14ac:dyDescent="0.2">
      <c r="A319" s="220"/>
      <c r="B319" s="221"/>
      <c r="C319" s="257" t="s">
        <v>742</v>
      </c>
      <c r="D319" s="225"/>
      <c r="E319" s="226">
        <v>333.54392999999999</v>
      </c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13"/>
      <c r="Z319" s="213"/>
      <c r="AA319" s="213"/>
      <c r="AB319" s="213"/>
      <c r="AC319" s="213"/>
      <c r="AD319" s="213"/>
      <c r="AE319" s="213"/>
      <c r="AF319" s="213"/>
      <c r="AG319" s="213" t="s">
        <v>172</v>
      </c>
      <c r="AH319" s="213">
        <v>5</v>
      </c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3"/>
      <c r="BA319" s="213"/>
      <c r="BB319" s="213"/>
      <c r="BC319" s="213"/>
      <c r="BD319" s="213"/>
      <c r="BE319" s="213"/>
      <c r="BF319" s="213"/>
      <c r="BG319" s="213"/>
      <c r="BH319" s="213"/>
    </row>
    <row r="320" spans="1:60" outlineLevel="1" x14ac:dyDescent="0.2">
      <c r="A320" s="220"/>
      <c r="B320" s="221"/>
      <c r="C320" s="257" t="s">
        <v>743</v>
      </c>
      <c r="D320" s="225"/>
      <c r="E320" s="226">
        <v>5.1479999999999997</v>
      </c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13"/>
      <c r="Z320" s="213"/>
      <c r="AA320" s="213"/>
      <c r="AB320" s="213"/>
      <c r="AC320" s="213"/>
      <c r="AD320" s="213"/>
      <c r="AE320" s="213"/>
      <c r="AF320" s="213"/>
      <c r="AG320" s="213" t="s">
        <v>172</v>
      </c>
      <c r="AH320" s="213">
        <v>5</v>
      </c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13"/>
      <c r="BB320" s="213"/>
      <c r="BC320" s="213"/>
      <c r="BD320" s="213"/>
      <c r="BE320" s="213"/>
      <c r="BF320" s="213"/>
      <c r="BG320" s="213"/>
      <c r="BH320" s="213"/>
    </row>
    <row r="321" spans="1:60" outlineLevel="1" x14ac:dyDescent="0.2">
      <c r="A321" s="220"/>
      <c r="B321" s="221"/>
      <c r="C321" s="257" t="s">
        <v>744</v>
      </c>
      <c r="D321" s="225"/>
      <c r="E321" s="226">
        <v>2.5739999999999998</v>
      </c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13"/>
      <c r="Z321" s="213"/>
      <c r="AA321" s="213"/>
      <c r="AB321" s="213"/>
      <c r="AC321" s="213"/>
      <c r="AD321" s="213"/>
      <c r="AE321" s="213"/>
      <c r="AF321" s="213"/>
      <c r="AG321" s="213" t="s">
        <v>172</v>
      </c>
      <c r="AH321" s="213">
        <v>5</v>
      </c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</row>
    <row r="322" spans="1:60" ht="22.5" outlineLevel="1" x14ac:dyDescent="0.2">
      <c r="A322" s="234">
        <v>81</v>
      </c>
      <c r="B322" s="235" t="s">
        <v>745</v>
      </c>
      <c r="C322" s="256" t="s">
        <v>746</v>
      </c>
      <c r="D322" s="236" t="s">
        <v>234</v>
      </c>
      <c r="E322" s="237">
        <v>405.68180000000001</v>
      </c>
      <c r="F322" s="238"/>
      <c r="G322" s="239">
        <f>ROUND(E322*F322,2)</f>
        <v>0</v>
      </c>
      <c r="H322" s="238"/>
      <c r="I322" s="239">
        <f>ROUND(E322*H322,2)</f>
        <v>0</v>
      </c>
      <c r="J322" s="238"/>
      <c r="K322" s="239">
        <f>ROUND(E322*J322,2)</f>
        <v>0</v>
      </c>
      <c r="L322" s="239">
        <v>21</v>
      </c>
      <c r="M322" s="239">
        <f>G322*(1+L322/100)</f>
        <v>0</v>
      </c>
      <c r="N322" s="239">
        <v>4.4999999999999999E-4</v>
      </c>
      <c r="O322" s="239">
        <f>ROUND(E322*N322,2)</f>
        <v>0.18</v>
      </c>
      <c r="P322" s="239">
        <v>0</v>
      </c>
      <c r="Q322" s="239">
        <f>ROUND(E322*P322,2)</f>
        <v>0</v>
      </c>
      <c r="R322" s="239" t="s">
        <v>741</v>
      </c>
      <c r="S322" s="239" t="s">
        <v>179</v>
      </c>
      <c r="T322" s="240" t="s">
        <v>168</v>
      </c>
      <c r="U322" s="223">
        <v>0</v>
      </c>
      <c r="V322" s="223">
        <f>ROUND(E322*U322,2)</f>
        <v>0</v>
      </c>
      <c r="W322" s="223"/>
      <c r="X322" s="223" t="s">
        <v>540</v>
      </c>
      <c r="Y322" s="213"/>
      <c r="Z322" s="213"/>
      <c r="AA322" s="213"/>
      <c r="AB322" s="213"/>
      <c r="AC322" s="213"/>
      <c r="AD322" s="213"/>
      <c r="AE322" s="213"/>
      <c r="AF322" s="213"/>
      <c r="AG322" s="213" t="s">
        <v>541</v>
      </c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</row>
    <row r="323" spans="1:60" outlineLevel="1" x14ac:dyDescent="0.2">
      <c r="A323" s="220"/>
      <c r="B323" s="221"/>
      <c r="C323" s="257" t="s">
        <v>747</v>
      </c>
      <c r="D323" s="225"/>
      <c r="E323" s="226">
        <v>405.68180000000001</v>
      </c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13"/>
      <c r="Z323" s="213"/>
      <c r="AA323" s="213"/>
      <c r="AB323" s="213"/>
      <c r="AC323" s="213"/>
      <c r="AD323" s="213"/>
      <c r="AE323" s="213"/>
      <c r="AF323" s="213"/>
      <c r="AG323" s="213" t="s">
        <v>172</v>
      </c>
      <c r="AH323" s="213">
        <v>5</v>
      </c>
      <c r="AI323" s="213"/>
      <c r="AJ323" s="213"/>
      <c r="AK323" s="213"/>
      <c r="AL323" s="213"/>
      <c r="AM323" s="213"/>
      <c r="AN323" s="213"/>
      <c r="AO323" s="213"/>
      <c r="AP323" s="213"/>
      <c r="AQ323" s="213"/>
      <c r="AR323" s="213"/>
      <c r="AS323" s="213"/>
      <c r="AT323" s="213"/>
      <c r="AU323" s="213"/>
      <c r="AV323" s="213"/>
      <c r="AW323" s="213"/>
      <c r="AX323" s="213"/>
      <c r="AY323" s="213"/>
      <c r="AZ323" s="213"/>
      <c r="BA323" s="213"/>
      <c r="BB323" s="213"/>
      <c r="BC323" s="213"/>
      <c r="BD323" s="213"/>
      <c r="BE323" s="213"/>
      <c r="BF323" s="213"/>
      <c r="BG323" s="213"/>
      <c r="BH323" s="213"/>
    </row>
    <row r="324" spans="1:60" outlineLevel="1" x14ac:dyDescent="0.2">
      <c r="A324" s="220">
        <v>82</v>
      </c>
      <c r="B324" s="221" t="s">
        <v>748</v>
      </c>
      <c r="C324" s="260" t="s">
        <v>749</v>
      </c>
      <c r="D324" s="222" t="s">
        <v>0</v>
      </c>
      <c r="E324" s="244"/>
      <c r="F324" s="224"/>
      <c r="G324" s="223">
        <f>ROUND(E324*F324,2)</f>
        <v>0</v>
      </c>
      <c r="H324" s="224"/>
      <c r="I324" s="223">
        <f>ROUND(E324*H324,2)</f>
        <v>0</v>
      </c>
      <c r="J324" s="224"/>
      <c r="K324" s="223">
        <f>ROUND(E324*J324,2)</f>
        <v>0</v>
      </c>
      <c r="L324" s="223">
        <v>21</v>
      </c>
      <c r="M324" s="223">
        <f>G324*(1+L324/100)</f>
        <v>0</v>
      </c>
      <c r="N324" s="223">
        <v>0</v>
      </c>
      <c r="O324" s="223">
        <f>ROUND(E324*N324,2)</f>
        <v>0</v>
      </c>
      <c r="P324" s="223">
        <v>0</v>
      </c>
      <c r="Q324" s="223">
        <f>ROUND(E324*P324,2)</f>
        <v>0</v>
      </c>
      <c r="R324" s="223" t="s">
        <v>706</v>
      </c>
      <c r="S324" s="223" t="s">
        <v>179</v>
      </c>
      <c r="T324" s="223" t="s">
        <v>168</v>
      </c>
      <c r="U324" s="223">
        <v>0</v>
      </c>
      <c r="V324" s="223">
        <f>ROUND(E324*U324,2)</f>
        <v>0</v>
      </c>
      <c r="W324" s="223"/>
      <c r="X324" s="223" t="s">
        <v>301</v>
      </c>
      <c r="Y324" s="213"/>
      <c r="Z324" s="213"/>
      <c r="AA324" s="213"/>
      <c r="AB324" s="213"/>
      <c r="AC324" s="213"/>
      <c r="AD324" s="213"/>
      <c r="AE324" s="213"/>
      <c r="AF324" s="213"/>
      <c r="AG324" s="213" t="s">
        <v>302</v>
      </c>
      <c r="AH324" s="213"/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3"/>
      <c r="AW324" s="213"/>
      <c r="AX324" s="213"/>
      <c r="AY324" s="213"/>
      <c r="AZ324" s="213"/>
      <c r="BA324" s="213"/>
      <c r="BB324" s="213"/>
      <c r="BC324" s="213"/>
      <c r="BD324" s="213"/>
      <c r="BE324" s="213"/>
      <c r="BF324" s="213"/>
      <c r="BG324" s="213"/>
      <c r="BH324" s="213"/>
    </row>
    <row r="325" spans="1:60" outlineLevel="1" x14ac:dyDescent="0.2">
      <c r="A325" s="220"/>
      <c r="B325" s="221"/>
      <c r="C325" s="261" t="s">
        <v>324</v>
      </c>
      <c r="D325" s="245"/>
      <c r="E325" s="245"/>
      <c r="F325" s="245"/>
      <c r="G325" s="245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13"/>
      <c r="Z325" s="213"/>
      <c r="AA325" s="213"/>
      <c r="AB325" s="213"/>
      <c r="AC325" s="213"/>
      <c r="AD325" s="213"/>
      <c r="AE325" s="213"/>
      <c r="AF325" s="213"/>
      <c r="AG325" s="213" t="s">
        <v>187</v>
      </c>
      <c r="AH325" s="213"/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</row>
    <row r="326" spans="1:60" x14ac:dyDescent="0.2">
      <c r="A326" s="228" t="s">
        <v>162</v>
      </c>
      <c r="B326" s="229" t="s">
        <v>119</v>
      </c>
      <c r="C326" s="255" t="s">
        <v>120</v>
      </c>
      <c r="D326" s="230"/>
      <c r="E326" s="231"/>
      <c r="F326" s="232"/>
      <c r="G326" s="232">
        <f>SUMIF(AG327:AG361,"&lt;&gt;NOR",G327:G361)</f>
        <v>0</v>
      </c>
      <c r="H326" s="232"/>
      <c r="I326" s="232">
        <f>SUM(I327:I361)</f>
        <v>0</v>
      </c>
      <c r="J326" s="232"/>
      <c r="K326" s="232">
        <f>SUM(K327:K361)</f>
        <v>0</v>
      </c>
      <c r="L326" s="232"/>
      <c r="M326" s="232">
        <f>SUM(M327:M361)</f>
        <v>0</v>
      </c>
      <c r="N326" s="232"/>
      <c r="O326" s="232">
        <f>SUM(O327:O361)</f>
        <v>0.19000000000000003</v>
      </c>
      <c r="P326" s="232"/>
      <c r="Q326" s="232">
        <f>SUM(Q327:Q361)</f>
        <v>0</v>
      </c>
      <c r="R326" s="232"/>
      <c r="S326" s="232"/>
      <c r="T326" s="233"/>
      <c r="U326" s="227"/>
      <c r="V326" s="227">
        <f>SUM(V327:V361)</f>
        <v>36.86</v>
      </c>
      <c r="W326" s="227"/>
      <c r="X326" s="227"/>
      <c r="AG326" t="s">
        <v>163</v>
      </c>
    </row>
    <row r="327" spans="1:60" outlineLevel="1" x14ac:dyDescent="0.2">
      <c r="A327" s="234">
        <v>83</v>
      </c>
      <c r="B327" s="235" t="s">
        <v>750</v>
      </c>
      <c r="C327" s="256" t="s">
        <v>751</v>
      </c>
      <c r="D327" s="236" t="s">
        <v>177</v>
      </c>
      <c r="E327" s="237">
        <v>46.734999999999999</v>
      </c>
      <c r="F327" s="238"/>
      <c r="G327" s="239">
        <f>ROUND(E327*F327,2)</f>
        <v>0</v>
      </c>
      <c r="H327" s="238"/>
      <c r="I327" s="239">
        <f>ROUND(E327*H327,2)</f>
        <v>0</v>
      </c>
      <c r="J327" s="238"/>
      <c r="K327" s="239">
        <f>ROUND(E327*J327,2)</f>
        <v>0</v>
      </c>
      <c r="L327" s="239">
        <v>21</v>
      </c>
      <c r="M327" s="239">
        <f>G327*(1+L327/100)</f>
        <v>0</v>
      </c>
      <c r="N327" s="239">
        <v>0</v>
      </c>
      <c r="O327" s="239">
        <f>ROUND(E327*N327,2)</f>
        <v>0</v>
      </c>
      <c r="P327" s="239">
        <v>0</v>
      </c>
      <c r="Q327" s="239">
        <f>ROUND(E327*P327,2)</f>
        <v>0</v>
      </c>
      <c r="R327" s="239" t="s">
        <v>347</v>
      </c>
      <c r="S327" s="239" t="s">
        <v>179</v>
      </c>
      <c r="T327" s="240" t="s">
        <v>168</v>
      </c>
      <c r="U327" s="223">
        <v>1.6E-2</v>
      </c>
      <c r="V327" s="223">
        <f>ROUND(E327*U327,2)</f>
        <v>0.75</v>
      </c>
      <c r="W327" s="223"/>
      <c r="X327" s="223" t="s">
        <v>169</v>
      </c>
      <c r="Y327" s="213"/>
      <c r="Z327" s="213"/>
      <c r="AA327" s="213"/>
      <c r="AB327" s="213"/>
      <c r="AC327" s="213"/>
      <c r="AD327" s="213"/>
      <c r="AE327" s="213"/>
      <c r="AF327" s="213"/>
      <c r="AG327" s="213" t="s">
        <v>170</v>
      </c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3"/>
      <c r="BA327" s="213"/>
      <c r="BB327" s="213"/>
      <c r="BC327" s="213"/>
      <c r="BD327" s="213"/>
      <c r="BE327" s="213"/>
      <c r="BF327" s="213"/>
      <c r="BG327" s="213"/>
      <c r="BH327" s="213"/>
    </row>
    <row r="328" spans="1:60" outlineLevel="1" x14ac:dyDescent="0.2">
      <c r="A328" s="220"/>
      <c r="B328" s="221"/>
      <c r="C328" s="258" t="s">
        <v>752</v>
      </c>
      <c r="D328" s="242"/>
      <c r="E328" s="242"/>
      <c r="F328" s="242"/>
      <c r="G328" s="242"/>
      <c r="H328" s="223"/>
      <c r="I328" s="223"/>
      <c r="J328" s="223"/>
      <c r="K328" s="223"/>
      <c r="L328" s="223"/>
      <c r="M328" s="223"/>
      <c r="N328" s="223"/>
      <c r="O328" s="223"/>
      <c r="P328" s="223"/>
      <c r="Q328" s="223"/>
      <c r="R328" s="223"/>
      <c r="S328" s="223"/>
      <c r="T328" s="223"/>
      <c r="U328" s="223"/>
      <c r="V328" s="223"/>
      <c r="W328" s="223"/>
      <c r="X328" s="223"/>
      <c r="Y328" s="213"/>
      <c r="Z328" s="213"/>
      <c r="AA328" s="213"/>
      <c r="AB328" s="213"/>
      <c r="AC328" s="213"/>
      <c r="AD328" s="213"/>
      <c r="AE328" s="213"/>
      <c r="AF328" s="213"/>
      <c r="AG328" s="213" t="s">
        <v>187</v>
      </c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3"/>
      <c r="BA328" s="213"/>
      <c r="BB328" s="213"/>
      <c r="BC328" s="213"/>
      <c r="BD328" s="213"/>
      <c r="BE328" s="213"/>
      <c r="BF328" s="213"/>
      <c r="BG328" s="213"/>
      <c r="BH328" s="213"/>
    </row>
    <row r="329" spans="1:60" outlineLevel="1" x14ac:dyDescent="0.2">
      <c r="A329" s="220"/>
      <c r="B329" s="221"/>
      <c r="C329" s="257" t="s">
        <v>517</v>
      </c>
      <c r="D329" s="225"/>
      <c r="E329" s="226">
        <v>46.734999999999999</v>
      </c>
      <c r="F329" s="223"/>
      <c r="G329" s="223"/>
      <c r="H329" s="223"/>
      <c r="I329" s="223"/>
      <c r="J329" s="223"/>
      <c r="K329" s="223"/>
      <c r="L329" s="223"/>
      <c r="M329" s="223"/>
      <c r="N329" s="223"/>
      <c r="O329" s="223"/>
      <c r="P329" s="223"/>
      <c r="Q329" s="223"/>
      <c r="R329" s="223"/>
      <c r="S329" s="223"/>
      <c r="T329" s="223"/>
      <c r="U329" s="223"/>
      <c r="V329" s="223"/>
      <c r="W329" s="223"/>
      <c r="X329" s="223"/>
      <c r="Y329" s="213"/>
      <c r="Z329" s="213"/>
      <c r="AA329" s="213"/>
      <c r="AB329" s="213"/>
      <c r="AC329" s="213"/>
      <c r="AD329" s="213"/>
      <c r="AE329" s="213"/>
      <c r="AF329" s="213"/>
      <c r="AG329" s="213" t="s">
        <v>172</v>
      </c>
      <c r="AH329" s="213">
        <v>5</v>
      </c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3"/>
      <c r="BA329" s="213"/>
      <c r="BB329" s="213"/>
      <c r="BC329" s="213"/>
      <c r="BD329" s="213"/>
      <c r="BE329" s="213"/>
      <c r="BF329" s="213"/>
      <c r="BG329" s="213"/>
      <c r="BH329" s="213"/>
    </row>
    <row r="330" spans="1:60" outlineLevel="1" x14ac:dyDescent="0.2">
      <c r="A330" s="234">
        <v>84</v>
      </c>
      <c r="B330" s="235" t="s">
        <v>753</v>
      </c>
      <c r="C330" s="256" t="s">
        <v>754</v>
      </c>
      <c r="D330" s="236" t="s">
        <v>177</v>
      </c>
      <c r="E330" s="237">
        <v>46.734999999999999</v>
      </c>
      <c r="F330" s="238"/>
      <c r="G330" s="239">
        <f>ROUND(E330*F330,2)</f>
        <v>0</v>
      </c>
      <c r="H330" s="238"/>
      <c r="I330" s="239">
        <f>ROUND(E330*H330,2)</f>
        <v>0</v>
      </c>
      <c r="J330" s="238"/>
      <c r="K330" s="239">
        <f>ROUND(E330*J330,2)</f>
        <v>0</v>
      </c>
      <c r="L330" s="239">
        <v>21</v>
      </c>
      <c r="M330" s="239">
        <f>G330*(1+L330/100)</f>
        <v>0</v>
      </c>
      <c r="N330" s="239">
        <v>0</v>
      </c>
      <c r="O330" s="239">
        <f>ROUND(E330*N330,2)</f>
        <v>0</v>
      </c>
      <c r="P330" s="239">
        <v>0</v>
      </c>
      <c r="Q330" s="239">
        <f>ROUND(E330*P330,2)</f>
        <v>0</v>
      </c>
      <c r="R330" s="239" t="s">
        <v>347</v>
      </c>
      <c r="S330" s="239" t="s">
        <v>179</v>
      </c>
      <c r="T330" s="240" t="s">
        <v>168</v>
      </c>
      <c r="U330" s="223">
        <v>4.5999999999999999E-2</v>
      </c>
      <c r="V330" s="223">
        <f>ROUND(E330*U330,2)</f>
        <v>2.15</v>
      </c>
      <c r="W330" s="223"/>
      <c r="X330" s="223" t="s">
        <v>169</v>
      </c>
      <c r="Y330" s="213"/>
      <c r="Z330" s="213"/>
      <c r="AA330" s="213"/>
      <c r="AB330" s="213"/>
      <c r="AC330" s="213"/>
      <c r="AD330" s="213"/>
      <c r="AE330" s="213"/>
      <c r="AF330" s="213"/>
      <c r="AG330" s="213" t="s">
        <v>170</v>
      </c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13"/>
      <c r="BB330" s="213"/>
      <c r="BC330" s="213"/>
      <c r="BD330" s="213"/>
      <c r="BE330" s="213"/>
      <c r="BF330" s="213"/>
      <c r="BG330" s="213"/>
      <c r="BH330" s="213"/>
    </row>
    <row r="331" spans="1:60" outlineLevel="1" x14ac:dyDescent="0.2">
      <c r="A331" s="220"/>
      <c r="B331" s="221"/>
      <c r="C331" s="258" t="s">
        <v>752</v>
      </c>
      <c r="D331" s="242"/>
      <c r="E331" s="242"/>
      <c r="F331" s="242"/>
      <c r="G331" s="242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13"/>
      <c r="Z331" s="213"/>
      <c r="AA331" s="213"/>
      <c r="AB331" s="213"/>
      <c r="AC331" s="213"/>
      <c r="AD331" s="213"/>
      <c r="AE331" s="213"/>
      <c r="AF331" s="213"/>
      <c r="AG331" s="213" t="s">
        <v>187</v>
      </c>
      <c r="AH331" s="213"/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</row>
    <row r="332" spans="1:60" outlineLevel="1" x14ac:dyDescent="0.2">
      <c r="A332" s="220"/>
      <c r="B332" s="221"/>
      <c r="C332" s="257" t="s">
        <v>517</v>
      </c>
      <c r="D332" s="225"/>
      <c r="E332" s="226">
        <v>46.734999999999999</v>
      </c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13"/>
      <c r="Z332" s="213"/>
      <c r="AA332" s="213"/>
      <c r="AB332" s="213"/>
      <c r="AC332" s="213"/>
      <c r="AD332" s="213"/>
      <c r="AE332" s="213"/>
      <c r="AF332" s="213"/>
      <c r="AG332" s="213" t="s">
        <v>172</v>
      </c>
      <c r="AH332" s="213">
        <v>5</v>
      </c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</row>
    <row r="333" spans="1:60" ht="22.5" outlineLevel="1" x14ac:dyDescent="0.2">
      <c r="A333" s="234">
        <v>85</v>
      </c>
      <c r="B333" s="235" t="s">
        <v>755</v>
      </c>
      <c r="C333" s="256" t="s">
        <v>756</v>
      </c>
      <c r="D333" s="236" t="s">
        <v>224</v>
      </c>
      <c r="E333" s="237">
        <v>3.15</v>
      </c>
      <c r="F333" s="238"/>
      <c r="G333" s="239">
        <f>ROUND(E333*F333,2)</f>
        <v>0</v>
      </c>
      <c r="H333" s="238"/>
      <c r="I333" s="239">
        <f>ROUND(E333*H333,2)</f>
        <v>0</v>
      </c>
      <c r="J333" s="238"/>
      <c r="K333" s="239">
        <f>ROUND(E333*J333,2)</f>
        <v>0</v>
      </c>
      <c r="L333" s="239">
        <v>21</v>
      </c>
      <c r="M333" s="239">
        <f>G333*(1+L333/100)</f>
        <v>0</v>
      </c>
      <c r="N333" s="239">
        <v>1.0499999999999999E-3</v>
      </c>
      <c r="O333" s="239">
        <f>ROUND(E333*N333,2)</f>
        <v>0</v>
      </c>
      <c r="P333" s="239">
        <v>0</v>
      </c>
      <c r="Q333" s="239">
        <f>ROUND(E333*P333,2)</f>
        <v>0</v>
      </c>
      <c r="R333" s="239" t="s">
        <v>347</v>
      </c>
      <c r="S333" s="239" t="s">
        <v>179</v>
      </c>
      <c r="T333" s="240" t="s">
        <v>168</v>
      </c>
      <c r="U333" s="223">
        <v>0.39</v>
      </c>
      <c r="V333" s="223">
        <f>ROUND(E333*U333,2)</f>
        <v>1.23</v>
      </c>
      <c r="W333" s="223"/>
      <c r="X333" s="223" t="s">
        <v>169</v>
      </c>
      <c r="Y333" s="213"/>
      <c r="Z333" s="213"/>
      <c r="AA333" s="213"/>
      <c r="AB333" s="213"/>
      <c r="AC333" s="213"/>
      <c r="AD333" s="213"/>
      <c r="AE333" s="213"/>
      <c r="AF333" s="213"/>
      <c r="AG333" s="213" t="s">
        <v>170</v>
      </c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</row>
    <row r="334" spans="1:60" outlineLevel="1" x14ac:dyDescent="0.2">
      <c r="A334" s="220"/>
      <c r="B334" s="221"/>
      <c r="C334" s="257" t="s">
        <v>757</v>
      </c>
      <c r="D334" s="225"/>
      <c r="E334" s="226">
        <v>3.15</v>
      </c>
      <c r="F334" s="223"/>
      <c r="G334" s="223"/>
      <c r="H334" s="223"/>
      <c r="I334" s="223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  <c r="U334" s="223"/>
      <c r="V334" s="223"/>
      <c r="W334" s="223"/>
      <c r="X334" s="223"/>
      <c r="Y334" s="213"/>
      <c r="Z334" s="213"/>
      <c r="AA334" s="213"/>
      <c r="AB334" s="213"/>
      <c r="AC334" s="213"/>
      <c r="AD334" s="213"/>
      <c r="AE334" s="213"/>
      <c r="AF334" s="213"/>
      <c r="AG334" s="213" t="s">
        <v>172</v>
      </c>
      <c r="AH334" s="213">
        <v>0</v>
      </c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13"/>
      <c r="BB334" s="213"/>
      <c r="BC334" s="213"/>
      <c r="BD334" s="213"/>
      <c r="BE334" s="213"/>
      <c r="BF334" s="213"/>
      <c r="BG334" s="213"/>
      <c r="BH334" s="213"/>
    </row>
    <row r="335" spans="1:60" ht="22.5" outlineLevel="1" x14ac:dyDescent="0.2">
      <c r="A335" s="234">
        <v>86</v>
      </c>
      <c r="B335" s="235" t="s">
        <v>758</v>
      </c>
      <c r="C335" s="256" t="s">
        <v>759</v>
      </c>
      <c r="D335" s="236" t="s">
        <v>224</v>
      </c>
      <c r="E335" s="237">
        <v>4.2</v>
      </c>
      <c r="F335" s="238"/>
      <c r="G335" s="239">
        <f>ROUND(E335*F335,2)</f>
        <v>0</v>
      </c>
      <c r="H335" s="238"/>
      <c r="I335" s="239">
        <f>ROUND(E335*H335,2)</f>
        <v>0</v>
      </c>
      <c r="J335" s="238"/>
      <c r="K335" s="239">
        <f>ROUND(E335*J335,2)</f>
        <v>0</v>
      </c>
      <c r="L335" s="239">
        <v>21</v>
      </c>
      <c r="M335" s="239">
        <f>G335*(1+L335/100)</f>
        <v>0</v>
      </c>
      <c r="N335" s="239">
        <v>6.3000000000000003E-4</v>
      </c>
      <c r="O335" s="239">
        <f>ROUND(E335*N335,2)</f>
        <v>0</v>
      </c>
      <c r="P335" s="239">
        <v>0</v>
      </c>
      <c r="Q335" s="239">
        <f>ROUND(E335*P335,2)</f>
        <v>0</v>
      </c>
      <c r="R335" s="239" t="s">
        <v>347</v>
      </c>
      <c r="S335" s="239" t="s">
        <v>179</v>
      </c>
      <c r="T335" s="240" t="s">
        <v>168</v>
      </c>
      <c r="U335" s="223">
        <v>0.44850000000000001</v>
      </c>
      <c r="V335" s="223">
        <f>ROUND(E335*U335,2)</f>
        <v>1.88</v>
      </c>
      <c r="W335" s="223"/>
      <c r="X335" s="223" t="s">
        <v>169</v>
      </c>
      <c r="Y335" s="213"/>
      <c r="Z335" s="213"/>
      <c r="AA335" s="213"/>
      <c r="AB335" s="213"/>
      <c r="AC335" s="213"/>
      <c r="AD335" s="213"/>
      <c r="AE335" s="213"/>
      <c r="AF335" s="213"/>
      <c r="AG335" s="213" t="s">
        <v>170</v>
      </c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3"/>
      <c r="BA335" s="213"/>
      <c r="BB335" s="213"/>
      <c r="BC335" s="213"/>
      <c r="BD335" s="213"/>
      <c r="BE335" s="213"/>
      <c r="BF335" s="213"/>
      <c r="BG335" s="213"/>
      <c r="BH335" s="213"/>
    </row>
    <row r="336" spans="1:60" outlineLevel="1" x14ac:dyDescent="0.2">
      <c r="A336" s="220"/>
      <c r="B336" s="221"/>
      <c r="C336" s="257" t="s">
        <v>760</v>
      </c>
      <c r="D336" s="225"/>
      <c r="E336" s="226">
        <v>4.2</v>
      </c>
      <c r="F336" s="223"/>
      <c r="G336" s="223"/>
      <c r="H336" s="223"/>
      <c r="I336" s="223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13"/>
      <c r="Z336" s="213"/>
      <c r="AA336" s="213"/>
      <c r="AB336" s="213"/>
      <c r="AC336" s="213"/>
      <c r="AD336" s="213"/>
      <c r="AE336" s="213"/>
      <c r="AF336" s="213"/>
      <c r="AG336" s="213" t="s">
        <v>172</v>
      </c>
      <c r="AH336" s="213">
        <v>0</v>
      </c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</row>
    <row r="337" spans="1:60" ht="22.5" outlineLevel="1" x14ac:dyDescent="0.2">
      <c r="A337" s="234">
        <v>87</v>
      </c>
      <c r="B337" s="235" t="s">
        <v>761</v>
      </c>
      <c r="C337" s="256" t="s">
        <v>762</v>
      </c>
      <c r="D337" s="236" t="s">
        <v>224</v>
      </c>
      <c r="E337" s="237">
        <v>47.25</v>
      </c>
      <c r="F337" s="238"/>
      <c r="G337" s="239">
        <f>ROUND(E337*F337,2)</f>
        <v>0</v>
      </c>
      <c r="H337" s="238"/>
      <c r="I337" s="239">
        <f>ROUND(E337*H337,2)</f>
        <v>0</v>
      </c>
      <c r="J337" s="238"/>
      <c r="K337" s="239">
        <f>ROUND(E337*J337,2)</f>
        <v>0</v>
      </c>
      <c r="L337" s="239">
        <v>21</v>
      </c>
      <c r="M337" s="239">
        <f>G337*(1+L337/100)</f>
        <v>0</v>
      </c>
      <c r="N337" s="239">
        <v>2.2000000000000001E-4</v>
      </c>
      <c r="O337" s="239">
        <f>ROUND(E337*N337,2)</f>
        <v>0.01</v>
      </c>
      <c r="P337" s="239">
        <v>0</v>
      </c>
      <c r="Q337" s="239">
        <f>ROUND(E337*P337,2)</f>
        <v>0</v>
      </c>
      <c r="R337" s="239" t="s">
        <v>347</v>
      </c>
      <c r="S337" s="239" t="s">
        <v>179</v>
      </c>
      <c r="T337" s="240" t="s">
        <v>180</v>
      </c>
      <c r="U337" s="223">
        <v>0.23</v>
      </c>
      <c r="V337" s="223">
        <f>ROUND(E337*U337,2)</f>
        <v>10.87</v>
      </c>
      <c r="W337" s="223"/>
      <c r="X337" s="223" t="s">
        <v>169</v>
      </c>
      <c r="Y337" s="213"/>
      <c r="Z337" s="213"/>
      <c r="AA337" s="213"/>
      <c r="AB337" s="213"/>
      <c r="AC337" s="213"/>
      <c r="AD337" s="213"/>
      <c r="AE337" s="213"/>
      <c r="AF337" s="213"/>
      <c r="AG337" s="213" t="s">
        <v>170</v>
      </c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</row>
    <row r="338" spans="1:60" outlineLevel="1" x14ac:dyDescent="0.2">
      <c r="A338" s="220"/>
      <c r="B338" s="221"/>
      <c r="C338" s="257" t="s">
        <v>763</v>
      </c>
      <c r="D338" s="225"/>
      <c r="E338" s="226">
        <v>7.8</v>
      </c>
      <c r="F338" s="223"/>
      <c r="G338" s="223"/>
      <c r="H338" s="223"/>
      <c r="I338" s="223"/>
      <c r="J338" s="223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13"/>
      <c r="Z338" s="213"/>
      <c r="AA338" s="213"/>
      <c r="AB338" s="213"/>
      <c r="AC338" s="213"/>
      <c r="AD338" s="213"/>
      <c r="AE338" s="213"/>
      <c r="AF338" s="213"/>
      <c r="AG338" s="213" t="s">
        <v>172</v>
      </c>
      <c r="AH338" s="213">
        <v>0</v>
      </c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</row>
    <row r="339" spans="1:60" outlineLevel="1" x14ac:dyDescent="0.2">
      <c r="A339" s="220"/>
      <c r="B339" s="221"/>
      <c r="C339" s="257" t="s">
        <v>764</v>
      </c>
      <c r="D339" s="225"/>
      <c r="E339" s="226">
        <v>16.399999999999999</v>
      </c>
      <c r="F339" s="223"/>
      <c r="G339" s="223"/>
      <c r="H339" s="223"/>
      <c r="I339" s="223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  <c r="U339" s="223"/>
      <c r="V339" s="223"/>
      <c r="W339" s="223"/>
      <c r="X339" s="223"/>
      <c r="Y339" s="213"/>
      <c r="Z339" s="213"/>
      <c r="AA339" s="213"/>
      <c r="AB339" s="213"/>
      <c r="AC339" s="213"/>
      <c r="AD339" s="213"/>
      <c r="AE339" s="213"/>
      <c r="AF339" s="213"/>
      <c r="AG339" s="213" t="s">
        <v>172</v>
      </c>
      <c r="AH339" s="213">
        <v>0</v>
      </c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</row>
    <row r="340" spans="1:60" outlineLevel="1" x14ac:dyDescent="0.2">
      <c r="A340" s="220"/>
      <c r="B340" s="221"/>
      <c r="C340" s="257" t="s">
        <v>765</v>
      </c>
      <c r="D340" s="225"/>
      <c r="E340" s="226">
        <v>15</v>
      </c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3"/>
      <c r="X340" s="223"/>
      <c r="Y340" s="213"/>
      <c r="Z340" s="213"/>
      <c r="AA340" s="213"/>
      <c r="AB340" s="213"/>
      <c r="AC340" s="213"/>
      <c r="AD340" s="213"/>
      <c r="AE340" s="213"/>
      <c r="AF340" s="213"/>
      <c r="AG340" s="213" t="s">
        <v>172</v>
      </c>
      <c r="AH340" s="213">
        <v>0</v>
      </c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</row>
    <row r="341" spans="1:60" outlineLevel="1" x14ac:dyDescent="0.2">
      <c r="A341" s="220"/>
      <c r="B341" s="221"/>
      <c r="C341" s="257" t="s">
        <v>766</v>
      </c>
      <c r="D341" s="225"/>
      <c r="E341" s="226">
        <v>8.0500000000000007</v>
      </c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13"/>
      <c r="Z341" s="213"/>
      <c r="AA341" s="213"/>
      <c r="AB341" s="213"/>
      <c r="AC341" s="213"/>
      <c r="AD341" s="213"/>
      <c r="AE341" s="213"/>
      <c r="AF341" s="213"/>
      <c r="AG341" s="213" t="s">
        <v>172</v>
      </c>
      <c r="AH341" s="213">
        <v>0</v>
      </c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</row>
    <row r="342" spans="1:60" ht="22.5" outlineLevel="1" x14ac:dyDescent="0.2">
      <c r="A342" s="234">
        <v>88</v>
      </c>
      <c r="B342" s="235" t="s">
        <v>767</v>
      </c>
      <c r="C342" s="256" t="s">
        <v>768</v>
      </c>
      <c r="D342" s="236" t="s">
        <v>177</v>
      </c>
      <c r="E342" s="237">
        <v>46.734999999999999</v>
      </c>
      <c r="F342" s="238"/>
      <c r="G342" s="239">
        <f>ROUND(E342*F342,2)</f>
        <v>0</v>
      </c>
      <c r="H342" s="238"/>
      <c r="I342" s="239">
        <f>ROUND(E342*H342,2)</f>
        <v>0</v>
      </c>
      <c r="J342" s="238"/>
      <c r="K342" s="239">
        <f>ROUND(E342*J342,2)</f>
        <v>0</v>
      </c>
      <c r="L342" s="239">
        <v>21</v>
      </c>
      <c r="M342" s="239">
        <f>G342*(1+L342/100)</f>
        <v>0</v>
      </c>
      <c r="N342" s="239">
        <v>3.46E-3</v>
      </c>
      <c r="O342" s="239">
        <f>ROUND(E342*N342,2)</f>
        <v>0.16</v>
      </c>
      <c r="P342" s="239">
        <v>0</v>
      </c>
      <c r="Q342" s="239">
        <f>ROUND(E342*P342,2)</f>
        <v>0</v>
      </c>
      <c r="R342" s="239" t="s">
        <v>347</v>
      </c>
      <c r="S342" s="239" t="s">
        <v>179</v>
      </c>
      <c r="T342" s="240" t="s">
        <v>180</v>
      </c>
      <c r="U342" s="223">
        <v>0.38</v>
      </c>
      <c r="V342" s="223">
        <f>ROUND(E342*U342,2)</f>
        <v>17.760000000000002</v>
      </c>
      <c r="W342" s="223"/>
      <c r="X342" s="223" t="s">
        <v>169</v>
      </c>
      <c r="Y342" s="213"/>
      <c r="Z342" s="213"/>
      <c r="AA342" s="213"/>
      <c r="AB342" s="213"/>
      <c r="AC342" s="213"/>
      <c r="AD342" s="213"/>
      <c r="AE342" s="213"/>
      <c r="AF342" s="213"/>
      <c r="AG342" s="213" t="s">
        <v>170</v>
      </c>
      <c r="AH342" s="213"/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</row>
    <row r="343" spans="1:60" outlineLevel="1" x14ac:dyDescent="0.2">
      <c r="A343" s="220"/>
      <c r="B343" s="221"/>
      <c r="C343" s="257" t="s">
        <v>769</v>
      </c>
      <c r="D343" s="225"/>
      <c r="E343" s="226"/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13"/>
      <c r="Z343" s="213"/>
      <c r="AA343" s="213"/>
      <c r="AB343" s="213"/>
      <c r="AC343" s="213"/>
      <c r="AD343" s="213"/>
      <c r="AE343" s="213"/>
      <c r="AF343" s="213"/>
      <c r="AG343" s="213" t="s">
        <v>172</v>
      </c>
      <c r="AH343" s="213">
        <v>0</v>
      </c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3"/>
      <c r="AU343" s="213"/>
      <c r="AV343" s="213"/>
      <c r="AW343" s="213"/>
      <c r="AX343" s="213"/>
      <c r="AY343" s="213"/>
      <c r="AZ343" s="213"/>
      <c r="BA343" s="213"/>
      <c r="BB343" s="213"/>
      <c r="BC343" s="213"/>
      <c r="BD343" s="213"/>
      <c r="BE343" s="213"/>
      <c r="BF343" s="213"/>
      <c r="BG343" s="213"/>
      <c r="BH343" s="213"/>
    </row>
    <row r="344" spans="1:60" outlineLevel="1" x14ac:dyDescent="0.2">
      <c r="A344" s="220"/>
      <c r="B344" s="221"/>
      <c r="C344" s="257" t="s">
        <v>770</v>
      </c>
      <c r="D344" s="225"/>
      <c r="E344" s="226">
        <v>3.4125000000000001</v>
      </c>
      <c r="F344" s="223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  <c r="U344" s="223"/>
      <c r="V344" s="223"/>
      <c r="W344" s="223"/>
      <c r="X344" s="223"/>
      <c r="Y344" s="213"/>
      <c r="Z344" s="213"/>
      <c r="AA344" s="213"/>
      <c r="AB344" s="213"/>
      <c r="AC344" s="213"/>
      <c r="AD344" s="213"/>
      <c r="AE344" s="213"/>
      <c r="AF344" s="213"/>
      <c r="AG344" s="213" t="s">
        <v>172</v>
      </c>
      <c r="AH344" s="213">
        <v>0</v>
      </c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13"/>
      <c r="BB344" s="213"/>
      <c r="BC344" s="213"/>
      <c r="BD344" s="213"/>
      <c r="BE344" s="213"/>
      <c r="BF344" s="213"/>
      <c r="BG344" s="213"/>
      <c r="BH344" s="213"/>
    </row>
    <row r="345" spans="1:60" outlineLevel="1" x14ac:dyDescent="0.2">
      <c r="A345" s="220"/>
      <c r="B345" s="221"/>
      <c r="C345" s="257" t="s">
        <v>365</v>
      </c>
      <c r="D345" s="225"/>
      <c r="E345" s="226">
        <v>16.43</v>
      </c>
      <c r="F345" s="223"/>
      <c r="G345" s="223"/>
      <c r="H345" s="223"/>
      <c r="I345" s="223"/>
      <c r="J345" s="223"/>
      <c r="K345" s="223"/>
      <c r="L345" s="223"/>
      <c r="M345" s="223"/>
      <c r="N345" s="223"/>
      <c r="O345" s="223"/>
      <c r="P345" s="223"/>
      <c r="Q345" s="223"/>
      <c r="R345" s="223"/>
      <c r="S345" s="223"/>
      <c r="T345" s="223"/>
      <c r="U345" s="223"/>
      <c r="V345" s="223"/>
      <c r="W345" s="223"/>
      <c r="X345" s="223"/>
      <c r="Y345" s="213"/>
      <c r="Z345" s="213"/>
      <c r="AA345" s="213"/>
      <c r="AB345" s="213"/>
      <c r="AC345" s="213"/>
      <c r="AD345" s="213"/>
      <c r="AE345" s="213"/>
      <c r="AF345" s="213"/>
      <c r="AG345" s="213" t="s">
        <v>172</v>
      </c>
      <c r="AH345" s="213">
        <v>0</v>
      </c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13"/>
      <c r="BB345" s="213"/>
      <c r="BC345" s="213"/>
      <c r="BD345" s="213"/>
      <c r="BE345" s="213"/>
      <c r="BF345" s="213"/>
      <c r="BG345" s="213"/>
      <c r="BH345" s="213"/>
    </row>
    <row r="346" spans="1:60" outlineLevel="1" x14ac:dyDescent="0.2">
      <c r="A346" s="220"/>
      <c r="B346" s="221"/>
      <c r="C346" s="257" t="s">
        <v>366</v>
      </c>
      <c r="D346" s="225"/>
      <c r="E346" s="226">
        <v>16.2225</v>
      </c>
      <c r="F346" s="223"/>
      <c r="G346" s="223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13"/>
      <c r="Z346" s="213"/>
      <c r="AA346" s="213"/>
      <c r="AB346" s="213"/>
      <c r="AC346" s="213"/>
      <c r="AD346" s="213"/>
      <c r="AE346" s="213"/>
      <c r="AF346" s="213"/>
      <c r="AG346" s="213" t="s">
        <v>172</v>
      </c>
      <c r="AH346" s="213">
        <v>0</v>
      </c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</row>
    <row r="347" spans="1:60" outlineLevel="1" x14ac:dyDescent="0.2">
      <c r="A347" s="220"/>
      <c r="B347" s="221"/>
      <c r="C347" s="257" t="s">
        <v>771</v>
      </c>
      <c r="D347" s="225"/>
      <c r="E347" s="226">
        <v>10.67</v>
      </c>
      <c r="F347" s="223"/>
      <c r="G347" s="223"/>
      <c r="H347" s="223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23"/>
      <c r="Y347" s="213"/>
      <c r="Z347" s="213"/>
      <c r="AA347" s="213"/>
      <c r="AB347" s="213"/>
      <c r="AC347" s="213"/>
      <c r="AD347" s="213"/>
      <c r="AE347" s="213"/>
      <c r="AF347" s="213"/>
      <c r="AG347" s="213" t="s">
        <v>172</v>
      </c>
      <c r="AH347" s="213">
        <v>0</v>
      </c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3"/>
      <c r="BA347" s="213"/>
      <c r="BB347" s="213"/>
      <c r="BC347" s="213"/>
      <c r="BD347" s="213"/>
      <c r="BE347" s="213"/>
      <c r="BF347" s="213"/>
      <c r="BG347" s="213"/>
      <c r="BH347" s="213"/>
    </row>
    <row r="348" spans="1:60" ht="22.5" outlineLevel="1" x14ac:dyDescent="0.2">
      <c r="A348" s="234">
        <v>89</v>
      </c>
      <c r="B348" s="235" t="s">
        <v>772</v>
      </c>
      <c r="C348" s="256" t="s">
        <v>773</v>
      </c>
      <c r="D348" s="236" t="s">
        <v>177</v>
      </c>
      <c r="E348" s="237">
        <v>3.6749999999999998</v>
      </c>
      <c r="F348" s="238"/>
      <c r="G348" s="239">
        <f>ROUND(E348*F348,2)</f>
        <v>0</v>
      </c>
      <c r="H348" s="238"/>
      <c r="I348" s="239">
        <f>ROUND(E348*H348,2)</f>
        <v>0</v>
      </c>
      <c r="J348" s="238"/>
      <c r="K348" s="239">
        <f>ROUND(E348*J348,2)</f>
        <v>0</v>
      </c>
      <c r="L348" s="239">
        <v>21</v>
      </c>
      <c r="M348" s="239">
        <f>G348*(1+L348/100)</f>
        <v>0</v>
      </c>
      <c r="N348" s="239">
        <v>2.8E-3</v>
      </c>
      <c r="O348" s="239">
        <f>ROUND(E348*N348,2)</f>
        <v>0.01</v>
      </c>
      <c r="P348" s="239">
        <v>0</v>
      </c>
      <c r="Q348" s="239">
        <f>ROUND(E348*P348,2)</f>
        <v>0</v>
      </c>
      <c r="R348" s="239" t="s">
        <v>347</v>
      </c>
      <c r="S348" s="239" t="s">
        <v>179</v>
      </c>
      <c r="T348" s="240" t="s">
        <v>180</v>
      </c>
      <c r="U348" s="223">
        <v>0.05</v>
      </c>
      <c r="V348" s="223">
        <f>ROUND(E348*U348,2)</f>
        <v>0.18</v>
      </c>
      <c r="W348" s="223"/>
      <c r="X348" s="223" t="s">
        <v>169</v>
      </c>
      <c r="Y348" s="213"/>
      <c r="Z348" s="213"/>
      <c r="AA348" s="213"/>
      <c r="AB348" s="213"/>
      <c r="AC348" s="213"/>
      <c r="AD348" s="213"/>
      <c r="AE348" s="213"/>
      <c r="AF348" s="213"/>
      <c r="AG348" s="213" t="s">
        <v>170</v>
      </c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</row>
    <row r="349" spans="1:60" outlineLevel="1" x14ac:dyDescent="0.2">
      <c r="A349" s="220"/>
      <c r="B349" s="221"/>
      <c r="C349" s="257" t="s">
        <v>774</v>
      </c>
      <c r="D349" s="225"/>
      <c r="E349" s="226">
        <v>3.6749999999999998</v>
      </c>
      <c r="F349" s="223"/>
      <c r="G349" s="223"/>
      <c r="H349" s="223"/>
      <c r="I349" s="223"/>
      <c r="J349" s="223"/>
      <c r="K349" s="223"/>
      <c r="L349" s="223"/>
      <c r="M349" s="223"/>
      <c r="N349" s="223"/>
      <c r="O349" s="223"/>
      <c r="P349" s="223"/>
      <c r="Q349" s="223"/>
      <c r="R349" s="223"/>
      <c r="S349" s="223"/>
      <c r="T349" s="223"/>
      <c r="U349" s="223"/>
      <c r="V349" s="223"/>
      <c r="W349" s="223"/>
      <c r="X349" s="223"/>
      <c r="Y349" s="213"/>
      <c r="Z349" s="213"/>
      <c r="AA349" s="213"/>
      <c r="AB349" s="213"/>
      <c r="AC349" s="213"/>
      <c r="AD349" s="213"/>
      <c r="AE349" s="213"/>
      <c r="AF349" s="213"/>
      <c r="AG349" s="213" t="s">
        <v>172</v>
      </c>
      <c r="AH349" s="213">
        <v>0</v>
      </c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</row>
    <row r="350" spans="1:60" outlineLevel="1" x14ac:dyDescent="0.2">
      <c r="A350" s="234">
        <v>90</v>
      </c>
      <c r="B350" s="235" t="s">
        <v>775</v>
      </c>
      <c r="C350" s="256" t="s">
        <v>776</v>
      </c>
      <c r="D350" s="236" t="s">
        <v>655</v>
      </c>
      <c r="E350" s="237">
        <v>7.7</v>
      </c>
      <c r="F350" s="238"/>
      <c r="G350" s="239">
        <f>ROUND(E350*F350,2)</f>
        <v>0</v>
      </c>
      <c r="H350" s="238"/>
      <c r="I350" s="239">
        <f>ROUND(E350*H350,2)</f>
        <v>0</v>
      </c>
      <c r="J350" s="238"/>
      <c r="K350" s="239">
        <f>ROUND(E350*J350,2)</f>
        <v>0</v>
      </c>
      <c r="L350" s="239">
        <v>21</v>
      </c>
      <c r="M350" s="239">
        <f>G350*(1+L350/100)</f>
        <v>0</v>
      </c>
      <c r="N350" s="239">
        <v>5.4000000000000001E-4</v>
      </c>
      <c r="O350" s="239">
        <f>ROUND(E350*N350,2)</f>
        <v>0</v>
      </c>
      <c r="P350" s="239">
        <v>0</v>
      </c>
      <c r="Q350" s="239">
        <f>ROUND(E350*P350,2)</f>
        <v>0</v>
      </c>
      <c r="R350" s="239" t="s">
        <v>347</v>
      </c>
      <c r="S350" s="239" t="s">
        <v>179</v>
      </c>
      <c r="T350" s="240" t="s">
        <v>180</v>
      </c>
      <c r="U350" s="223">
        <v>0.14000000000000001</v>
      </c>
      <c r="V350" s="223">
        <f>ROUND(E350*U350,2)</f>
        <v>1.08</v>
      </c>
      <c r="W350" s="223"/>
      <c r="X350" s="223" t="s">
        <v>169</v>
      </c>
      <c r="Y350" s="213"/>
      <c r="Z350" s="213"/>
      <c r="AA350" s="213"/>
      <c r="AB350" s="213"/>
      <c r="AC350" s="213"/>
      <c r="AD350" s="213"/>
      <c r="AE350" s="213"/>
      <c r="AF350" s="213"/>
      <c r="AG350" s="213" t="s">
        <v>170</v>
      </c>
      <c r="AH350" s="213"/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</row>
    <row r="351" spans="1:60" outlineLevel="1" x14ac:dyDescent="0.2">
      <c r="A351" s="220"/>
      <c r="B351" s="221"/>
      <c r="C351" s="257" t="s">
        <v>777</v>
      </c>
      <c r="D351" s="225"/>
      <c r="E351" s="226">
        <v>7.7</v>
      </c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13"/>
      <c r="Z351" s="213"/>
      <c r="AA351" s="213"/>
      <c r="AB351" s="213"/>
      <c r="AC351" s="213"/>
      <c r="AD351" s="213"/>
      <c r="AE351" s="213"/>
      <c r="AF351" s="213"/>
      <c r="AG351" s="213" t="s">
        <v>172</v>
      </c>
      <c r="AH351" s="213">
        <v>0</v>
      </c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13"/>
      <c r="BC351" s="213"/>
      <c r="BD351" s="213"/>
      <c r="BE351" s="213"/>
      <c r="BF351" s="213"/>
      <c r="BG351" s="213"/>
      <c r="BH351" s="213"/>
    </row>
    <row r="352" spans="1:60" ht="22.5" outlineLevel="1" x14ac:dyDescent="0.2">
      <c r="A352" s="234">
        <v>91</v>
      </c>
      <c r="B352" s="235" t="s">
        <v>778</v>
      </c>
      <c r="C352" s="256" t="s">
        <v>779</v>
      </c>
      <c r="D352" s="236" t="s">
        <v>224</v>
      </c>
      <c r="E352" s="237">
        <v>6.3</v>
      </c>
      <c r="F352" s="238"/>
      <c r="G352" s="239">
        <f>ROUND(E352*F352,2)</f>
        <v>0</v>
      </c>
      <c r="H352" s="238"/>
      <c r="I352" s="239">
        <f>ROUND(E352*H352,2)</f>
        <v>0</v>
      </c>
      <c r="J352" s="238"/>
      <c r="K352" s="239">
        <f>ROUND(E352*J352,2)</f>
        <v>0</v>
      </c>
      <c r="L352" s="239">
        <v>21</v>
      </c>
      <c r="M352" s="239">
        <f>G352*(1+L352/100)</f>
        <v>0</v>
      </c>
      <c r="N352" s="239">
        <v>1.7000000000000001E-4</v>
      </c>
      <c r="O352" s="239">
        <f>ROUND(E352*N352,2)</f>
        <v>0</v>
      </c>
      <c r="P352" s="239">
        <v>0</v>
      </c>
      <c r="Q352" s="239">
        <f>ROUND(E352*P352,2)</f>
        <v>0</v>
      </c>
      <c r="R352" s="239" t="s">
        <v>347</v>
      </c>
      <c r="S352" s="239" t="s">
        <v>179</v>
      </c>
      <c r="T352" s="240" t="s">
        <v>180</v>
      </c>
      <c r="U352" s="223">
        <v>0.152</v>
      </c>
      <c r="V352" s="223">
        <f>ROUND(E352*U352,2)</f>
        <v>0.96</v>
      </c>
      <c r="W352" s="223"/>
      <c r="X352" s="223" t="s">
        <v>169</v>
      </c>
      <c r="Y352" s="213"/>
      <c r="Z352" s="213"/>
      <c r="AA352" s="213"/>
      <c r="AB352" s="213"/>
      <c r="AC352" s="213"/>
      <c r="AD352" s="213"/>
      <c r="AE352" s="213"/>
      <c r="AF352" s="213"/>
      <c r="AG352" s="213" t="s">
        <v>170</v>
      </c>
      <c r="AH352" s="213"/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3"/>
      <c r="AT352" s="213"/>
      <c r="AU352" s="213"/>
      <c r="AV352" s="213"/>
      <c r="AW352" s="213"/>
      <c r="AX352" s="213"/>
      <c r="AY352" s="213"/>
      <c r="AZ352" s="213"/>
      <c r="BA352" s="213"/>
      <c r="BB352" s="213"/>
      <c r="BC352" s="213"/>
      <c r="BD352" s="213"/>
      <c r="BE352" s="213"/>
      <c r="BF352" s="213"/>
      <c r="BG352" s="213"/>
      <c r="BH352" s="213"/>
    </row>
    <row r="353" spans="1:60" outlineLevel="1" x14ac:dyDescent="0.2">
      <c r="A353" s="220"/>
      <c r="B353" s="221"/>
      <c r="C353" s="257" t="s">
        <v>780</v>
      </c>
      <c r="D353" s="225"/>
      <c r="E353" s="226">
        <v>1.6</v>
      </c>
      <c r="F353" s="223"/>
      <c r="G353" s="223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223"/>
      <c r="T353" s="223"/>
      <c r="U353" s="223"/>
      <c r="V353" s="223"/>
      <c r="W353" s="223"/>
      <c r="X353" s="223"/>
      <c r="Y353" s="213"/>
      <c r="Z353" s="213"/>
      <c r="AA353" s="213"/>
      <c r="AB353" s="213"/>
      <c r="AC353" s="213"/>
      <c r="AD353" s="213"/>
      <c r="AE353" s="213"/>
      <c r="AF353" s="213"/>
      <c r="AG353" s="213" t="s">
        <v>172</v>
      </c>
      <c r="AH353" s="213">
        <v>0</v>
      </c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13"/>
      <c r="BC353" s="213"/>
      <c r="BD353" s="213"/>
      <c r="BE353" s="213"/>
      <c r="BF353" s="213"/>
      <c r="BG353" s="213"/>
      <c r="BH353" s="213"/>
    </row>
    <row r="354" spans="1:60" outlineLevel="1" x14ac:dyDescent="0.2">
      <c r="A354" s="220"/>
      <c r="B354" s="221"/>
      <c r="C354" s="257" t="s">
        <v>781</v>
      </c>
      <c r="D354" s="225"/>
      <c r="E354" s="226">
        <v>1.4</v>
      </c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13"/>
      <c r="Z354" s="213"/>
      <c r="AA354" s="213"/>
      <c r="AB354" s="213"/>
      <c r="AC354" s="213"/>
      <c r="AD354" s="213"/>
      <c r="AE354" s="213"/>
      <c r="AF354" s="213"/>
      <c r="AG354" s="213" t="s">
        <v>172</v>
      </c>
      <c r="AH354" s="213">
        <v>0</v>
      </c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</row>
    <row r="355" spans="1:60" outlineLevel="1" x14ac:dyDescent="0.2">
      <c r="A355" s="220"/>
      <c r="B355" s="221"/>
      <c r="C355" s="257" t="s">
        <v>782</v>
      </c>
      <c r="D355" s="225"/>
      <c r="E355" s="226">
        <v>0.9</v>
      </c>
      <c r="F355" s="223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13"/>
      <c r="Z355" s="213"/>
      <c r="AA355" s="213"/>
      <c r="AB355" s="213"/>
      <c r="AC355" s="213"/>
      <c r="AD355" s="213"/>
      <c r="AE355" s="213"/>
      <c r="AF355" s="213"/>
      <c r="AG355" s="213" t="s">
        <v>172</v>
      </c>
      <c r="AH355" s="213">
        <v>0</v>
      </c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</row>
    <row r="356" spans="1:60" outlineLevel="1" x14ac:dyDescent="0.2">
      <c r="A356" s="220"/>
      <c r="B356" s="221"/>
      <c r="C356" s="257" t="s">
        <v>783</v>
      </c>
      <c r="D356" s="225"/>
      <c r="E356" s="226">
        <v>0.8</v>
      </c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13"/>
      <c r="Z356" s="213"/>
      <c r="AA356" s="213"/>
      <c r="AB356" s="213"/>
      <c r="AC356" s="213"/>
      <c r="AD356" s="213"/>
      <c r="AE356" s="213"/>
      <c r="AF356" s="213"/>
      <c r="AG356" s="213" t="s">
        <v>172</v>
      </c>
      <c r="AH356" s="213">
        <v>0</v>
      </c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</row>
    <row r="357" spans="1:60" outlineLevel="1" x14ac:dyDescent="0.2">
      <c r="A357" s="220"/>
      <c r="B357" s="221"/>
      <c r="C357" s="257" t="s">
        <v>784</v>
      </c>
      <c r="D357" s="225"/>
      <c r="E357" s="226">
        <v>1.6</v>
      </c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13"/>
      <c r="Z357" s="213"/>
      <c r="AA357" s="213"/>
      <c r="AB357" s="213"/>
      <c r="AC357" s="213"/>
      <c r="AD357" s="213"/>
      <c r="AE357" s="213"/>
      <c r="AF357" s="213"/>
      <c r="AG357" s="213" t="s">
        <v>172</v>
      </c>
      <c r="AH357" s="213">
        <v>0</v>
      </c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</row>
    <row r="358" spans="1:60" outlineLevel="1" x14ac:dyDescent="0.2">
      <c r="A358" s="234">
        <v>92</v>
      </c>
      <c r="B358" s="235" t="s">
        <v>785</v>
      </c>
      <c r="C358" s="256" t="s">
        <v>786</v>
      </c>
      <c r="D358" s="236" t="s">
        <v>224</v>
      </c>
      <c r="E358" s="237">
        <v>49.612499999999997</v>
      </c>
      <c r="F358" s="238"/>
      <c r="G358" s="239">
        <f>ROUND(E358*F358,2)</f>
        <v>0</v>
      </c>
      <c r="H358" s="238"/>
      <c r="I358" s="239">
        <f>ROUND(E358*H358,2)</f>
        <v>0</v>
      </c>
      <c r="J358" s="238"/>
      <c r="K358" s="239">
        <f>ROUND(E358*J358,2)</f>
        <v>0</v>
      </c>
      <c r="L358" s="239">
        <v>21</v>
      </c>
      <c r="M358" s="239">
        <f>G358*(1+L358/100)</f>
        <v>0</v>
      </c>
      <c r="N358" s="239">
        <v>1.3999999999999999E-4</v>
      </c>
      <c r="O358" s="239">
        <f>ROUND(E358*N358,2)</f>
        <v>0.01</v>
      </c>
      <c r="P358" s="239">
        <v>0</v>
      </c>
      <c r="Q358" s="239">
        <f>ROUND(E358*P358,2)</f>
        <v>0</v>
      </c>
      <c r="R358" s="239" t="s">
        <v>741</v>
      </c>
      <c r="S358" s="239" t="s">
        <v>179</v>
      </c>
      <c r="T358" s="240" t="s">
        <v>180</v>
      </c>
      <c r="U358" s="223">
        <v>0</v>
      </c>
      <c r="V358" s="223">
        <f>ROUND(E358*U358,2)</f>
        <v>0</v>
      </c>
      <c r="W358" s="223"/>
      <c r="X358" s="223" t="s">
        <v>540</v>
      </c>
      <c r="Y358" s="213"/>
      <c r="Z358" s="213"/>
      <c r="AA358" s="213"/>
      <c r="AB358" s="213"/>
      <c r="AC358" s="213"/>
      <c r="AD358" s="213"/>
      <c r="AE358" s="213"/>
      <c r="AF358" s="213"/>
      <c r="AG358" s="213" t="s">
        <v>541</v>
      </c>
      <c r="AH358" s="213"/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3"/>
      <c r="AW358" s="213"/>
      <c r="AX358" s="213"/>
      <c r="AY358" s="213"/>
      <c r="AZ358" s="213"/>
      <c r="BA358" s="213"/>
      <c r="BB358" s="213"/>
      <c r="BC358" s="213"/>
      <c r="BD358" s="213"/>
      <c r="BE358" s="213"/>
      <c r="BF358" s="213"/>
      <c r="BG358" s="213"/>
      <c r="BH358" s="213"/>
    </row>
    <row r="359" spans="1:60" outlineLevel="1" x14ac:dyDescent="0.2">
      <c r="A359" s="220"/>
      <c r="B359" s="221"/>
      <c r="C359" s="257" t="s">
        <v>787</v>
      </c>
      <c r="D359" s="225"/>
      <c r="E359" s="226">
        <v>49.612499999999997</v>
      </c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223"/>
      <c r="U359" s="223"/>
      <c r="V359" s="223"/>
      <c r="W359" s="223"/>
      <c r="X359" s="223"/>
      <c r="Y359" s="213"/>
      <c r="Z359" s="213"/>
      <c r="AA359" s="213"/>
      <c r="AB359" s="213"/>
      <c r="AC359" s="213"/>
      <c r="AD359" s="213"/>
      <c r="AE359" s="213"/>
      <c r="AF359" s="213"/>
      <c r="AG359" s="213" t="s">
        <v>172</v>
      </c>
      <c r="AH359" s="213">
        <v>5</v>
      </c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13"/>
      <c r="BC359" s="213"/>
      <c r="BD359" s="213"/>
      <c r="BE359" s="213"/>
      <c r="BF359" s="213"/>
      <c r="BG359" s="213"/>
      <c r="BH359" s="213"/>
    </row>
    <row r="360" spans="1:60" outlineLevel="1" x14ac:dyDescent="0.2">
      <c r="A360" s="220">
        <v>93</v>
      </c>
      <c r="B360" s="221" t="s">
        <v>354</v>
      </c>
      <c r="C360" s="260" t="s">
        <v>355</v>
      </c>
      <c r="D360" s="222" t="s">
        <v>0</v>
      </c>
      <c r="E360" s="244"/>
      <c r="F360" s="224"/>
      <c r="G360" s="223">
        <f>ROUND(E360*F360,2)</f>
        <v>0</v>
      </c>
      <c r="H360" s="224"/>
      <c r="I360" s="223">
        <f>ROUND(E360*H360,2)</f>
        <v>0</v>
      </c>
      <c r="J360" s="224"/>
      <c r="K360" s="223">
        <f>ROUND(E360*J360,2)</f>
        <v>0</v>
      </c>
      <c r="L360" s="223">
        <v>21</v>
      </c>
      <c r="M360" s="223">
        <f>G360*(1+L360/100)</f>
        <v>0</v>
      </c>
      <c r="N360" s="223">
        <v>0</v>
      </c>
      <c r="O360" s="223">
        <f>ROUND(E360*N360,2)</f>
        <v>0</v>
      </c>
      <c r="P360" s="223">
        <v>0</v>
      </c>
      <c r="Q360" s="223">
        <f>ROUND(E360*P360,2)</f>
        <v>0</v>
      </c>
      <c r="R360" s="223" t="s">
        <v>347</v>
      </c>
      <c r="S360" s="223" t="s">
        <v>179</v>
      </c>
      <c r="T360" s="223" t="s">
        <v>168</v>
      </c>
      <c r="U360" s="223">
        <v>0</v>
      </c>
      <c r="V360" s="223">
        <f>ROUND(E360*U360,2)</f>
        <v>0</v>
      </c>
      <c r="W360" s="223"/>
      <c r="X360" s="223" t="s">
        <v>301</v>
      </c>
      <c r="Y360" s="213"/>
      <c r="Z360" s="213"/>
      <c r="AA360" s="213"/>
      <c r="AB360" s="213"/>
      <c r="AC360" s="213"/>
      <c r="AD360" s="213"/>
      <c r="AE360" s="213"/>
      <c r="AF360" s="213"/>
      <c r="AG360" s="213" t="s">
        <v>302</v>
      </c>
      <c r="AH360" s="213"/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</row>
    <row r="361" spans="1:60" outlineLevel="1" x14ac:dyDescent="0.2">
      <c r="A361" s="220"/>
      <c r="B361" s="221"/>
      <c r="C361" s="261" t="s">
        <v>356</v>
      </c>
      <c r="D361" s="245"/>
      <c r="E361" s="245"/>
      <c r="F361" s="245"/>
      <c r="G361" s="245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3"/>
      <c r="Y361" s="213"/>
      <c r="Z361" s="213"/>
      <c r="AA361" s="213"/>
      <c r="AB361" s="213"/>
      <c r="AC361" s="213"/>
      <c r="AD361" s="213"/>
      <c r="AE361" s="213"/>
      <c r="AF361" s="213"/>
      <c r="AG361" s="213" t="s">
        <v>187</v>
      </c>
      <c r="AH361" s="213"/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13"/>
      <c r="BC361" s="213"/>
      <c r="BD361" s="213"/>
      <c r="BE361" s="213"/>
      <c r="BF361" s="213"/>
      <c r="BG361" s="213"/>
      <c r="BH361" s="213"/>
    </row>
    <row r="362" spans="1:60" x14ac:dyDescent="0.2">
      <c r="A362" s="228" t="s">
        <v>162</v>
      </c>
      <c r="B362" s="229" t="s">
        <v>121</v>
      </c>
      <c r="C362" s="255" t="s">
        <v>122</v>
      </c>
      <c r="D362" s="230"/>
      <c r="E362" s="231"/>
      <c r="F362" s="232"/>
      <c r="G362" s="232">
        <f>SUMIF(AG363:AG385,"&lt;&gt;NOR",G363:G385)</f>
        <v>0</v>
      </c>
      <c r="H362" s="232"/>
      <c r="I362" s="232">
        <f>SUM(I363:I385)</f>
        <v>0</v>
      </c>
      <c r="J362" s="232"/>
      <c r="K362" s="232">
        <f>SUM(K363:K385)</f>
        <v>0</v>
      </c>
      <c r="L362" s="232"/>
      <c r="M362" s="232">
        <f>SUM(M363:M385)</f>
        <v>0</v>
      </c>
      <c r="N362" s="232"/>
      <c r="O362" s="232">
        <f>SUM(O363:O385)</f>
        <v>2.4499999999999997</v>
      </c>
      <c r="P362" s="232"/>
      <c r="Q362" s="232">
        <f>SUM(Q363:Q385)</f>
        <v>0</v>
      </c>
      <c r="R362" s="232"/>
      <c r="S362" s="232"/>
      <c r="T362" s="233"/>
      <c r="U362" s="227"/>
      <c r="V362" s="227">
        <f>SUM(V363:V385)</f>
        <v>128.54999999999998</v>
      </c>
      <c r="W362" s="227"/>
      <c r="X362" s="227"/>
      <c r="AG362" t="s">
        <v>163</v>
      </c>
    </row>
    <row r="363" spans="1:60" outlineLevel="1" x14ac:dyDescent="0.2">
      <c r="A363" s="234">
        <v>94</v>
      </c>
      <c r="B363" s="235" t="s">
        <v>788</v>
      </c>
      <c r="C363" s="256" t="s">
        <v>789</v>
      </c>
      <c r="D363" s="236" t="s">
        <v>177</v>
      </c>
      <c r="E363" s="237">
        <v>91.789379999999994</v>
      </c>
      <c r="F363" s="238"/>
      <c r="G363" s="239">
        <f>ROUND(E363*F363,2)</f>
        <v>0</v>
      </c>
      <c r="H363" s="238"/>
      <c r="I363" s="239">
        <f>ROUND(E363*H363,2)</f>
        <v>0</v>
      </c>
      <c r="J363" s="238"/>
      <c r="K363" s="239">
        <f>ROUND(E363*J363,2)</f>
        <v>0</v>
      </c>
      <c r="L363" s="239">
        <v>21</v>
      </c>
      <c r="M363" s="239">
        <f>G363*(1+L363/100)</f>
        <v>0</v>
      </c>
      <c r="N363" s="239">
        <v>2.1000000000000001E-4</v>
      </c>
      <c r="O363" s="239">
        <f>ROUND(E363*N363,2)</f>
        <v>0.02</v>
      </c>
      <c r="P363" s="239">
        <v>0</v>
      </c>
      <c r="Q363" s="239">
        <f>ROUND(E363*P363,2)</f>
        <v>0</v>
      </c>
      <c r="R363" s="239" t="s">
        <v>706</v>
      </c>
      <c r="S363" s="239" t="s">
        <v>179</v>
      </c>
      <c r="T363" s="240" t="s">
        <v>168</v>
      </c>
      <c r="U363" s="223">
        <v>0.05</v>
      </c>
      <c r="V363" s="223">
        <f>ROUND(E363*U363,2)</f>
        <v>4.59</v>
      </c>
      <c r="W363" s="223"/>
      <c r="X363" s="223" t="s">
        <v>169</v>
      </c>
      <c r="Y363" s="213"/>
      <c r="Z363" s="213"/>
      <c r="AA363" s="213"/>
      <c r="AB363" s="213"/>
      <c r="AC363" s="213"/>
      <c r="AD363" s="213"/>
      <c r="AE363" s="213"/>
      <c r="AF363" s="213"/>
      <c r="AG363" s="213" t="s">
        <v>170</v>
      </c>
      <c r="AH363" s="213"/>
      <c r="AI363" s="213"/>
      <c r="AJ363" s="213"/>
      <c r="AK363" s="213"/>
      <c r="AL363" s="213"/>
      <c r="AM363" s="213"/>
      <c r="AN363" s="213"/>
      <c r="AO363" s="213"/>
      <c r="AP363" s="213"/>
      <c r="AQ363" s="213"/>
      <c r="AR363" s="213"/>
      <c r="AS363" s="213"/>
      <c r="AT363" s="213"/>
      <c r="AU363" s="213"/>
      <c r="AV363" s="213"/>
      <c r="AW363" s="213"/>
      <c r="AX363" s="213"/>
      <c r="AY363" s="213"/>
      <c r="AZ363" s="213"/>
      <c r="BA363" s="213"/>
      <c r="BB363" s="213"/>
      <c r="BC363" s="213"/>
      <c r="BD363" s="213"/>
      <c r="BE363" s="213"/>
      <c r="BF363" s="213"/>
      <c r="BG363" s="213"/>
      <c r="BH363" s="213"/>
    </row>
    <row r="364" spans="1:60" outlineLevel="1" x14ac:dyDescent="0.2">
      <c r="A364" s="220"/>
      <c r="B364" s="221"/>
      <c r="C364" s="257" t="s">
        <v>790</v>
      </c>
      <c r="D364" s="225"/>
      <c r="E364" s="226">
        <v>76.18938</v>
      </c>
      <c r="F364" s="223"/>
      <c r="G364" s="223"/>
      <c r="H364" s="223"/>
      <c r="I364" s="223"/>
      <c r="J364" s="223"/>
      <c r="K364" s="223"/>
      <c r="L364" s="223"/>
      <c r="M364" s="223"/>
      <c r="N364" s="223"/>
      <c r="O364" s="223"/>
      <c r="P364" s="223"/>
      <c r="Q364" s="223"/>
      <c r="R364" s="223"/>
      <c r="S364" s="223"/>
      <c r="T364" s="223"/>
      <c r="U364" s="223"/>
      <c r="V364" s="223"/>
      <c r="W364" s="223"/>
      <c r="X364" s="223"/>
      <c r="Y364" s="213"/>
      <c r="Z364" s="213"/>
      <c r="AA364" s="213"/>
      <c r="AB364" s="213"/>
      <c r="AC364" s="213"/>
      <c r="AD364" s="213"/>
      <c r="AE364" s="213"/>
      <c r="AF364" s="213"/>
      <c r="AG364" s="213" t="s">
        <v>172</v>
      </c>
      <c r="AH364" s="213">
        <v>5</v>
      </c>
      <c r="AI364" s="213"/>
      <c r="AJ364" s="213"/>
      <c r="AK364" s="213"/>
      <c r="AL364" s="213"/>
      <c r="AM364" s="213"/>
      <c r="AN364" s="213"/>
      <c r="AO364" s="213"/>
      <c r="AP364" s="213"/>
      <c r="AQ364" s="213"/>
      <c r="AR364" s="213"/>
      <c r="AS364" s="213"/>
      <c r="AT364" s="213"/>
      <c r="AU364" s="213"/>
      <c r="AV364" s="213"/>
      <c r="AW364" s="213"/>
      <c r="AX364" s="213"/>
      <c r="AY364" s="213"/>
      <c r="AZ364" s="213"/>
      <c r="BA364" s="213"/>
      <c r="BB364" s="213"/>
      <c r="BC364" s="213"/>
      <c r="BD364" s="213"/>
      <c r="BE364" s="213"/>
      <c r="BF364" s="213"/>
      <c r="BG364" s="213"/>
      <c r="BH364" s="213"/>
    </row>
    <row r="365" spans="1:60" outlineLevel="1" x14ac:dyDescent="0.2">
      <c r="A365" s="220"/>
      <c r="B365" s="221"/>
      <c r="C365" s="257" t="s">
        <v>791</v>
      </c>
      <c r="D365" s="225"/>
      <c r="E365" s="226">
        <v>15.6</v>
      </c>
      <c r="F365" s="223"/>
      <c r="G365" s="223"/>
      <c r="H365" s="223"/>
      <c r="I365" s="223"/>
      <c r="J365" s="223"/>
      <c r="K365" s="223"/>
      <c r="L365" s="223"/>
      <c r="M365" s="223"/>
      <c r="N365" s="223"/>
      <c r="O365" s="223"/>
      <c r="P365" s="223"/>
      <c r="Q365" s="223"/>
      <c r="R365" s="223"/>
      <c r="S365" s="223"/>
      <c r="T365" s="223"/>
      <c r="U365" s="223"/>
      <c r="V365" s="223"/>
      <c r="W365" s="223"/>
      <c r="X365" s="223"/>
      <c r="Y365" s="213"/>
      <c r="Z365" s="213"/>
      <c r="AA365" s="213"/>
      <c r="AB365" s="213"/>
      <c r="AC365" s="213"/>
      <c r="AD365" s="213"/>
      <c r="AE365" s="213"/>
      <c r="AF365" s="213"/>
      <c r="AG365" s="213" t="s">
        <v>172</v>
      </c>
      <c r="AH365" s="213">
        <v>5</v>
      </c>
      <c r="AI365" s="213"/>
      <c r="AJ365" s="213"/>
      <c r="AK365" s="213"/>
      <c r="AL365" s="213"/>
      <c r="AM365" s="213"/>
      <c r="AN365" s="213"/>
      <c r="AO365" s="213"/>
      <c r="AP365" s="213"/>
      <c r="AQ365" s="213"/>
      <c r="AR365" s="213"/>
      <c r="AS365" s="213"/>
      <c r="AT365" s="213"/>
      <c r="AU365" s="213"/>
      <c r="AV365" s="213"/>
      <c r="AW365" s="213"/>
      <c r="AX365" s="213"/>
      <c r="AY365" s="213"/>
      <c r="AZ365" s="213"/>
      <c r="BA365" s="213"/>
      <c r="BB365" s="213"/>
      <c r="BC365" s="213"/>
      <c r="BD365" s="213"/>
      <c r="BE365" s="213"/>
      <c r="BF365" s="213"/>
      <c r="BG365" s="213"/>
      <c r="BH365" s="213"/>
    </row>
    <row r="366" spans="1:60" ht="22.5" outlineLevel="1" x14ac:dyDescent="0.2">
      <c r="A366" s="234">
        <v>95</v>
      </c>
      <c r="B366" s="235" t="s">
        <v>792</v>
      </c>
      <c r="C366" s="256" t="s">
        <v>793</v>
      </c>
      <c r="D366" s="236" t="s">
        <v>177</v>
      </c>
      <c r="E366" s="237">
        <v>15.6</v>
      </c>
      <c r="F366" s="238"/>
      <c r="G366" s="239">
        <f>ROUND(E366*F366,2)</f>
        <v>0</v>
      </c>
      <c r="H366" s="238"/>
      <c r="I366" s="239">
        <f>ROUND(E366*H366,2)</f>
        <v>0</v>
      </c>
      <c r="J366" s="238"/>
      <c r="K366" s="239">
        <f>ROUND(E366*J366,2)</f>
        <v>0</v>
      </c>
      <c r="L366" s="239">
        <v>21</v>
      </c>
      <c r="M366" s="239">
        <f>G366*(1+L366/100)</f>
        <v>0</v>
      </c>
      <c r="N366" s="239">
        <v>5.2399999999999999E-3</v>
      </c>
      <c r="O366" s="239">
        <f>ROUND(E366*N366,2)</f>
        <v>0.08</v>
      </c>
      <c r="P366" s="239">
        <v>0</v>
      </c>
      <c r="Q366" s="239">
        <f>ROUND(E366*P366,2)</f>
        <v>0</v>
      </c>
      <c r="R366" s="239" t="s">
        <v>706</v>
      </c>
      <c r="S366" s="239" t="s">
        <v>179</v>
      </c>
      <c r="T366" s="240" t="s">
        <v>168</v>
      </c>
      <c r="U366" s="223">
        <v>0.95840000000000003</v>
      </c>
      <c r="V366" s="223">
        <f>ROUND(E366*U366,2)</f>
        <v>14.95</v>
      </c>
      <c r="W366" s="223"/>
      <c r="X366" s="223" t="s">
        <v>169</v>
      </c>
      <c r="Y366" s="213"/>
      <c r="Z366" s="213"/>
      <c r="AA366" s="213"/>
      <c r="AB366" s="213"/>
      <c r="AC366" s="213"/>
      <c r="AD366" s="213"/>
      <c r="AE366" s="213"/>
      <c r="AF366" s="213"/>
      <c r="AG366" s="213" t="s">
        <v>170</v>
      </c>
      <c r="AH366" s="213"/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3"/>
      <c r="AW366" s="213"/>
      <c r="AX366" s="213"/>
      <c r="AY366" s="213"/>
      <c r="AZ366" s="213"/>
      <c r="BA366" s="213"/>
      <c r="BB366" s="213"/>
      <c r="BC366" s="213"/>
      <c r="BD366" s="213"/>
      <c r="BE366" s="213"/>
      <c r="BF366" s="213"/>
      <c r="BG366" s="213"/>
      <c r="BH366" s="213"/>
    </row>
    <row r="367" spans="1:60" outlineLevel="1" x14ac:dyDescent="0.2">
      <c r="A367" s="220"/>
      <c r="B367" s="221"/>
      <c r="C367" s="257" t="s">
        <v>794</v>
      </c>
      <c r="D367" s="225"/>
      <c r="E367" s="226"/>
      <c r="F367" s="223"/>
      <c r="G367" s="223"/>
      <c r="H367" s="223"/>
      <c r="I367" s="223"/>
      <c r="J367" s="223"/>
      <c r="K367" s="223"/>
      <c r="L367" s="223"/>
      <c r="M367" s="223"/>
      <c r="N367" s="223"/>
      <c r="O367" s="223"/>
      <c r="P367" s="223"/>
      <c r="Q367" s="223"/>
      <c r="R367" s="223"/>
      <c r="S367" s="223"/>
      <c r="T367" s="223"/>
      <c r="U367" s="223"/>
      <c r="V367" s="223"/>
      <c r="W367" s="223"/>
      <c r="X367" s="223"/>
      <c r="Y367" s="213"/>
      <c r="Z367" s="213"/>
      <c r="AA367" s="213"/>
      <c r="AB367" s="213"/>
      <c r="AC367" s="213"/>
      <c r="AD367" s="213"/>
      <c r="AE367" s="213"/>
      <c r="AF367" s="213"/>
      <c r="AG367" s="213" t="s">
        <v>172</v>
      </c>
      <c r="AH367" s="213">
        <v>0</v>
      </c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3"/>
      <c r="AW367" s="213"/>
      <c r="AX367" s="213"/>
      <c r="AY367" s="213"/>
      <c r="AZ367" s="213"/>
      <c r="BA367" s="213"/>
      <c r="BB367" s="213"/>
      <c r="BC367" s="213"/>
      <c r="BD367" s="213"/>
      <c r="BE367" s="213"/>
      <c r="BF367" s="213"/>
      <c r="BG367" s="213"/>
      <c r="BH367" s="213"/>
    </row>
    <row r="368" spans="1:60" outlineLevel="1" x14ac:dyDescent="0.2">
      <c r="A368" s="220"/>
      <c r="B368" s="221"/>
      <c r="C368" s="257" t="s">
        <v>795</v>
      </c>
      <c r="D368" s="225"/>
      <c r="E368" s="226">
        <v>5.2</v>
      </c>
      <c r="F368" s="223"/>
      <c r="G368" s="223"/>
      <c r="H368" s="223"/>
      <c r="I368" s="223"/>
      <c r="J368" s="223"/>
      <c r="K368" s="223"/>
      <c r="L368" s="223"/>
      <c r="M368" s="223"/>
      <c r="N368" s="223"/>
      <c r="O368" s="223"/>
      <c r="P368" s="223"/>
      <c r="Q368" s="223"/>
      <c r="R368" s="223"/>
      <c r="S368" s="223"/>
      <c r="T368" s="223"/>
      <c r="U368" s="223"/>
      <c r="V368" s="223"/>
      <c r="W368" s="223"/>
      <c r="X368" s="223"/>
      <c r="Y368" s="213"/>
      <c r="Z368" s="213"/>
      <c r="AA368" s="213"/>
      <c r="AB368" s="213"/>
      <c r="AC368" s="213"/>
      <c r="AD368" s="213"/>
      <c r="AE368" s="213"/>
      <c r="AF368" s="213"/>
      <c r="AG368" s="213" t="s">
        <v>172</v>
      </c>
      <c r="AH368" s="213">
        <v>0</v>
      </c>
      <c r="AI368" s="213"/>
      <c r="AJ368" s="213"/>
      <c r="AK368" s="213"/>
      <c r="AL368" s="213"/>
      <c r="AM368" s="213"/>
      <c r="AN368" s="213"/>
      <c r="AO368" s="213"/>
      <c r="AP368" s="213"/>
      <c r="AQ368" s="213"/>
      <c r="AR368" s="213"/>
      <c r="AS368" s="213"/>
      <c r="AT368" s="213"/>
      <c r="AU368" s="213"/>
      <c r="AV368" s="213"/>
      <c r="AW368" s="213"/>
      <c r="AX368" s="213"/>
      <c r="AY368" s="213"/>
      <c r="AZ368" s="213"/>
      <c r="BA368" s="213"/>
      <c r="BB368" s="213"/>
      <c r="BC368" s="213"/>
      <c r="BD368" s="213"/>
      <c r="BE368" s="213"/>
      <c r="BF368" s="213"/>
      <c r="BG368" s="213"/>
      <c r="BH368" s="213"/>
    </row>
    <row r="369" spans="1:60" outlineLevel="1" x14ac:dyDescent="0.2">
      <c r="A369" s="220"/>
      <c r="B369" s="221"/>
      <c r="C369" s="257" t="s">
        <v>796</v>
      </c>
      <c r="D369" s="225"/>
      <c r="E369" s="226">
        <v>10.4</v>
      </c>
      <c r="F369" s="223"/>
      <c r="G369" s="223"/>
      <c r="H369" s="223"/>
      <c r="I369" s="223"/>
      <c r="J369" s="223"/>
      <c r="K369" s="223"/>
      <c r="L369" s="223"/>
      <c r="M369" s="223"/>
      <c r="N369" s="223"/>
      <c r="O369" s="223"/>
      <c r="P369" s="223"/>
      <c r="Q369" s="223"/>
      <c r="R369" s="223"/>
      <c r="S369" s="223"/>
      <c r="T369" s="223"/>
      <c r="U369" s="223"/>
      <c r="V369" s="223"/>
      <c r="W369" s="223"/>
      <c r="X369" s="223"/>
      <c r="Y369" s="213"/>
      <c r="Z369" s="213"/>
      <c r="AA369" s="213"/>
      <c r="AB369" s="213"/>
      <c r="AC369" s="213"/>
      <c r="AD369" s="213"/>
      <c r="AE369" s="213"/>
      <c r="AF369" s="213"/>
      <c r="AG369" s="213" t="s">
        <v>172</v>
      </c>
      <c r="AH369" s="213">
        <v>0</v>
      </c>
      <c r="AI369" s="213"/>
      <c r="AJ369" s="213"/>
      <c r="AK369" s="213"/>
      <c r="AL369" s="213"/>
      <c r="AM369" s="213"/>
      <c r="AN369" s="213"/>
      <c r="AO369" s="213"/>
      <c r="AP369" s="213"/>
      <c r="AQ369" s="213"/>
      <c r="AR369" s="213"/>
      <c r="AS369" s="213"/>
      <c r="AT369" s="213"/>
      <c r="AU369" s="213"/>
      <c r="AV369" s="213"/>
      <c r="AW369" s="213"/>
      <c r="AX369" s="213"/>
      <c r="AY369" s="213"/>
      <c r="AZ369" s="213"/>
      <c r="BA369" s="213"/>
      <c r="BB369" s="213"/>
      <c r="BC369" s="213"/>
      <c r="BD369" s="213"/>
      <c r="BE369" s="213"/>
      <c r="BF369" s="213"/>
      <c r="BG369" s="213"/>
      <c r="BH369" s="213"/>
    </row>
    <row r="370" spans="1:60" ht="22.5" outlineLevel="1" x14ac:dyDescent="0.2">
      <c r="A370" s="234">
        <v>96</v>
      </c>
      <c r="B370" s="235" t="s">
        <v>797</v>
      </c>
      <c r="C370" s="256" t="s">
        <v>798</v>
      </c>
      <c r="D370" s="236" t="s">
        <v>177</v>
      </c>
      <c r="E370" s="237">
        <v>76.18938</v>
      </c>
      <c r="F370" s="238"/>
      <c r="G370" s="239">
        <f>ROUND(E370*F370,2)</f>
        <v>0</v>
      </c>
      <c r="H370" s="238"/>
      <c r="I370" s="239">
        <f>ROUND(E370*H370,2)</f>
        <v>0</v>
      </c>
      <c r="J370" s="238"/>
      <c r="K370" s="239">
        <f>ROUND(E370*J370,2)</f>
        <v>0</v>
      </c>
      <c r="L370" s="239">
        <v>21</v>
      </c>
      <c r="M370" s="239">
        <f>G370*(1+L370/100)</f>
        <v>0</v>
      </c>
      <c r="N370" s="239">
        <v>5.3499999999999997E-3</v>
      </c>
      <c r="O370" s="239">
        <f>ROUND(E370*N370,2)</f>
        <v>0.41</v>
      </c>
      <c r="P370" s="239">
        <v>0</v>
      </c>
      <c r="Q370" s="239">
        <f>ROUND(E370*P370,2)</f>
        <v>0</v>
      </c>
      <c r="R370" s="239" t="s">
        <v>706</v>
      </c>
      <c r="S370" s="239" t="s">
        <v>179</v>
      </c>
      <c r="T370" s="240" t="s">
        <v>168</v>
      </c>
      <c r="U370" s="223">
        <v>1.288</v>
      </c>
      <c r="V370" s="223">
        <f>ROUND(E370*U370,2)</f>
        <v>98.13</v>
      </c>
      <c r="W370" s="223"/>
      <c r="X370" s="223" t="s">
        <v>169</v>
      </c>
      <c r="Y370" s="213"/>
      <c r="Z370" s="213"/>
      <c r="AA370" s="213"/>
      <c r="AB370" s="213"/>
      <c r="AC370" s="213"/>
      <c r="AD370" s="213"/>
      <c r="AE370" s="213"/>
      <c r="AF370" s="213"/>
      <c r="AG370" s="213" t="s">
        <v>170</v>
      </c>
      <c r="AH370" s="213"/>
      <c r="AI370" s="213"/>
      <c r="AJ370" s="213"/>
      <c r="AK370" s="213"/>
      <c r="AL370" s="213"/>
      <c r="AM370" s="213"/>
      <c r="AN370" s="213"/>
      <c r="AO370" s="213"/>
      <c r="AP370" s="213"/>
      <c r="AQ370" s="213"/>
      <c r="AR370" s="213"/>
      <c r="AS370" s="213"/>
      <c r="AT370" s="213"/>
      <c r="AU370" s="213"/>
      <c r="AV370" s="213"/>
      <c r="AW370" s="213"/>
      <c r="AX370" s="213"/>
      <c r="AY370" s="213"/>
      <c r="AZ370" s="213"/>
      <c r="BA370" s="213"/>
      <c r="BB370" s="213"/>
      <c r="BC370" s="213"/>
      <c r="BD370" s="213"/>
      <c r="BE370" s="213"/>
      <c r="BF370" s="213"/>
      <c r="BG370" s="213"/>
      <c r="BH370" s="213"/>
    </row>
    <row r="371" spans="1:60" ht="33.75" outlineLevel="1" x14ac:dyDescent="0.2">
      <c r="A371" s="220"/>
      <c r="B371" s="221"/>
      <c r="C371" s="257" t="s">
        <v>799</v>
      </c>
      <c r="D371" s="225"/>
      <c r="E371" s="226">
        <v>67.979380000000006</v>
      </c>
      <c r="F371" s="223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223"/>
      <c r="S371" s="223"/>
      <c r="T371" s="223"/>
      <c r="U371" s="223"/>
      <c r="V371" s="223"/>
      <c r="W371" s="223"/>
      <c r="X371" s="223"/>
      <c r="Y371" s="213"/>
      <c r="Z371" s="213"/>
      <c r="AA371" s="213"/>
      <c r="AB371" s="213"/>
      <c r="AC371" s="213"/>
      <c r="AD371" s="213"/>
      <c r="AE371" s="213"/>
      <c r="AF371" s="213"/>
      <c r="AG371" s="213" t="s">
        <v>172</v>
      </c>
      <c r="AH371" s="213">
        <v>0</v>
      </c>
      <c r="AI371" s="213"/>
      <c r="AJ371" s="213"/>
      <c r="AK371" s="213"/>
      <c r="AL371" s="213"/>
      <c r="AM371" s="213"/>
      <c r="AN371" s="213"/>
      <c r="AO371" s="213"/>
      <c r="AP371" s="213"/>
      <c r="AQ371" s="213"/>
      <c r="AR371" s="213"/>
      <c r="AS371" s="213"/>
      <c r="AT371" s="213"/>
      <c r="AU371" s="213"/>
      <c r="AV371" s="213"/>
      <c r="AW371" s="213"/>
      <c r="AX371" s="213"/>
      <c r="AY371" s="213"/>
      <c r="AZ371" s="213"/>
      <c r="BA371" s="213"/>
      <c r="BB371" s="213"/>
      <c r="BC371" s="213"/>
      <c r="BD371" s="213"/>
      <c r="BE371" s="213"/>
      <c r="BF371" s="213"/>
      <c r="BG371" s="213"/>
      <c r="BH371" s="213"/>
    </row>
    <row r="372" spans="1:60" outlineLevel="1" x14ac:dyDescent="0.2">
      <c r="A372" s="220"/>
      <c r="B372" s="221"/>
      <c r="C372" s="257" t="s">
        <v>800</v>
      </c>
      <c r="D372" s="225"/>
      <c r="E372" s="226">
        <v>7</v>
      </c>
      <c r="F372" s="223"/>
      <c r="G372" s="223"/>
      <c r="H372" s="223"/>
      <c r="I372" s="223"/>
      <c r="J372" s="223"/>
      <c r="K372" s="223"/>
      <c r="L372" s="223"/>
      <c r="M372" s="223"/>
      <c r="N372" s="223"/>
      <c r="O372" s="223"/>
      <c r="P372" s="223"/>
      <c r="Q372" s="223"/>
      <c r="R372" s="223"/>
      <c r="S372" s="223"/>
      <c r="T372" s="223"/>
      <c r="U372" s="223"/>
      <c r="V372" s="223"/>
      <c r="W372" s="223"/>
      <c r="X372" s="223"/>
      <c r="Y372" s="213"/>
      <c r="Z372" s="213"/>
      <c r="AA372" s="213"/>
      <c r="AB372" s="213"/>
      <c r="AC372" s="213"/>
      <c r="AD372" s="213"/>
      <c r="AE372" s="213"/>
      <c r="AF372" s="213"/>
      <c r="AG372" s="213" t="s">
        <v>172</v>
      </c>
      <c r="AH372" s="213">
        <v>0</v>
      </c>
      <c r="AI372" s="213"/>
      <c r="AJ372" s="213"/>
      <c r="AK372" s="213"/>
      <c r="AL372" s="213"/>
      <c r="AM372" s="213"/>
      <c r="AN372" s="213"/>
      <c r="AO372" s="213"/>
      <c r="AP372" s="213"/>
      <c r="AQ372" s="213"/>
      <c r="AR372" s="213"/>
      <c r="AS372" s="213"/>
      <c r="AT372" s="213"/>
      <c r="AU372" s="213"/>
      <c r="AV372" s="213"/>
      <c r="AW372" s="213"/>
      <c r="AX372" s="213"/>
      <c r="AY372" s="213"/>
      <c r="AZ372" s="213"/>
      <c r="BA372" s="213"/>
      <c r="BB372" s="213"/>
      <c r="BC372" s="213"/>
      <c r="BD372" s="213"/>
      <c r="BE372" s="213"/>
      <c r="BF372" s="213"/>
      <c r="BG372" s="213"/>
      <c r="BH372" s="213"/>
    </row>
    <row r="373" spans="1:60" outlineLevel="1" x14ac:dyDescent="0.2">
      <c r="A373" s="220"/>
      <c r="B373" s="221"/>
      <c r="C373" s="257" t="s">
        <v>801</v>
      </c>
      <c r="D373" s="225"/>
      <c r="E373" s="226">
        <v>1.21</v>
      </c>
      <c r="F373" s="223"/>
      <c r="G373" s="223"/>
      <c r="H373" s="223"/>
      <c r="I373" s="223"/>
      <c r="J373" s="223"/>
      <c r="K373" s="223"/>
      <c r="L373" s="223"/>
      <c r="M373" s="223"/>
      <c r="N373" s="223"/>
      <c r="O373" s="223"/>
      <c r="P373" s="223"/>
      <c r="Q373" s="223"/>
      <c r="R373" s="223"/>
      <c r="S373" s="223"/>
      <c r="T373" s="223"/>
      <c r="U373" s="223"/>
      <c r="V373" s="223"/>
      <c r="W373" s="223"/>
      <c r="X373" s="223"/>
      <c r="Y373" s="213"/>
      <c r="Z373" s="213"/>
      <c r="AA373" s="213"/>
      <c r="AB373" s="213"/>
      <c r="AC373" s="213"/>
      <c r="AD373" s="213"/>
      <c r="AE373" s="213"/>
      <c r="AF373" s="213"/>
      <c r="AG373" s="213" t="s">
        <v>172</v>
      </c>
      <c r="AH373" s="213">
        <v>0</v>
      </c>
      <c r="AI373" s="213"/>
      <c r="AJ373" s="213"/>
      <c r="AK373" s="213"/>
      <c r="AL373" s="213"/>
      <c r="AM373" s="213"/>
      <c r="AN373" s="213"/>
      <c r="AO373" s="213"/>
      <c r="AP373" s="213"/>
      <c r="AQ373" s="213"/>
      <c r="AR373" s="213"/>
      <c r="AS373" s="213"/>
      <c r="AT373" s="213"/>
      <c r="AU373" s="213"/>
      <c r="AV373" s="213"/>
      <c r="AW373" s="213"/>
      <c r="AX373" s="213"/>
      <c r="AY373" s="213"/>
      <c r="AZ373" s="213"/>
      <c r="BA373" s="213"/>
      <c r="BB373" s="213"/>
      <c r="BC373" s="213"/>
      <c r="BD373" s="213"/>
      <c r="BE373" s="213"/>
      <c r="BF373" s="213"/>
      <c r="BG373" s="213"/>
      <c r="BH373" s="213"/>
    </row>
    <row r="374" spans="1:60" outlineLevel="1" x14ac:dyDescent="0.2">
      <c r="A374" s="234">
        <v>97</v>
      </c>
      <c r="B374" s="235" t="s">
        <v>802</v>
      </c>
      <c r="C374" s="256" t="s">
        <v>803</v>
      </c>
      <c r="D374" s="236" t="s">
        <v>224</v>
      </c>
      <c r="E374" s="237">
        <v>47.25</v>
      </c>
      <c r="F374" s="238"/>
      <c r="G374" s="239">
        <f>ROUND(E374*F374,2)</f>
        <v>0</v>
      </c>
      <c r="H374" s="238"/>
      <c r="I374" s="239">
        <f>ROUND(E374*H374,2)</f>
        <v>0</v>
      </c>
      <c r="J374" s="238"/>
      <c r="K374" s="239">
        <f>ROUND(E374*J374,2)</f>
        <v>0</v>
      </c>
      <c r="L374" s="239">
        <v>21</v>
      </c>
      <c r="M374" s="239">
        <f>G374*(1+L374/100)</f>
        <v>0</v>
      </c>
      <c r="N374" s="239">
        <v>1E-4</v>
      </c>
      <c r="O374" s="239">
        <f>ROUND(E374*N374,2)</f>
        <v>0</v>
      </c>
      <c r="P374" s="239">
        <v>0</v>
      </c>
      <c r="Q374" s="239">
        <f>ROUND(E374*P374,2)</f>
        <v>0</v>
      </c>
      <c r="R374" s="239" t="s">
        <v>706</v>
      </c>
      <c r="S374" s="239" t="s">
        <v>179</v>
      </c>
      <c r="T374" s="240" t="s">
        <v>168</v>
      </c>
      <c r="U374" s="223">
        <v>0.12</v>
      </c>
      <c r="V374" s="223">
        <f>ROUND(E374*U374,2)</f>
        <v>5.67</v>
      </c>
      <c r="W374" s="223"/>
      <c r="X374" s="223" t="s">
        <v>169</v>
      </c>
      <c r="Y374" s="213"/>
      <c r="Z374" s="213"/>
      <c r="AA374" s="213"/>
      <c r="AB374" s="213"/>
      <c r="AC374" s="213"/>
      <c r="AD374" s="213"/>
      <c r="AE374" s="213"/>
      <c r="AF374" s="213"/>
      <c r="AG374" s="213" t="s">
        <v>170</v>
      </c>
      <c r="AH374" s="213"/>
      <c r="AI374" s="213"/>
      <c r="AJ374" s="213"/>
      <c r="AK374" s="213"/>
      <c r="AL374" s="213"/>
      <c r="AM374" s="213"/>
      <c r="AN374" s="213"/>
      <c r="AO374" s="213"/>
      <c r="AP374" s="213"/>
      <c r="AQ374" s="213"/>
      <c r="AR374" s="213"/>
      <c r="AS374" s="213"/>
      <c r="AT374" s="213"/>
      <c r="AU374" s="213"/>
      <c r="AV374" s="213"/>
      <c r="AW374" s="213"/>
      <c r="AX374" s="213"/>
      <c r="AY374" s="213"/>
      <c r="AZ374" s="213"/>
      <c r="BA374" s="213"/>
      <c r="BB374" s="213"/>
      <c r="BC374" s="213"/>
      <c r="BD374" s="213"/>
      <c r="BE374" s="213"/>
      <c r="BF374" s="213"/>
      <c r="BG374" s="213"/>
      <c r="BH374" s="213"/>
    </row>
    <row r="375" spans="1:60" outlineLevel="1" x14ac:dyDescent="0.2">
      <c r="A375" s="220"/>
      <c r="B375" s="221"/>
      <c r="C375" s="257" t="s">
        <v>804</v>
      </c>
      <c r="D375" s="225"/>
      <c r="E375" s="226">
        <v>40.4</v>
      </c>
      <c r="F375" s="223"/>
      <c r="G375" s="223"/>
      <c r="H375" s="223"/>
      <c r="I375" s="223"/>
      <c r="J375" s="223"/>
      <c r="K375" s="223"/>
      <c r="L375" s="223"/>
      <c r="M375" s="223"/>
      <c r="N375" s="223"/>
      <c r="O375" s="223"/>
      <c r="P375" s="223"/>
      <c r="Q375" s="223"/>
      <c r="R375" s="223"/>
      <c r="S375" s="223"/>
      <c r="T375" s="223"/>
      <c r="U375" s="223"/>
      <c r="V375" s="223"/>
      <c r="W375" s="223"/>
      <c r="X375" s="223"/>
      <c r="Y375" s="213"/>
      <c r="Z375" s="213"/>
      <c r="AA375" s="213"/>
      <c r="AB375" s="213"/>
      <c r="AC375" s="213"/>
      <c r="AD375" s="213"/>
      <c r="AE375" s="213"/>
      <c r="AF375" s="213"/>
      <c r="AG375" s="213" t="s">
        <v>172</v>
      </c>
      <c r="AH375" s="213">
        <v>0</v>
      </c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3"/>
      <c r="AW375" s="213"/>
      <c r="AX375" s="213"/>
      <c r="AY375" s="213"/>
      <c r="AZ375" s="213"/>
      <c r="BA375" s="213"/>
      <c r="BB375" s="213"/>
      <c r="BC375" s="213"/>
      <c r="BD375" s="213"/>
      <c r="BE375" s="213"/>
      <c r="BF375" s="213"/>
      <c r="BG375" s="213"/>
      <c r="BH375" s="213"/>
    </row>
    <row r="376" spans="1:60" outlineLevel="1" x14ac:dyDescent="0.2">
      <c r="A376" s="220"/>
      <c r="B376" s="221"/>
      <c r="C376" s="257" t="s">
        <v>805</v>
      </c>
      <c r="D376" s="225"/>
      <c r="E376" s="226">
        <v>4.95</v>
      </c>
      <c r="F376" s="223"/>
      <c r="G376" s="223"/>
      <c r="H376" s="223"/>
      <c r="I376" s="223"/>
      <c r="J376" s="223"/>
      <c r="K376" s="223"/>
      <c r="L376" s="223"/>
      <c r="M376" s="223"/>
      <c r="N376" s="223"/>
      <c r="O376" s="223"/>
      <c r="P376" s="223"/>
      <c r="Q376" s="223"/>
      <c r="R376" s="223"/>
      <c r="S376" s="223"/>
      <c r="T376" s="223"/>
      <c r="U376" s="223"/>
      <c r="V376" s="223"/>
      <c r="W376" s="223"/>
      <c r="X376" s="223"/>
      <c r="Y376" s="213"/>
      <c r="Z376" s="213"/>
      <c r="AA376" s="213"/>
      <c r="AB376" s="213"/>
      <c r="AC376" s="213"/>
      <c r="AD376" s="213"/>
      <c r="AE376" s="213"/>
      <c r="AF376" s="213"/>
      <c r="AG376" s="213" t="s">
        <v>172</v>
      </c>
      <c r="AH376" s="213">
        <v>0</v>
      </c>
      <c r="AI376" s="213"/>
      <c r="AJ376" s="213"/>
      <c r="AK376" s="213"/>
      <c r="AL376" s="213"/>
      <c r="AM376" s="213"/>
      <c r="AN376" s="213"/>
      <c r="AO376" s="213"/>
      <c r="AP376" s="213"/>
      <c r="AQ376" s="213"/>
      <c r="AR376" s="213"/>
      <c r="AS376" s="213"/>
      <c r="AT376" s="213"/>
      <c r="AU376" s="213"/>
      <c r="AV376" s="213"/>
      <c r="AW376" s="213"/>
      <c r="AX376" s="213"/>
      <c r="AY376" s="213"/>
      <c r="AZ376" s="213"/>
      <c r="BA376" s="213"/>
      <c r="BB376" s="213"/>
      <c r="BC376" s="213"/>
      <c r="BD376" s="213"/>
      <c r="BE376" s="213"/>
      <c r="BF376" s="213"/>
      <c r="BG376" s="213"/>
      <c r="BH376" s="213"/>
    </row>
    <row r="377" spans="1:60" outlineLevel="1" x14ac:dyDescent="0.2">
      <c r="A377" s="220"/>
      <c r="B377" s="221"/>
      <c r="C377" s="257" t="s">
        <v>806</v>
      </c>
      <c r="D377" s="225"/>
      <c r="E377" s="226">
        <v>1.9</v>
      </c>
      <c r="F377" s="223"/>
      <c r="G377" s="223"/>
      <c r="H377" s="223"/>
      <c r="I377" s="223"/>
      <c r="J377" s="223"/>
      <c r="K377" s="223"/>
      <c r="L377" s="223"/>
      <c r="M377" s="223"/>
      <c r="N377" s="223"/>
      <c r="O377" s="223"/>
      <c r="P377" s="223"/>
      <c r="Q377" s="223"/>
      <c r="R377" s="223"/>
      <c r="S377" s="223"/>
      <c r="T377" s="223"/>
      <c r="U377" s="223"/>
      <c r="V377" s="223"/>
      <c r="W377" s="223"/>
      <c r="X377" s="223"/>
      <c r="Y377" s="213"/>
      <c r="Z377" s="213"/>
      <c r="AA377" s="213"/>
      <c r="AB377" s="213"/>
      <c r="AC377" s="213"/>
      <c r="AD377" s="213"/>
      <c r="AE377" s="213"/>
      <c r="AF377" s="213"/>
      <c r="AG377" s="213" t="s">
        <v>172</v>
      </c>
      <c r="AH377" s="213">
        <v>0</v>
      </c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3"/>
      <c r="AW377" s="213"/>
      <c r="AX377" s="213"/>
      <c r="AY377" s="213"/>
      <c r="AZ377" s="213"/>
      <c r="BA377" s="213"/>
      <c r="BB377" s="213"/>
      <c r="BC377" s="213"/>
      <c r="BD377" s="213"/>
      <c r="BE377" s="213"/>
      <c r="BF377" s="213"/>
      <c r="BG377" s="213"/>
      <c r="BH377" s="213"/>
    </row>
    <row r="378" spans="1:60" outlineLevel="1" x14ac:dyDescent="0.2">
      <c r="A378" s="234">
        <v>98</v>
      </c>
      <c r="B378" s="235" t="s">
        <v>807</v>
      </c>
      <c r="C378" s="256" t="s">
        <v>808</v>
      </c>
      <c r="D378" s="236" t="s">
        <v>224</v>
      </c>
      <c r="E378" s="237">
        <v>43.45</v>
      </c>
      <c r="F378" s="238"/>
      <c r="G378" s="239">
        <f>ROUND(E378*F378,2)</f>
        <v>0</v>
      </c>
      <c r="H378" s="238"/>
      <c r="I378" s="239">
        <f>ROUND(E378*H378,2)</f>
        <v>0</v>
      </c>
      <c r="J378" s="238"/>
      <c r="K378" s="239">
        <f>ROUND(E378*J378,2)</f>
        <v>0</v>
      </c>
      <c r="L378" s="239">
        <v>21</v>
      </c>
      <c r="M378" s="239">
        <f>G378*(1+L378/100)</f>
        <v>0</v>
      </c>
      <c r="N378" s="239">
        <v>1E-4</v>
      </c>
      <c r="O378" s="239">
        <f>ROUND(E378*N378,2)</f>
        <v>0</v>
      </c>
      <c r="P378" s="239">
        <v>0</v>
      </c>
      <c r="Q378" s="239">
        <f>ROUND(E378*P378,2)</f>
        <v>0</v>
      </c>
      <c r="R378" s="239" t="s">
        <v>706</v>
      </c>
      <c r="S378" s="239" t="s">
        <v>179</v>
      </c>
      <c r="T378" s="240" t="s">
        <v>168</v>
      </c>
      <c r="U378" s="223">
        <v>0.12</v>
      </c>
      <c r="V378" s="223">
        <f>ROUND(E378*U378,2)</f>
        <v>5.21</v>
      </c>
      <c r="W378" s="223"/>
      <c r="X378" s="223" t="s">
        <v>169</v>
      </c>
      <c r="Y378" s="213"/>
      <c r="Z378" s="213"/>
      <c r="AA378" s="213"/>
      <c r="AB378" s="213"/>
      <c r="AC378" s="213"/>
      <c r="AD378" s="213"/>
      <c r="AE378" s="213"/>
      <c r="AF378" s="213"/>
      <c r="AG378" s="213" t="s">
        <v>170</v>
      </c>
      <c r="AH378" s="213"/>
      <c r="AI378" s="213"/>
      <c r="AJ378" s="213"/>
      <c r="AK378" s="213"/>
      <c r="AL378" s="213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3"/>
      <c r="AW378" s="213"/>
      <c r="AX378" s="213"/>
      <c r="AY378" s="213"/>
      <c r="AZ378" s="213"/>
      <c r="BA378" s="213"/>
      <c r="BB378" s="213"/>
      <c r="BC378" s="213"/>
      <c r="BD378" s="213"/>
      <c r="BE378" s="213"/>
      <c r="BF378" s="213"/>
      <c r="BG378" s="213"/>
      <c r="BH378" s="213"/>
    </row>
    <row r="379" spans="1:60" outlineLevel="1" x14ac:dyDescent="0.2">
      <c r="A379" s="220"/>
      <c r="B379" s="221"/>
      <c r="C379" s="257" t="s">
        <v>809</v>
      </c>
      <c r="D379" s="225"/>
      <c r="E379" s="226">
        <v>35.450000000000003</v>
      </c>
      <c r="F379" s="223"/>
      <c r="G379" s="223"/>
      <c r="H379" s="223"/>
      <c r="I379" s="223"/>
      <c r="J379" s="223"/>
      <c r="K379" s="223"/>
      <c r="L379" s="223"/>
      <c r="M379" s="223"/>
      <c r="N379" s="223"/>
      <c r="O379" s="223"/>
      <c r="P379" s="223"/>
      <c r="Q379" s="223"/>
      <c r="R379" s="223"/>
      <c r="S379" s="223"/>
      <c r="T379" s="223"/>
      <c r="U379" s="223"/>
      <c r="V379" s="223"/>
      <c r="W379" s="223"/>
      <c r="X379" s="223"/>
      <c r="Y379" s="213"/>
      <c r="Z379" s="213"/>
      <c r="AA379" s="213"/>
      <c r="AB379" s="213"/>
      <c r="AC379" s="213"/>
      <c r="AD379" s="213"/>
      <c r="AE379" s="213"/>
      <c r="AF379" s="213"/>
      <c r="AG379" s="213" t="s">
        <v>172</v>
      </c>
      <c r="AH379" s="213">
        <v>0</v>
      </c>
      <c r="AI379" s="213"/>
      <c r="AJ379" s="213"/>
      <c r="AK379" s="213"/>
      <c r="AL379" s="213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3"/>
      <c r="AW379" s="213"/>
      <c r="AX379" s="213"/>
      <c r="AY379" s="213"/>
      <c r="AZ379" s="213"/>
      <c r="BA379" s="213"/>
      <c r="BB379" s="213"/>
      <c r="BC379" s="213"/>
      <c r="BD379" s="213"/>
      <c r="BE379" s="213"/>
      <c r="BF379" s="213"/>
      <c r="BG379" s="213"/>
      <c r="BH379" s="213"/>
    </row>
    <row r="380" spans="1:60" outlineLevel="1" x14ac:dyDescent="0.2">
      <c r="A380" s="220"/>
      <c r="B380" s="221"/>
      <c r="C380" s="257" t="s">
        <v>810</v>
      </c>
      <c r="D380" s="225"/>
      <c r="E380" s="226">
        <v>8</v>
      </c>
      <c r="F380" s="223"/>
      <c r="G380" s="223"/>
      <c r="H380" s="223"/>
      <c r="I380" s="223"/>
      <c r="J380" s="223"/>
      <c r="K380" s="223"/>
      <c r="L380" s="223"/>
      <c r="M380" s="223"/>
      <c r="N380" s="223"/>
      <c r="O380" s="223"/>
      <c r="P380" s="223"/>
      <c r="Q380" s="223"/>
      <c r="R380" s="223"/>
      <c r="S380" s="223"/>
      <c r="T380" s="223"/>
      <c r="U380" s="223"/>
      <c r="V380" s="223"/>
      <c r="W380" s="223"/>
      <c r="X380" s="223"/>
      <c r="Y380" s="213"/>
      <c r="Z380" s="213"/>
      <c r="AA380" s="213"/>
      <c r="AB380" s="213"/>
      <c r="AC380" s="213"/>
      <c r="AD380" s="213"/>
      <c r="AE380" s="213"/>
      <c r="AF380" s="213"/>
      <c r="AG380" s="213" t="s">
        <v>172</v>
      </c>
      <c r="AH380" s="213">
        <v>0</v>
      </c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213"/>
      <c r="AT380" s="213"/>
      <c r="AU380" s="213"/>
      <c r="AV380" s="213"/>
      <c r="AW380" s="213"/>
      <c r="AX380" s="213"/>
      <c r="AY380" s="213"/>
      <c r="AZ380" s="213"/>
      <c r="BA380" s="213"/>
      <c r="BB380" s="213"/>
      <c r="BC380" s="213"/>
      <c r="BD380" s="213"/>
      <c r="BE380" s="213"/>
      <c r="BF380" s="213"/>
      <c r="BG380" s="213"/>
      <c r="BH380" s="213"/>
    </row>
    <row r="381" spans="1:60" ht="22.5" outlineLevel="1" x14ac:dyDescent="0.2">
      <c r="A381" s="234">
        <v>99</v>
      </c>
      <c r="B381" s="235" t="s">
        <v>811</v>
      </c>
      <c r="C381" s="256" t="s">
        <v>812</v>
      </c>
      <c r="D381" s="236" t="s">
        <v>177</v>
      </c>
      <c r="E381" s="237">
        <v>83.808310000000006</v>
      </c>
      <c r="F381" s="238"/>
      <c r="G381" s="239">
        <f>ROUND(E381*F381,2)</f>
        <v>0</v>
      </c>
      <c r="H381" s="238"/>
      <c r="I381" s="239">
        <f>ROUND(E381*H381,2)</f>
        <v>0</v>
      </c>
      <c r="J381" s="238"/>
      <c r="K381" s="239">
        <f>ROUND(E381*J381,2)</f>
        <v>0</v>
      </c>
      <c r="L381" s="239">
        <v>21</v>
      </c>
      <c r="M381" s="239">
        <f>G381*(1+L381/100)</f>
        <v>0</v>
      </c>
      <c r="N381" s="239">
        <v>1.9429999999999999E-2</v>
      </c>
      <c r="O381" s="239">
        <f>ROUND(E381*N381,2)</f>
        <v>1.63</v>
      </c>
      <c r="P381" s="239">
        <v>0</v>
      </c>
      <c r="Q381" s="239">
        <f>ROUND(E381*P381,2)</f>
        <v>0</v>
      </c>
      <c r="R381" s="239" t="s">
        <v>741</v>
      </c>
      <c r="S381" s="239" t="s">
        <v>179</v>
      </c>
      <c r="T381" s="240" t="s">
        <v>168</v>
      </c>
      <c r="U381" s="223">
        <v>0</v>
      </c>
      <c r="V381" s="223">
        <f>ROUND(E381*U381,2)</f>
        <v>0</v>
      </c>
      <c r="W381" s="223"/>
      <c r="X381" s="223" t="s">
        <v>540</v>
      </c>
      <c r="Y381" s="213"/>
      <c r="Z381" s="213"/>
      <c r="AA381" s="213"/>
      <c r="AB381" s="213"/>
      <c r="AC381" s="213"/>
      <c r="AD381" s="213"/>
      <c r="AE381" s="213"/>
      <c r="AF381" s="213"/>
      <c r="AG381" s="213" t="s">
        <v>541</v>
      </c>
      <c r="AH381" s="213"/>
      <c r="AI381" s="213"/>
      <c r="AJ381" s="213"/>
      <c r="AK381" s="213"/>
      <c r="AL381" s="213"/>
      <c r="AM381" s="213"/>
      <c r="AN381" s="213"/>
      <c r="AO381" s="213"/>
      <c r="AP381" s="213"/>
      <c r="AQ381" s="213"/>
      <c r="AR381" s="213"/>
      <c r="AS381" s="213"/>
      <c r="AT381" s="213"/>
      <c r="AU381" s="213"/>
      <c r="AV381" s="213"/>
      <c r="AW381" s="213"/>
      <c r="AX381" s="213"/>
      <c r="AY381" s="213"/>
      <c r="AZ381" s="213"/>
      <c r="BA381" s="213"/>
      <c r="BB381" s="213"/>
      <c r="BC381" s="213"/>
      <c r="BD381" s="213"/>
      <c r="BE381" s="213"/>
      <c r="BF381" s="213"/>
      <c r="BG381" s="213"/>
      <c r="BH381" s="213"/>
    </row>
    <row r="382" spans="1:60" outlineLevel="1" x14ac:dyDescent="0.2">
      <c r="A382" s="220"/>
      <c r="B382" s="221"/>
      <c r="C382" s="257" t="s">
        <v>813</v>
      </c>
      <c r="D382" s="225"/>
      <c r="E382" s="226">
        <v>83.808310000000006</v>
      </c>
      <c r="F382" s="223"/>
      <c r="G382" s="223"/>
      <c r="H382" s="223"/>
      <c r="I382" s="223"/>
      <c r="J382" s="223"/>
      <c r="K382" s="223"/>
      <c r="L382" s="223"/>
      <c r="M382" s="223"/>
      <c r="N382" s="223"/>
      <c r="O382" s="223"/>
      <c r="P382" s="223"/>
      <c r="Q382" s="223"/>
      <c r="R382" s="223"/>
      <c r="S382" s="223"/>
      <c r="T382" s="223"/>
      <c r="U382" s="223"/>
      <c r="V382" s="223"/>
      <c r="W382" s="223"/>
      <c r="X382" s="223"/>
      <c r="Y382" s="213"/>
      <c r="Z382" s="213"/>
      <c r="AA382" s="213"/>
      <c r="AB382" s="213"/>
      <c r="AC382" s="213"/>
      <c r="AD382" s="213"/>
      <c r="AE382" s="213"/>
      <c r="AF382" s="213"/>
      <c r="AG382" s="213" t="s">
        <v>172</v>
      </c>
      <c r="AH382" s="213">
        <v>5</v>
      </c>
      <c r="AI382" s="213"/>
      <c r="AJ382" s="213"/>
      <c r="AK382" s="213"/>
      <c r="AL382" s="213"/>
      <c r="AM382" s="213"/>
      <c r="AN382" s="213"/>
      <c r="AO382" s="213"/>
      <c r="AP382" s="213"/>
      <c r="AQ382" s="213"/>
      <c r="AR382" s="213"/>
      <c r="AS382" s="213"/>
      <c r="AT382" s="213"/>
      <c r="AU382" s="213"/>
      <c r="AV382" s="213"/>
      <c r="AW382" s="213"/>
      <c r="AX382" s="213"/>
      <c r="AY382" s="213"/>
      <c r="AZ382" s="213"/>
      <c r="BA382" s="213"/>
      <c r="BB382" s="213"/>
      <c r="BC382" s="213"/>
      <c r="BD382" s="213"/>
      <c r="BE382" s="213"/>
      <c r="BF382" s="213"/>
      <c r="BG382" s="213"/>
      <c r="BH382" s="213"/>
    </row>
    <row r="383" spans="1:60" outlineLevel="1" x14ac:dyDescent="0.2">
      <c r="A383" s="234">
        <v>100</v>
      </c>
      <c r="B383" s="235" t="s">
        <v>814</v>
      </c>
      <c r="C383" s="256" t="s">
        <v>815</v>
      </c>
      <c r="D383" s="236" t="s">
        <v>177</v>
      </c>
      <c r="E383" s="237">
        <v>17.16</v>
      </c>
      <c r="F383" s="238"/>
      <c r="G383" s="239">
        <f>ROUND(E383*F383,2)</f>
        <v>0</v>
      </c>
      <c r="H383" s="238"/>
      <c r="I383" s="239">
        <f>ROUND(E383*H383,2)</f>
        <v>0</v>
      </c>
      <c r="J383" s="238"/>
      <c r="K383" s="239">
        <f>ROUND(E383*J383,2)</f>
        <v>0</v>
      </c>
      <c r="L383" s="239">
        <v>21</v>
      </c>
      <c r="M383" s="239">
        <f>G383*(1+L383/100)</f>
        <v>0</v>
      </c>
      <c r="N383" s="239">
        <v>1.78E-2</v>
      </c>
      <c r="O383" s="239">
        <f>ROUND(E383*N383,2)</f>
        <v>0.31</v>
      </c>
      <c r="P383" s="239">
        <v>0</v>
      </c>
      <c r="Q383" s="239">
        <f>ROUND(E383*P383,2)</f>
        <v>0</v>
      </c>
      <c r="R383" s="239"/>
      <c r="S383" s="239" t="s">
        <v>167</v>
      </c>
      <c r="T383" s="240" t="s">
        <v>168</v>
      </c>
      <c r="U383" s="223">
        <v>0</v>
      </c>
      <c r="V383" s="223">
        <f>ROUND(E383*U383,2)</f>
        <v>0</v>
      </c>
      <c r="W383" s="223"/>
      <c r="X383" s="223" t="s">
        <v>540</v>
      </c>
      <c r="Y383" s="213"/>
      <c r="Z383" s="213"/>
      <c r="AA383" s="213"/>
      <c r="AB383" s="213"/>
      <c r="AC383" s="213"/>
      <c r="AD383" s="213"/>
      <c r="AE383" s="213"/>
      <c r="AF383" s="213"/>
      <c r="AG383" s="213" t="s">
        <v>541</v>
      </c>
      <c r="AH383" s="213"/>
      <c r="AI383" s="213"/>
      <c r="AJ383" s="213"/>
      <c r="AK383" s="213"/>
      <c r="AL383" s="213"/>
      <c r="AM383" s="213"/>
      <c r="AN383" s="213"/>
      <c r="AO383" s="213"/>
      <c r="AP383" s="213"/>
      <c r="AQ383" s="213"/>
      <c r="AR383" s="213"/>
      <c r="AS383" s="213"/>
      <c r="AT383" s="213"/>
      <c r="AU383" s="213"/>
      <c r="AV383" s="213"/>
      <c r="AW383" s="213"/>
      <c r="AX383" s="213"/>
      <c r="AY383" s="213"/>
      <c r="AZ383" s="213"/>
      <c r="BA383" s="213"/>
      <c r="BB383" s="213"/>
      <c r="BC383" s="213"/>
      <c r="BD383" s="213"/>
      <c r="BE383" s="213"/>
      <c r="BF383" s="213"/>
      <c r="BG383" s="213"/>
      <c r="BH383" s="213"/>
    </row>
    <row r="384" spans="1:60" outlineLevel="1" x14ac:dyDescent="0.2">
      <c r="A384" s="220"/>
      <c r="B384" s="221"/>
      <c r="C384" s="257" t="s">
        <v>816</v>
      </c>
      <c r="D384" s="225"/>
      <c r="E384" s="226">
        <v>17.16</v>
      </c>
      <c r="F384" s="223"/>
      <c r="G384" s="223"/>
      <c r="H384" s="223"/>
      <c r="I384" s="223"/>
      <c r="J384" s="223"/>
      <c r="K384" s="223"/>
      <c r="L384" s="223"/>
      <c r="M384" s="223"/>
      <c r="N384" s="223"/>
      <c r="O384" s="223"/>
      <c r="P384" s="223"/>
      <c r="Q384" s="223"/>
      <c r="R384" s="223"/>
      <c r="S384" s="223"/>
      <c r="T384" s="223"/>
      <c r="U384" s="223"/>
      <c r="V384" s="223"/>
      <c r="W384" s="223"/>
      <c r="X384" s="223"/>
      <c r="Y384" s="213"/>
      <c r="Z384" s="213"/>
      <c r="AA384" s="213"/>
      <c r="AB384" s="213"/>
      <c r="AC384" s="213"/>
      <c r="AD384" s="213"/>
      <c r="AE384" s="213"/>
      <c r="AF384" s="213"/>
      <c r="AG384" s="213" t="s">
        <v>172</v>
      </c>
      <c r="AH384" s="213">
        <v>5</v>
      </c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3"/>
      <c r="AT384" s="213"/>
      <c r="AU384" s="213"/>
      <c r="AV384" s="213"/>
      <c r="AW384" s="213"/>
      <c r="AX384" s="213"/>
      <c r="AY384" s="213"/>
      <c r="AZ384" s="213"/>
      <c r="BA384" s="213"/>
      <c r="BB384" s="213"/>
      <c r="BC384" s="213"/>
      <c r="BD384" s="213"/>
      <c r="BE384" s="213"/>
      <c r="BF384" s="213"/>
      <c r="BG384" s="213"/>
      <c r="BH384" s="213"/>
    </row>
    <row r="385" spans="1:60" outlineLevel="1" x14ac:dyDescent="0.2">
      <c r="A385" s="220">
        <v>101</v>
      </c>
      <c r="B385" s="221" t="s">
        <v>817</v>
      </c>
      <c r="C385" s="260" t="s">
        <v>818</v>
      </c>
      <c r="D385" s="222" t="s">
        <v>0</v>
      </c>
      <c r="E385" s="244"/>
      <c r="F385" s="224"/>
      <c r="G385" s="223">
        <f>ROUND(E385*F385,2)</f>
        <v>0</v>
      </c>
      <c r="H385" s="224"/>
      <c r="I385" s="223">
        <f>ROUND(E385*H385,2)</f>
        <v>0</v>
      </c>
      <c r="J385" s="224"/>
      <c r="K385" s="223">
        <f>ROUND(E385*J385,2)</f>
        <v>0</v>
      </c>
      <c r="L385" s="223">
        <v>21</v>
      </c>
      <c r="M385" s="223">
        <f>G385*(1+L385/100)</f>
        <v>0</v>
      </c>
      <c r="N385" s="223">
        <v>0</v>
      </c>
      <c r="O385" s="223">
        <f>ROUND(E385*N385,2)</f>
        <v>0</v>
      </c>
      <c r="P385" s="223">
        <v>0</v>
      </c>
      <c r="Q385" s="223">
        <f>ROUND(E385*P385,2)</f>
        <v>0</v>
      </c>
      <c r="R385" s="223" t="s">
        <v>706</v>
      </c>
      <c r="S385" s="223" t="s">
        <v>179</v>
      </c>
      <c r="T385" s="223" t="s">
        <v>168</v>
      </c>
      <c r="U385" s="223">
        <v>0</v>
      </c>
      <c r="V385" s="223">
        <f>ROUND(E385*U385,2)</f>
        <v>0</v>
      </c>
      <c r="W385" s="223"/>
      <c r="X385" s="223" t="s">
        <v>301</v>
      </c>
      <c r="Y385" s="213"/>
      <c r="Z385" s="213"/>
      <c r="AA385" s="213"/>
      <c r="AB385" s="213"/>
      <c r="AC385" s="213"/>
      <c r="AD385" s="213"/>
      <c r="AE385" s="213"/>
      <c r="AF385" s="213"/>
      <c r="AG385" s="213" t="s">
        <v>302</v>
      </c>
      <c r="AH385" s="213"/>
      <c r="AI385" s="213"/>
      <c r="AJ385" s="213"/>
      <c r="AK385" s="213"/>
      <c r="AL385" s="213"/>
      <c r="AM385" s="213"/>
      <c r="AN385" s="213"/>
      <c r="AO385" s="213"/>
      <c r="AP385" s="213"/>
      <c r="AQ385" s="213"/>
      <c r="AR385" s="213"/>
      <c r="AS385" s="213"/>
      <c r="AT385" s="213"/>
      <c r="AU385" s="213"/>
      <c r="AV385" s="213"/>
      <c r="AW385" s="213"/>
      <c r="AX385" s="213"/>
      <c r="AY385" s="213"/>
      <c r="AZ385" s="213"/>
      <c r="BA385" s="213"/>
      <c r="BB385" s="213"/>
      <c r="BC385" s="213"/>
      <c r="BD385" s="213"/>
      <c r="BE385" s="213"/>
      <c r="BF385" s="213"/>
      <c r="BG385" s="213"/>
      <c r="BH385" s="213"/>
    </row>
    <row r="386" spans="1:60" x14ac:dyDescent="0.2">
      <c r="A386" s="228" t="s">
        <v>162</v>
      </c>
      <c r="B386" s="229" t="s">
        <v>123</v>
      </c>
      <c r="C386" s="255" t="s">
        <v>124</v>
      </c>
      <c r="D386" s="230"/>
      <c r="E386" s="231"/>
      <c r="F386" s="232"/>
      <c r="G386" s="232">
        <f>SUMIF(AG387:AG397,"&lt;&gt;NOR",G387:G397)</f>
        <v>0</v>
      </c>
      <c r="H386" s="232"/>
      <c r="I386" s="232">
        <f>SUM(I387:I397)</f>
        <v>0</v>
      </c>
      <c r="J386" s="232"/>
      <c r="K386" s="232">
        <f>SUM(K387:K397)</f>
        <v>0</v>
      </c>
      <c r="L386" s="232"/>
      <c r="M386" s="232">
        <f>SUM(M387:M397)</f>
        <v>0</v>
      </c>
      <c r="N386" s="232"/>
      <c r="O386" s="232">
        <f>SUM(O387:O397)</f>
        <v>0.01</v>
      </c>
      <c r="P386" s="232"/>
      <c r="Q386" s="232">
        <f>SUM(Q387:Q397)</f>
        <v>0</v>
      </c>
      <c r="R386" s="232"/>
      <c r="S386" s="232"/>
      <c r="T386" s="233"/>
      <c r="U386" s="227"/>
      <c r="V386" s="227">
        <f>SUM(V387:V397)</f>
        <v>15.659999999999998</v>
      </c>
      <c r="W386" s="227"/>
      <c r="X386" s="227"/>
      <c r="AG386" t="s">
        <v>163</v>
      </c>
    </row>
    <row r="387" spans="1:60" outlineLevel="1" x14ac:dyDescent="0.2">
      <c r="A387" s="234">
        <v>102</v>
      </c>
      <c r="B387" s="235" t="s">
        <v>819</v>
      </c>
      <c r="C387" s="256" t="s">
        <v>820</v>
      </c>
      <c r="D387" s="236" t="s">
        <v>177</v>
      </c>
      <c r="E387" s="237">
        <v>14.67</v>
      </c>
      <c r="F387" s="238"/>
      <c r="G387" s="239">
        <f>ROUND(E387*F387,2)</f>
        <v>0</v>
      </c>
      <c r="H387" s="238"/>
      <c r="I387" s="239">
        <f>ROUND(E387*H387,2)</f>
        <v>0</v>
      </c>
      <c r="J387" s="238"/>
      <c r="K387" s="239">
        <f>ROUND(E387*J387,2)</f>
        <v>0</v>
      </c>
      <c r="L387" s="239">
        <v>21</v>
      </c>
      <c r="M387" s="239">
        <f>G387*(1+L387/100)</f>
        <v>0</v>
      </c>
      <c r="N387" s="239">
        <v>3.1E-4</v>
      </c>
      <c r="O387" s="239">
        <f>ROUND(E387*N387,2)</f>
        <v>0</v>
      </c>
      <c r="P387" s="239">
        <v>0</v>
      </c>
      <c r="Q387" s="239">
        <f>ROUND(E387*P387,2)</f>
        <v>0</v>
      </c>
      <c r="R387" s="239" t="s">
        <v>821</v>
      </c>
      <c r="S387" s="239" t="s">
        <v>179</v>
      </c>
      <c r="T387" s="240" t="s">
        <v>180</v>
      </c>
      <c r="U387" s="223">
        <v>0.41199999999999998</v>
      </c>
      <c r="V387" s="223">
        <f>ROUND(E387*U387,2)</f>
        <v>6.04</v>
      </c>
      <c r="W387" s="223"/>
      <c r="X387" s="223" t="s">
        <v>169</v>
      </c>
      <c r="Y387" s="213"/>
      <c r="Z387" s="213"/>
      <c r="AA387" s="213"/>
      <c r="AB387" s="213"/>
      <c r="AC387" s="213"/>
      <c r="AD387" s="213"/>
      <c r="AE387" s="213"/>
      <c r="AF387" s="213"/>
      <c r="AG387" s="213" t="s">
        <v>170</v>
      </c>
      <c r="AH387" s="213"/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3"/>
      <c r="AT387" s="213"/>
      <c r="AU387" s="213"/>
      <c r="AV387" s="213"/>
      <c r="AW387" s="213"/>
      <c r="AX387" s="213"/>
      <c r="AY387" s="213"/>
      <c r="AZ387" s="213"/>
      <c r="BA387" s="213"/>
      <c r="BB387" s="213"/>
      <c r="BC387" s="213"/>
      <c r="BD387" s="213"/>
      <c r="BE387" s="213"/>
      <c r="BF387" s="213"/>
      <c r="BG387" s="213"/>
      <c r="BH387" s="213"/>
    </row>
    <row r="388" spans="1:60" outlineLevel="1" x14ac:dyDescent="0.2">
      <c r="A388" s="220"/>
      <c r="B388" s="221"/>
      <c r="C388" s="259" t="s">
        <v>822</v>
      </c>
      <c r="D388" s="243"/>
      <c r="E388" s="243"/>
      <c r="F388" s="243"/>
      <c r="G388" s="243"/>
      <c r="H388" s="223"/>
      <c r="I388" s="223"/>
      <c r="J388" s="223"/>
      <c r="K388" s="223"/>
      <c r="L388" s="223"/>
      <c r="M388" s="223"/>
      <c r="N388" s="223"/>
      <c r="O388" s="223"/>
      <c r="P388" s="223"/>
      <c r="Q388" s="223"/>
      <c r="R388" s="223"/>
      <c r="S388" s="223"/>
      <c r="T388" s="223"/>
      <c r="U388" s="223"/>
      <c r="V388" s="223"/>
      <c r="W388" s="223"/>
      <c r="X388" s="223"/>
      <c r="Y388" s="213"/>
      <c r="Z388" s="213"/>
      <c r="AA388" s="213"/>
      <c r="AB388" s="213"/>
      <c r="AC388" s="213"/>
      <c r="AD388" s="213"/>
      <c r="AE388" s="213"/>
      <c r="AF388" s="213"/>
      <c r="AG388" s="213" t="s">
        <v>293</v>
      </c>
      <c r="AH388" s="213"/>
      <c r="AI388" s="213"/>
      <c r="AJ388" s="213"/>
      <c r="AK388" s="213"/>
      <c r="AL388" s="213"/>
      <c r="AM388" s="213"/>
      <c r="AN388" s="213"/>
      <c r="AO388" s="213"/>
      <c r="AP388" s="213"/>
      <c r="AQ388" s="213"/>
      <c r="AR388" s="213"/>
      <c r="AS388" s="213"/>
      <c r="AT388" s="213"/>
      <c r="AU388" s="213"/>
      <c r="AV388" s="213"/>
      <c r="AW388" s="213"/>
      <c r="AX388" s="213"/>
      <c r="AY388" s="213"/>
      <c r="AZ388" s="213"/>
      <c r="BA388" s="213"/>
      <c r="BB388" s="213"/>
      <c r="BC388" s="213"/>
      <c r="BD388" s="213"/>
      <c r="BE388" s="213"/>
      <c r="BF388" s="213"/>
      <c r="BG388" s="213"/>
      <c r="BH388" s="213"/>
    </row>
    <row r="389" spans="1:60" outlineLevel="1" x14ac:dyDescent="0.2">
      <c r="A389" s="220"/>
      <c r="B389" s="221"/>
      <c r="C389" s="257" t="s">
        <v>823</v>
      </c>
      <c r="D389" s="225"/>
      <c r="E389" s="226">
        <v>4.4459999999999997</v>
      </c>
      <c r="F389" s="223"/>
      <c r="G389" s="223"/>
      <c r="H389" s="223"/>
      <c r="I389" s="223"/>
      <c r="J389" s="223"/>
      <c r="K389" s="223"/>
      <c r="L389" s="223"/>
      <c r="M389" s="223"/>
      <c r="N389" s="223"/>
      <c r="O389" s="223"/>
      <c r="P389" s="223"/>
      <c r="Q389" s="223"/>
      <c r="R389" s="223"/>
      <c r="S389" s="223"/>
      <c r="T389" s="223"/>
      <c r="U389" s="223"/>
      <c r="V389" s="223"/>
      <c r="W389" s="223"/>
      <c r="X389" s="223"/>
      <c r="Y389" s="213"/>
      <c r="Z389" s="213"/>
      <c r="AA389" s="213"/>
      <c r="AB389" s="213"/>
      <c r="AC389" s="213"/>
      <c r="AD389" s="213"/>
      <c r="AE389" s="213"/>
      <c r="AF389" s="213"/>
      <c r="AG389" s="213" t="s">
        <v>172</v>
      </c>
      <c r="AH389" s="213">
        <v>0</v>
      </c>
      <c r="AI389" s="213"/>
      <c r="AJ389" s="213"/>
      <c r="AK389" s="213"/>
      <c r="AL389" s="213"/>
      <c r="AM389" s="213"/>
      <c r="AN389" s="213"/>
      <c r="AO389" s="213"/>
      <c r="AP389" s="213"/>
      <c r="AQ389" s="213"/>
      <c r="AR389" s="213"/>
      <c r="AS389" s="213"/>
      <c r="AT389" s="213"/>
      <c r="AU389" s="213"/>
      <c r="AV389" s="213"/>
      <c r="AW389" s="213"/>
      <c r="AX389" s="213"/>
      <c r="AY389" s="213"/>
      <c r="AZ389" s="213"/>
      <c r="BA389" s="213"/>
      <c r="BB389" s="213"/>
      <c r="BC389" s="213"/>
      <c r="BD389" s="213"/>
      <c r="BE389" s="213"/>
      <c r="BF389" s="213"/>
      <c r="BG389" s="213"/>
      <c r="BH389" s="213"/>
    </row>
    <row r="390" spans="1:60" outlineLevel="1" x14ac:dyDescent="0.2">
      <c r="A390" s="220"/>
      <c r="B390" s="221"/>
      <c r="C390" s="257" t="s">
        <v>824</v>
      </c>
      <c r="D390" s="225"/>
      <c r="E390" s="226">
        <v>8.7119999999999997</v>
      </c>
      <c r="F390" s="223"/>
      <c r="G390" s="223"/>
      <c r="H390" s="223"/>
      <c r="I390" s="223"/>
      <c r="J390" s="223"/>
      <c r="K390" s="223"/>
      <c r="L390" s="223"/>
      <c r="M390" s="223"/>
      <c r="N390" s="223"/>
      <c r="O390" s="223"/>
      <c r="P390" s="223"/>
      <c r="Q390" s="223"/>
      <c r="R390" s="223"/>
      <c r="S390" s="223"/>
      <c r="T390" s="223"/>
      <c r="U390" s="223"/>
      <c r="V390" s="223"/>
      <c r="W390" s="223"/>
      <c r="X390" s="223"/>
      <c r="Y390" s="213"/>
      <c r="Z390" s="213"/>
      <c r="AA390" s="213"/>
      <c r="AB390" s="213"/>
      <c r="AC390" s="213"/>
      <c r="AD390" s="213"/>
      <c r="AE390" s="213"/>
      <c r="AF390" s="213"/>
      <c r="AG390" s="213" t="s">
        <v>172</v>
      </c>
      <c r="AH390" s="213">
        <v>0</v>
      </c>
      <c r="AI390" s="213"/>
      <c r="AJ390" s="213"/>
      <c r="AK390" s="213"/>
      <c r="AL390" s="213"/>
      <c r="AM390" s="213"/>
      <c r="AN390" s="213"/>
      <c r="AO390" s="213"/>
      <c r="AP390" s="213"/>
      <c r="AQ390" s="213"/>
      <c r="AR390" s="213"/>
      <c r="AS390" s="213"/>
      <c r="AT390" s="213"/>
      <c r="AU390" s="213"/>
      <c r="AV390" s="213"/>
      <c r="AW390" s="213"/>
      <c r="AX390" s="213"/>
      <c r="AY390" s="213"/>
      <c r="AZ390" s="213"/>
      <c r="BA390" s="213"/>
      <c r="BB390" s="213"/>
      <c r="BC390" s="213"/>
      <c r="BD390" s="213"/>
      <c r="BE390" s="213"/>
      <c r="BF390" s="213"/>
      <c r="BG390" s="213"/>
      <c r="BH390" s="213"/>
    </row>
    <row r="391" spans="1:60" outlineLevel="1" x14ac:dyDescent="0.2">
      <c r="A391" s="220"/>
      <c r="B391" s="221"/>
      <c r="C391" s="257" t="s">
        <v>825</v>
      </c>
      <c r="D391" s="225"/>
      <c r="E391" s="226">
        <v>1.512</v>
      </c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223"/>
      <c r="Y391" s="213"/>
      <c r="Z391" s="213"/>
      <c r="AA391" s="213"/>
      <c r="AB391" s="213"/>
      <c r="AC391" s="213"/>
      <c r="AD391" s="213"/>
      <c r="AE391" s="213"/>
      <c r="AF391" s="213"/>
      <c r="AG391" s="213" t="s">
        <v>172</v>
      </c>
      <c r="AH391" s="213">
        <v>0</v>
      </c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3"/>
      <c r="AT391" s="213"/>
      <c r="AU391" s="213"/>
      <c r="AV391" s="213"/>
      <c r="AW391" s="213"/>
      <c r="AX391" s="213"/>
      <c r="AY391" s="213"/>
      <c r="AZ391" s="213"/>
      <c r="BA391" s="213"/>
      <c r="BB391" s="213"/>
      <c r="BC391" s="213"/>
      <c r="BD391" s="213"/>
      <c r="BE391" s="213"/>
      <c r="BF391" s="213"/>
      <c r="BG391" s="213"/>
      <c r="BH391" s="213"/>
    </row>
    <row r="392" spans="1:60" outlineLevel="1" x14ac:dyDescent="0.2">
      <c r="A392" s="234">
        <v>103</v>
      </c>
      <c r="B392" s="235" t="s">
        <v>826</v>
      </c>
      <c r="C392" s="256" t="s">
        <v>827</v>
      </c>
      <c r="D392" s="236" t="s">
        <v>177</v>
      </c>
      <c r="E392" s="237">
        <v>17.603999999999999</v>
      </c>
      <c r="F392" s="238"/>
      <c r="G392" s="239">
        <f>ROUND(E392*F392,2)</f>
        <v>0</v>
      </c>
      <c r="H392" s="238"/>
      <c r="I392" s="239">
        <f>ROUND(E392*H392,2)</f>
        <v>0</v>
      </c>
      <c r="J392" s="238"/>
      <c r="K392" s="239">
        <f>ROUND(E392*J392,2)</f>
        <v>0</v>
      </c>
      <c r="L392" s="239">
        <v>21</v>
      </c>
      <c r="M392" s="239">
        <f>G392*(1+L392/100)</f>
        <v>0</v>
      </c>
      <c r="N392" s="239">
        <v>3.1E-4</v>
      </c>
      <c r="O392" s="239">
        <f>ROUND(E392*N392,2)</f>
        <v>0.01</v>
      </c>
      <c r="P392" s="239">
        <v>0</v>
      </c>
      <c r="Q392" s="239">
        <f>ROUND(E392*P392,2)</f>
        <v>0</v>
      </c>
      <c r="R392" s="239" t="s">
        <v>821</v>
      </c>
      <c r="S392" s="239" t="s">
        <v>179</v>
      </c>
      <c r="T392" s="240" t="s">
        <v>180</v>
      </c>
      <c r="U392" s="223">
        <v>0.40300000000000002</v>
      </c>
      <c r="V392" s="223">
        <f>ROUND(E392*U392,2)</f>
        <v>7.09</v>
      </c>
      <c r="W392" s="223"/>
      <c r="X392" s="223" t="s">
        <v>169</v>
      </c>
      <c r="Y392" s="213"/>
      <c r="Z392" s="213"/>
      <c r="AA392" s="213"/>
      <c r="AB392" s="213"/>
      <c r="AC392" s="213"/>
      <c r="AD392" s="213"/>
      <c r="AE392" s="213"/>
      <c r="AF392" s="213"/>
      <c r="AG392" s="213" t="s">
        <v>170</v>
      </c>
      <c r="AH392" s="213"/>
      <c r="AI392" s="213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3"/>
      <c r="AT392" s="213"/>
      <c r="AU392" s="213"/>
      <c r="AV392" s="213"/>
      <c r="AW392" s="213"/>
      <c r="AX392" s="213"/>
      <c r="AY392" s="213"/>
      <c r="AZ392" s="213"/>
      <c r="BA392" s="213"/>
      <c r="BB392" s="213"/>
      <c r="BC392" s="213"/>
      <c r="BD392" s="213"/>
      <c r="BE392" s="213"/>
      <c r="BF392" s="213"/>
      <c r="BG392" s="213"/>
      <c r="BH392" s="213"/>
    </row>
    <row r="393" spans="1:60" outlineLevel="1" x14ac:dyDescent="0.2">
      <c r="A393" s="220"/>
      <c r="B393" s="221"/>
      <c r="C393" s="257" t="s">
        <v>828</v>
      </c>
      <c r="D393" s="225"/>
      <c r="E393" s="226">
        <v>14.67</v>
      </c>
      <c r="F393" s="223"/>
      <c r="G393" s="223"/>
      <c r="H393" s="223"/>
      <c r="I393" s="223"/>
      <c r="J393" s="223"/>
      <c r="K393" s="223"/>
      <c r="L393" s="223"/>
      <c r="M393" s="223"/>
      <c r="N393" s="223"/>
      <c r="O393" s="223"/>
      <c r="P393" s="223"/>
      <c r="Q393" s="223"/>
      <c r="R393" s="223"/>
      <c r="S393" s="223"/>
      <c r="T393" s="223"/>
      <c r="U393" s="223"/>
      <c r="V393" s="223"/>
      <c r="W393" s="223"/>
      <c r="X393" s="223"/>
      <c r="Y393" s="213"/>
      <c r="Z393" s="213"/>
      <c r="AA393" s="213"/>
      <c r="AB393" s="213"/>
      <c r="AC393" s="213"/>
      <c r="AD393" s="213"/>
      <c r="AE393" s="213"/>
      <c r="AF393" s="213"/>
      <c r="AG393" s="213" t="s">
        <v>172</v>
      </c>
      <c r="AH393" s="213">
        <v>5</v>
      </c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3"/>
      <c r="AV393" s="213"/>
      <c r="AW393" s="213"/>
      <c r="AX393" s="213"/>
      <c r="AY393" s="213"/>
      <c r="AZ393" s="213"/>
      <c r="BA393" s="213"/>
      <c r="BB393" s="213"/>
      <c r="BC393" s="213"/>
      <c r="BD393" s="213"/>
      <c r="BE393" s="213"/>
      <c r="BF393" s="213"/>
      <c r="BG393" s="213"/>
      <c r="BH393" s="213"/>
    </row>
    <row r="394" spans="1:60" outlineLevel="1" x14ac:dyDescent="0.2">
      <c r="A394" s="220"/>
      <c r="B394" s="221"/>
      <c r="C394" s="257" t="s">
        <v>829</v>
      </c>
      <c r="D394" s="225"/>
      <c r="E394" s="226">
        <v>1.452</v>
      </c>
      <c r="F394" s="223"/>
      <c r="G394" s="223"/>
      <c r="H394" s="223"/>
      <c r="I394" s="223"/>
      <c r="J394" s="223"/>
      <c r="K394" s="223"/>
      <c r="L394" s="223"/>
      <c r="M394" s="223"/>
      <c r="N394" s="223"/>
      <c r="O394" s="223"/>
      <c r="P394" s="223"/>
      <c r="Q394" s="223"/>
      <c r="R394" s="223"/>
      <c r="S394" s="223"/>
      <c r="T394" s="223"/>
      <c r="U394" s="223"/>
      <c r="V394" s="223"/>
      <c r="W394" s="223"/>
      <c r="X394" s="223"/>
      <c r="Y394" s="213"/>
      <c r="Z394" s="213"/>
      <c r="AA394" s="213"/>
      <c r="AB394" s="213"/>
      <c r="AC394" s="213"/>
      <c r="AD394" s="213"/>
      <c r="AE394" s="213"/>
      <c r="AF394" s="213"/>
      <c r="AG394" s="213" t="s">
        <v>172</v>
      </c>
      <c r="AH394" s="213">
        <v>0</v>
      </c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3"/>
      <c r="AV394" s="213"/>
      <c r="AW394" s="213"/>
      <c r="AX394" s="213"/>
      <c r="AY394" s="213"/>
      <c r="AZ394" s="213"/>
      <c r="BA394" s="213"/>
      <c r="BB394" s="213"/>
      <c r="BC394" s="213"/>
      <c r="BD394" s="213"/>
      <c r="BE394" s="213"/>
      <c r="BF394" s="213"/>
      <c r="BG394" s="213"/>
      <c r="BH394" s="213"/>
    </row>
    <row r="395" spans="1:60" outlineLevel="1" x14ac:dyDescent="0.2">
      <c r="A395" s="220"/>
      <c r="B395" s="221"/>
      <c r="C395" s="257" t="s">
        <v>830</v>
      </c>
      <c r="D395" s="225"/>
      <c r="E395" s="226">
        <v>1.482</v>
      </c>
      <c r="F395" s="223"/>
      <c r="G395" s="223"/>
      <c r="H395" s="223"/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T395" s="223"/>
      <c r="U395" s="223"/>
      <c r="V395" s="223"/>
      <c r="W395" s="223"/>
      <c r="X395" s="223"/>
      <c r="Y395" s="213"/>
      <c r="Z395" s="213"/>
      <c r="AA395" s="213"/>
      <c r="AB395" s="213"/>
      <c r="AC395" s="213"/>
      <c r="AD395" s="213"/>
      <c r="AE395" s="213"/>
      <c r="AF395" s="213"/>
      <c r="AG395" s="213" t="s">
        <v>172</v>
      </c>
      <c r="AH395" s="213">
        <v>0</v>
      </c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3"/>
      <c r="AV395" s="213"/>
      <c r="AW395" s="213"/>
      <c r="AX395" s="213"/>
      <c r="AY395" s="213"/>
      <c r="AZ395" s="213"/>
      <c r="BA395" s="213"/>
      <c r="BB395" s="213"/>
      <c r="BC395" s="213"/>
      <c r="BD395" s="213"/>
      <c r="BE395" s="213"/>
      <c r="BF395" s="213"/>
      <c r="BG395" s="213"/>
      <c r="BH395" s="213"/>
    </row>
    <row r="396" spans="1:60" outlineLevel="1" x14ac:dyDescent="0.2">
      <c r="A396" s="234">
        <v>104</v>
      </c>
      <c r="B396" s="235" t="s">
        <v>831</v>
      </c>
      <c r="C396" s="256" t="s">
        <v>832</v>
      </c>
      <c r="D396" s="236" t="s">
        <v>177</v>
      </c>
      <c r="E396" s="237">
        <v>17.603999999999999</v>
      </c>
      <c r="F396" s="238"/>
      <c r="G396" s="239">
        <f>ROUND(E396*F396,2)</f>
        <v>0</v>
      </c>
      <c r="H396" s="238"/>
      <c r="I396" s="239">
        <f>ROUND(E396*H396,2)</f>
        <v>0</v>
      </c>
      <c r="J396" s="238"/>
      <c r="K396" s="239">
        <f>ROUND(E396*J396,2)</f>
        <v>0</v>
      </c>
      <c r="L396" s="239">
        <v>21</v>
      </c>
      <c r="M396" s="239">
        <f>G396*(1+L396/100)</f>
        <v>0</v>
      </c>
      <c r="N396" s="239">
        <v>6.9999999999999994E-5</v>
      </c>
      <c r="O396" s="239">
        <f>ROUND(E396*N396,2)</f>
        <v>0</v>
      </c>
      <c r="P396" s="239">
        <v>0</v>
      </c>
      <c r="Q396" s="239">
        <f>ROUND(E396*P396,2)</f>
        <v>0</v>
      </c>
      <c r="R396" s="239" t="s">
        <v>821</v>
      </c>
      <c r="S396" s="239" t="s">
        <v>179</v>
      </c>
      <c r="T396" s="240" t="s">
        <v>180</v>
      </c>
      <c r="U396" s="223">
        <v>0.14399999999999999</v>
      </c>
      <c r="V396" s="223">
        <f>ROUND(E396*U396,2)</f>
        <v>2.5299999999999998</v>
      </c>
      <c r="W396" s="223"/>
      <c r="X396" s="223" t="s">
        <v>169</v>
      </c>
      <c r="Y396" s="213"/>
      <c r="Z396" s="213"/>
      <c r="AA396" s="213"/>
      <c r="AB396" s="213"/>
      <c r="AC396" s="213"/>
      <c r="AD396" s="213"/>
      <c r="AE396" s="213"/>
      <c r="AF396" s="213"/>
      <c r="AG396" s="213" t="s">
        <v>170</v>
      </c>
      <c r="AH396" s="213"/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3"/>
      <c r="AV396" s="213"/>
      <c r="AW396" s="213"/>
      <c r="AX396" s="213"/>
      <c r="AY396" s="213"/>
      <c r="AZ396" s="213"/>
      <c r="BA396" s="213"/>
      <c r="BB396" s="213"/>
      <c r="BC396" s="213"/>
      <c r="BD396" s="213"/>
      <c r="BE396" s="213"/>
      <c r="BF396" s="213"/>
      <c r="BG396" s="213"/>
      <c r="BH396" s="213"/>
    </row>
    <row r="397" spans="1:60" outlineLevel="1" x14ac:dyDescent="0.2">
      <c r="A397" s="220"/>
      <c r="B397" s="221"/>
      <c r="C397" s="257" t="s">
        <v>833</v>
      </c>
      <c r="D397" s="225"/>
      <c r="E397" s="226">
        <v>17.603999999999999</v>
      </c>
      <c r="F397" s="223"/>
      <c r="G397" s="223"/>
      <c r="H397" s="223"/>
      <c r="I397" s="223"/>
      <c r="J397" s="223"/>
      <c r="K397" s="223"/>
      <c r="L397" s="223"/>
      <c r="M397" s="223"/>
      <c r="N397" s="223"/>
      <c r="O397" s="223"/>
      <c r="P397" s="223"/>
      <c r="Q397" s="223"/>
      <c r="R397" s="223"/>
      <c r="S397" s="223"/>
      <c r="T397" s="223"/>
      <c r="U397" s="223"/>
      <c r="V397" s="223"/>
      <c r="W397" s="223"/>
      <c r="X397" s="223"/>
      <c r="Y397" s="213"/>
      <c r="Z397" s="213"/>
      <c r="AA397" s="213"/>
      <c r="AB397" s="213"/>
      <c r="AC397" s="213"/>
      <c r="AD397" s="213"/>
      <c r="AE397" s="213"/>
      <c r="AF397" s="213"/>
      <c r="AG397" s="213" t="s">
        <v>172</v>
      </c>
      <c r="AH397" s="213">
        <v>5</v>
      </c>
      <c r="AI397" s="213"/>
      <c r="AJ397" s="213"/>
      <c r="AK397" s="213"/>
      <c r="AL397" s="213"/>
      <c r="AM397" s="213"/>
      <c r="AN397" s="213"/>
      <c r="AO397" s="213"/>
      <c r="AP397" s="213"/>
      <c r="AQ397" s="213"/>
      <c r="AR397" s="213"/>
      <c r="AS397" s="213"/>
      <c r="AT397" s="213"/>
      <c r="AU397" s="213"/>
      <c r="AV397" s="213"/>
      <c r="AW397" s="213"/>
      <c r="AX397" s="213"/>
      <c r="AY397" s="213"/>
      <c r="AZ397" s="213"/>
      <c r="BA397" s="213"/>
      <c r="BB397" s="213"/>
      <c r="BC397" s="213"/>
      <c r="BD397" s="213"/>
      <c r="BE397" s="213"/>
      <c r="BF397" s="213"/>
      <c r="BG397" s="213"/>
      <c r="BH397" s="213"/>
    </row>
    <row r="398" spans="1:60" x14ac:dyDescent="0.2">
      <c r="A398" s="228" t="s">
        <v>162</v>
      </c>
      <c r="B398" s="229" t="s">
        <v>125</v>
      </c>
      <c r="C398" s="255" t="s">
        <v>126</v>
      </c>
      <c r="D398" s="230"/>
      <c r="E398" s="231"/>
      <c r="F398" s="232"/>
      <c r="G398" s="232">
        <f>SUMIF(AG399:AG413,"&lt;&gt;NOR",G399:G413)</f>
        <v>0</v>
      </c>
      <c r="H398" s="232"/>
      <c r="I398" s="232">
        <f>SUM(I399:I413)</f>
        <v>0</v>
      </c>
      <c r="J398" s="232"/>
      <c r="K398" s="232">
        <f>SUM(K399:K413)</f>
        <v>0</v>
      </c>
      <c r="L398" s="232"/>
      <c r="M398" s="232">
        <f>SUM(M399:M413)</f>
        <v>0</v>
      </c>
      <c r="N398" s="232"/>
      <c r="O398" s="232">
        <f>SUM(O399:O413)</f>
        <v>0.26</v>
      </c>
      <c r="P398" s="232"/>
      <c r="Q398" s="232">
        <f>SUM(Q399:Q413)</f>
        <v>0</v>
      </c>
      <c r="R398" s="232"/>
      <c r="S398" s="232"/>
      <c r="T398" s="233"/>
      <c r="U398" s="227"/>
      <c r="V398" s="227">
        <f>SUM(V399:V413)</f>
        <v>126.09</v>
      </c>
      <c r="W398" s="227"/>
      <c r="X398" s="227"/>
      <c r="AG398" t="s">
        <v>163</v>
      </c>
    </row>
    <row r="399" spans="1:60" outlineLevel="1" x14ac:dyDescent="0.2">
      <c r="A399" s="234">
        <v>105</v>
      </c>
      <c r="B399" s="235" t="s">
        <v>834</v>
      </c>
      <c r="C399" s="256" t="s">
        <v>835</v>
      </c>
      <c r="D399" s="236" t="s">
        <v>177</v>
      </c>
      <c r="E399" s="237">
        <v>468.10649999999998</v>
      </c>
      <c r="F399" s="238"/>
      <c r="G399" s="239">
        <f>ROUND(E399*F399,2)</f>
        <v>0</v>
      </c>
      <c r="H399" s="238"/>
      <c r="I399" s="239">
        <f>ROUND(E399*H399,2)</f>
        <v>0</v>
      </c>
      <c r="J399" s="238"/>
      <c r="K399" s="239">
        <f>ROUND(E399*J399,2)</f>
        <v>0</v>
      </c>
      <c r="L399" s="239">
        <v>21</v>
      </c>
      <c r="M399" s="239">
        <f>G399*(1+L399/100)</f>
        <v>0</v>
      </c>
      <c r="N399" s="239">
        <v>6.9999999999999994E-5</v>
      </c>
      <c r="O399" s="239">
        <f>ROUND(E399*N399,2)</f>
        <v>0.03</v>
      </c>
      <c r="P399" s="239">
        <v>0</v>
      </c>
      <c r="Q399" s="239">
        <f>ROUND(E399*P399,2)</f>
        <v>0</v>
      </c>
      <c r="R399" s="239" t="s">
        <v>836</v>
      </c>
      <c r="S399" s="239" t="s">
        <v>179</v>
      </c>
      <c r="T399" s="240" t="s">
        <v>168</v>
      </c>
      <c r="U399" s="223">
        <v>3.2480000000000002E-2</v>
      </c>
      <c r="V399" s="223">
        <f>ROUND(E399*U399,2)</f>
        <v>15.2</v>
      </c>
      <c r="W399" s="223"/>
      <c r="X399" s="223" t="s">
        <v>169</v>
      </c>
      <c r="Y399" s="213"/>
      <c r="Z399" s="213"/>
      <c r="AA399" s="213"/>
      <c r="AB399" s="213"/>
      <c r="AC399" s="213"/>
      <c r="AD399" s="213"/>
      <c r="AE399" s="213"/>
      <c r="AF399" s="213"/>
      <c r="AG399" s="213" t="s">
        <v>170</v>
      </c>
      <c r="AH399" s="213"/>
      <c r="AI399" s="213"/>
      <c r="AJ399" s="213"/>
      <c r="AK399" s="213"/>
      <c r="AL399" s="213"/>
      <c r="AM399" s="213"/>
      <c r="AN399" s="213"/>
      <c r="AO399" s="213"/>
      <c r="AP399" s="213"/>
      <c r="AQ399" s="213"/>
      <c r="AR399" s="213"/>
      <c r="AS399" s="213"/>
      <c r="AT399" s="213"/>
      <c r="AU399" s="213"/>
      <c r="AV399" s="213"/>
      <c r="AW399" s="213"/>
      <c r="AX399" s="213"/>
      <c r="AY399" s="213"/>
      <c r="AZ399" s="213"/>
      <c r="BA399" s="213"/>
      <c r="BB399" s="213"/>
      <c r="BC399" s="213"/>
      <c r="BD399" s="213"/>
      <c r="BE399" s="213"/>
      <c r="BF399" s="213"/>
      <c r="BG399" s="213"/>
      <c r="BH399" s="213"/>
    </row>
    <row r="400" spans="1:60" outlineLevel="1" x14ac:dyDescent="0.2">
      <c r="A400" s="220"/>
      <c r="B400" s="221"/>
      <c r="C400" s="257" t="s">
        <v>484</v>
      </c>
      <c r="D400" s="225"/>
      <c r="E400" s="226">
        <v>468.10649999999998</v>
      </c>
      <c r="F400" s="223"/>
      <c r="G400" s="223"/>
      <c r="H400" s="223"/>
      <c r="I400" s="223"/>
      <c r="J400" s="223"/>
      <c r="K400" s="223"/>
      <c r="L400" s="223"/>
      <c r="M400" s="223"/>
      <c r="N400" s="223"/>
      <c r="O400" s="223"/>
      <c r="P400" s="223"/>
      <c r="Q400" s="223"/>
      <c r="R400" s="223"/>
      <c r="S400" s="223"/>
      <c r="T400" s="223"/>
      <c r="U400" s="223"/>
      <c r="V400" s="223"/>
      <c r="W400" s="223"/>
      <c r="X400" s="223"/>
      <c r="Y400" s="213"/>
      <c r="Z400" s="213"/>
      <c r="AA400" s="213"/>
      <c r="AB400" s="213"/>
      <c r="AC400" s="213"/>
      <c r="AD400" s="213"/>
      <c r="AE400" s="213"/>
      <c r="AF400" s="213"/>
      <c r="AG400" s="213" t="s">
        <v>172</v>
      </c>
      <c r="AH400" s="213">
        <v>5</v>
      </c>
      <c r="AI400" s="213"/>
      <c r="AJ400" s="213"/>
      <c r="AK400" s="213"/>
      <c r="AL400" s="213"/>
      <c r="AM400" s="213"/>
      <c r="AN400" s="213"/>
      <c r="AO400" s="213"/>
      <c r="AP400" s="213"/>
      <c r="AQ400" s="213"/>
      <c r="AR400" s="213"/>
      <c r="AS400" s="213"/>
      <c r="AT400" s="213"/>
      <c r="AU400" s="213"/>
      <c r="AV400" s="213"/>
      <c r="AW400" s="213"/>
      <c r="AX400" s="213"/>
      <c r="AY400" s="213"/>
      <c r="AZ400" s="213"/>
      <c r="BA400" s="213"/>
      <c r="BB400" s="213"/>
      <c r="BC400" s="213"/>
      <c r="BD400" s="213"/>
      <c r="BE400" s="213"/>
      <c r="BF400" s="213"/>
      <c r="BG400" s="213"/>
      <c r="BH400" s="213"/>
    </row>
    <row r="401" spans="1:60" outlineLevel="1" x14ac:dyDescent="0.2">
      <c r="A401" s="234">
        <v>106</v>
      </c>
      <c r="B401" s="235" t="s">
        <v>837</v>
      </c>
      <c r="C401" s="256" t="s">
        <v>838</v>
      </c>
      <c r="D401" s="236" t="s">
        <v>177</v>
      </c>
      <c r="E401" s="237">
        <v>468.10649999999998</v>
      </c>
      <c r="F401" s="238"/>
      <c r="G401" s="239">
        <f>ROUND(E401*F401,2)</f>
        <v>0</v>
      </c>
      <c r="H401" s="238"/>
      <c r="I401" s="239">
        <f>ROUND(E401*H401,2)</f>
        <v>0</v>
      </c>
      <c r="J401" s="238"/>
      <c r="K401" s="239">
        <f>ROUND(E401*J401,2)</f>
        <v>0</v>
      </c>
      <c r="L401" s="239">
        <v>21</v>
      </c>
      <c r="M401" s="239">
        <f>G401*(1+L401/100)</f>
        <v>0</v>
      </c>
      <c r="N401" s="239">
        <v>1.4999999999999999E-4</v>
      </c>
      <c r="O401" s="239">
        <f>ROUND(E401*N401,2)</f>
        <v>7.0000000000000007E-2</v>
      </c>
      <c r="P401" s="239">
        <v>0</v>
      </c>
      <c r="Q401" s="239">
        <f>ROUND(E401*P401,2)</f>
        <v>0</v>
      </c>
      <c r="R401" s="239" t="s">
        <v>836</v>
      </c>
      <c r="S401" s="239" t="s">
        <v>179</v>
      </c>
      <c r="T401" s="240" t="s">
        <v>168</v>
      </c>
      <c r="U401" s="223">
        <v>0.10191</v>
      </c>
      <c r="V401" s="223">
        <f>ROUND(E401*U401,2)</f>
        <v>47.7</v>
      </c>
      <c r="W401" s="223"/>
      <c r="X401" s="223" t="s">
        <v>169</v>
      </c>
      <c r="Y401" s="213"/>
      <c r="Z401" s="213"/>
      <c r="AA401" s="213"/>
      <c r="AB401" s="213"/>
      <c r="AC401" s="213"/>
      <c r="AD401" s="213"/>
      <c r="AE401" s="213"/>
      <c r="AF401" s="213"/>
      <c r="AG401" s="213" t="s">
        <v>170</v>
      </c>
      <c r="AH401" s="213"/>
      <c r="AI401" s="213"/>
      <c r="AJ401" s="213"/>
      <c r="AK401" s="213"/>
      <c r="AL401" s="213"/>
      <c r="AM401" s="213"/>
      <c r="AN401" s="213"/>
      <c r="AO401" s="213"/>
      <c r="AP401" s="213"/>
      <c r="AQ401" s="213"/>
      <c r="AR401" s="213"/>
      <c r="AS401" s="213"/>
      <c r="AT401" s="213"/>
      <c r="AU401" s="213"/>
      <c r="AV401" s="213"/>
      <c r="AW401" s="213"/>
      <c r="AX401" s="213"/>
      <c r="AY401" s="213"/>
      <c r="AZ401" s="213"/>
      <c r="BA401" s="213"/>
      <c r="BB401" s="213"/>
      <c r="BC401" s="213"/>
      <c r="BD401" s="213"/>
      <c r="BE401" s="213"/>
      <c r="BF401" s="213"/>
      <c r="BG401" s="213"/>
      <c r="BH401" s="213"/>
    </row>
    <row r="402" spans="1:60" outlineLevel="1" x14ac:dyDescent="0.2">
      <c r="A402" s="220"/>
      <c r="B402" s="221"/>
      <c r="C402" s="257" t="s">
        <v>839</v>
      </c>
      <c r="D402" s="225"/>
      <c r="E402" s="226">
        <v>12.125</v>
      </c>
      <c r="F402" s="223"/>
      <c r="G402" s="223"/>
      <c r="H402" s="223"/>
      <c r="I402" s="223"/>
      <c r="J402" s="223"/>
      <c r="K402" s="223"/>
      <c r="L402" s="223"/>
      <c r="M402" s="223"/>
      <c r="N402" s="223"/>
      <c r="O402" s="223"/>
      <c r="P402" s="223"/>
      <c r="Q402" s="223"/>
      <c r="R402" s="223"/>
      <c r="S402" s="223"/>
      <c r="T402" s="223"/>
      <c r="U402" s="223"/>
      <c r="V402" s="223"/>
      <c r="W402" s="223"/>
      <c r="X402" s="223"/>
      <c r="Y402" s="213"/>
      <c r="Z402" s="213"/>
      <c r="AA402" s="213"/>
      <c r="AB402" s="213"/>
      <c r="AC402" s="213"/>
      <c r="AD402" s="213"/>
      <c r="AE402" s="213"/>
      <c r="AF402" s="213"/>
      <c r="AG402" s="213" t="s">
        <v>172</v>
      </c>
      <c r="AH402" s="213">
        <v>0</v>
      </c>
      <c r="AI402" s="213"/>
      <c r="AJ402" s="213"/>
      <c r="AK402" s="213"/>
      <c r="AL402" s="213"/>
      <c r="AM402" s="213"/>
      <c r="AN402" s="213"/>
      <c r="AO402" s="213"/>
      <c r="AP402" s="213"/>
      <c r="AQ402" s="213"/>
      <c r="AR402" s="213"/>
      <c r="AS402" s="213"/>
      <c r="AT402" s="213"/>
      <c r="AU402" s="213"/>
      <c r="AV402" s="213"/>
      <c r="AW402" s="213"/>
      <c r="AX402" s="213"/>
      <c r="AY402" s="213"/>
      <c r="AZ402" s="213"/>
      <c r="BA402" s="213"/>
      <c r="BB402" s="213"/>
      <c r="BC402" s="213"/>
      <c r="BD402" s="213"/>
      <c r="BE402" s="213"/>
      <c r="BF402" s="213"/>
      <c r="BG402" s="213"/>
      <c r="BH402" s="213"/>
    </row>
    <row r="403" spans="1:60" ht="45" outlineLevel="1" x14ac:dyDescent="0.2">
      <c r="A403" s="220"/>
      <c r="B403" s="221"/>
      <c r="C403" s="257" t="s">
        <v>840</v>
      </c>
      <c r="D403" s="225"/>
      <c r="E403" s="226">
        <v>180.142</v>
      </c>
      <c r="F403" s="223"/>
      <c r="G403" s="223"/>
      <c r="H403" s="223"/>
      <c r="I403" s="223"/>
      <c r="J403" s="223"/>
      <c r="K403" s="223"/>
      <c r="L403" s="223"/>
      <c r="M403" s="223"/>
      <c r="N403" s="223"/>
      <c r="O403" s="223"/>
      <c r="P403" s="223"/>
      <c r="Q403" s="223"/>
      <c r="R403" s="223"/>
      <c r="S403" s="223"/>
      <c r="T403" s="223"/>
      <c r="U403" s="223"/>
      <c r="V403" s="223"/>
      <c r="W403" s="223"/>
      <c r="X403" s="223"/>
      <c r="Y403" s="213"/>
      <c r="Z403" s="213"/>
      <c r="AA403" s="213"/>
      <c r="AB403" s="213"/>
      <c r="AC403" s="213"/>
      <c r="AD403" s="213"/>
      <c r="AE403" s="213"/>
      <c r="AF403" s="213"/>
      <c r="AG403" s="213" t="s">
        <v>172</v>
      </c>
      <c r="AH403" s="213">
        <v>0</v>
      </c>
      <c r="AI403" s="213"/>
      <c r="AJ403" s="213"/>
      <c r="AK403" s="213"/>
      <c r="AL403" s="213"/>
      <c r="AM403" s="213"/>
      <c r="AN403" s="213"/>
      <c r="AO403" s="213"/>
      <c r="AP403" s="213"/>
      <c r="AQ403" s="213"/>
      <c r="AR403" s="213"/>
      <c r="AS403" s="213"/>
      <c r="AT403" s="213"/>
      <c r="AU403" s="213"/>
      <c r="AV403" s="213"/>
      <c r="AW403" s="213"/>
      <c r="AX403" s="213"/>
      <c r="AY403" s="213"/>
      <c r="AZ403" s="213"/>
      <c r="BA403" s="213"/>
      <c r="BB403" s="213"/>
      <c r="BC403" s="213"/>
      <c r="BD403" s="213"/>
      <c r="BE403" s="213"/>
      <c r="BF403" s="213"/>
      <c r="BG403" s="213"/>
      <c r="BH403" s="213"/>
    </row>
    <row r="404" spans="1:60" outlineLevel="1" x14ac:dyDescent="0.2">
      <c r="A404" s="220"/>
      <c r="B404" s="221"/>
      <c r="C404" s="257" t="s">
        <v>841</v>
      </c>
      <c r="D404" s="225"/>
      <c r="E404" s="226">
        <v>27.19</v>
      </c>
      <c r="F404" s="223"/>
      <c r="G404" s="223"/>
      <c r="H404" s="223"/>
      <c r="I404" s="223"/>
      <c r="J404" s="223"/>
      <c r="K404" s="223"/>
      <c r="L404" s="223"/>
      <c r="M404" s="223"/>
      <c r="N404" s="223"/>
      <c r="O404" s="223"/>
      <c r="P404" s="223"/>
      <c r="Q404" s="223"/>
      <c r="R404" s="223"/>
      <c r="S404" s="223"/>
      <c r="T404" s="223"/>
      <c r="U404" s="223"/>
      <c r="V404" s="223"/>
      <c r="W404" s="223"/>
      <c r="X404" s="223"/>
      <c r="Y404" s="213"/>
      <c r="Z404" s="213"/>
      <c r="AA404" s="213"/>
      <c r="AB404" s="213"/>
      <c r="AC404" s="213"/>
      <c r="AD404" s="213"/>
      <c r="AE404" s="213"/>
      <c r="AF404" s="213"/>
      <c r="AG404" s="213" t="s">
        <v>172</v>
      </c>
      <c r="AH404" s="213">
        <v>0</v>
      </c>
      <c r="AI404" s="213"/>
      <c r="AJ404" s="213"/>
      <c r="AK404" s="213"/>
      <c r="AL404" s="213"/>
      <c r="AM404" s="213"/>
      <c r="AN404" s="213"/>
      <c r="AO404" s="213"/>
      <c r="AP404" s="213"/>
      <c r="AQ404" s="213"/>
      <c r="AR404" s="213"/>
      <c r="AS404" s="213"/>
      <c r="AT404" s="213"/>
      <c r="AU404" s="213"/>
      <c r="AV404" s="213"/>
      <c r="AW404" s="213"/>
      <c r="AX404" s="213"/>
      <c r="AY404" s="213"/>
      <c r="AZ404" s="213"/>
      <c r="BA404" s="213"/>
      <c r="BB404" s="213"/>
      <c r="BC404" s="213"/>
      <c r="BD404" s="213"/>
      <c r="BE404" s="213"/>
      <c r="BF404" s="213"/>
      <c r="BG404" s="213"/>
      <c r="BH404" s="213"/>
    </row>
    <row r="405" spans="1:60" outlineLevel="1" x14ac:dyDescent="0.2">
      <c r="A405" s="220"/>
      <c r="B405" s="221"/>
      <c r="C405" s="257" t="s">
        <v>842</v>
      </c>
      <c r="D405" s="225"/>
      <c r="E405" s="226">
        <v>30.6065</v>
      </c>
      <c r="F405" s="223"/>
      <c r="G405" s="223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  <c r="R405" s="223"/>
      <c r="S405" s="223"/>
      <c r="T405" s="223"/>
      <c r="U405" s="223"/>
      <c r="V405" s="223"/>
      <c r="W405" s="223"/>
      <c r="X405" s="223"/>
      <c r="Y405" s="213"/>
      <c r="Z405" s="213"/>
      <c r="AA405" s="213"/>
      <c r="AB405" s="213"/>
      <c r="AC405" s="213"/>
      <c r="AD405" s="213"/>
      <c r="AE405" s="213"/>
      <c r="AF405" s="213"/>
      <c r="AG405" s="213" t="s">
        <v>172</v>
      </c>
      <c r="AH405" s="213">
        <v>0</v>
      </c>
      <c r="AI405" s="213"/>
      <c r="AJ405" s="213"/>
      <c r="AK405" s="213"/>
      <c r="AL405" s="213"/>
      <c r="AM405" s="213"/>
      <c r="AN405" s="213"/>
      <c r="AO405" s="213"/>
      <c r="AP405" s="213"/>
      <c r="AQ405" s="213"/>
      <c r="AR405" s="213"/>
      <c r="AS405" s="213"/>
      <c r="AT405" s="213"/>
      <c r="AU405" s="213"/>
      <c r="AV405" s="213"/>
      <c r="AW405" s="213"/>
      <c r="AX405" s="213"/>
      <c r="AY405" s="213"/>
      <c r="AZ405" s="213"/>
      <c r="BA405" s="213"/>
      <c r="BB405" s="213"/>
      <c r="BC405" s="213"/>
      <c r="BD405" s="213"/>
      <c r="BE405" s="213"/>
      <c r="BF405" s="213"/>
      <c r="BG405" s="213"/>
      <c r="BH405" s="213"/>
    </row>
    <row r="406" spans="1:60" outlineLevel="1" x14ac:dyDescent="0.2">
      <c r="A406" s="220"/>
      <c r="B406" s="221"/>
      <c r="C406" s="257" t="s">
        <v>843</v>
      </c>
      <c r="D406" s="225"/>
      <c r="E406" s="226">
        <v>39.429000000000002</v>
      </c>
      <c r="F406" s="223"/>
      <c r="G406" s="223"/>
      <c r="H406" s="223"/>
      <c r="I406" s="223"/>
      <c r="J406" s="223"/>
      <c r="K406" s="223"/>
      <c r="L406" s="223"/>
      <c r="M406" s="223"/>
      <c r="N406" s="223"/>
      <c r="O406" s="223"/>
      <c r="P406" s="223"/>
      <c r="Q406" s="223"/>
      <c r="R406" s="223"/>
      <c r="S406" s="223"/>
      <c r="T406" s="223"/>
      <c r="U406" s="223"/>
      <c r="V406" s="223"/>
      <c r="W406" s="223"/>
      <c r="X406" s="223"/>
      <c r="Y406" s="213"/>
      <c r="Z406" s="213"/>
      <c r="AA406" s="213"/>
      <c r="AB406" s="213"/>
      <c r="AC406" s="213"/>
      <c r="AD406" s="213"/>
      <c r="AE406" s="213"/>
      <c r="AF406" s="213"/>
      <c r="AG406" s="213" t="s">
        <v>172</v>
      </c>
      <c r="AH406" s="213">
        <v>0</v>
      </c>
      <c r="AI406" s="213"/>
      <c r="AJ406" s="213"/>
      <c r="AK406" s="213"/>
      <c r="AL406" s="213"/>
      <c r="AM406" s="213"/>
      <c r="AN406" s="213"/>
      <c r="AO406" s="213"/>
      <c r="AP406" s="213"/>
      <c r="AQ406" s="213"/>
      <c r="AR406" s="213"/>
      <c r="AS406" s="213"/>
      <c r="AT406" s="213"/>
      <c r="AU406" s="213"/>
      <c r="AV406" s="213"/>
      <c r="AW406" s="213"/>
      <c r="AX406" s="213"/>
      <c r="AY406" s="213"/>
      <c r="AZ406" s="213"/>
      <c r="BA406" s="213"/>
      <c r="BB406" s="213"/>
      <c r="BC406" s="213"/>
      <c r="BD406" s="213"/>
      <c r="BE406" s="213"/>
      <c r="BF406" s="213"/>
      <c r="BG406" s="213"/>
      <c r="BH406" s="213"/>
    </row>
    <row r="407" spans="1:60" outlineLevel="1" x14ac:dyDescent="0.2">
      <c r="A407" s="220"/>
      <c r="B407" s="221"/>
      <c r="C407" s="257" t="s">
        <v>844</v>
      </c>
      <c r="D407" s="225"/>
      <c r="E407" s="226">
        <v>36.728999999999999</v>
      </c>
      <c r="F407" s="223"/>
      <c r="G407" s="223"/>
      <c r="H407" s="223"/>
      <c r="I407" s="223"/>
      <c r="J407" s="223"/>
      <c r="K407" s="223"/>
      <c r="L407" s="223"/>
      <c r="M407" s="223"/>
      <c r="N407" s="223"/>
      <c r="O407" s="223"/>
      <c r="P407" s="223"/>
      <c r="Q407" s="223"/>
      <c r="R407" s="223"/>
      <c r="S407" s="223"/>
      <c r="T407" s="223"/>
      <c r="U407" s="223"/>
      <c r="V407" s="223"/>
      <c r="W407" s="223"/>
      <c r="X407" s="223"/>
      <c r="Y407" s="213"/>
      <c r="Z407" s="213"/>
      <c r="AA407" s="213"/>
      <c r="AB407" s="213"/>
      <c r="AC407" s="213"/>
      <c r="AD407" s="213"/>
      <c r="AE407" s="213"/>
      <c r="AF407" s="213"/>
      <c r="AG407" s="213" t="s">
        <v>172</v>
      </c>
      <c r="AH407" s="213">
        <v>0</v>
      </c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3"/>
      <c r="AV407" s="213"/>
      <c r="AW407" s="213"/>
      <c r="AX407" s="213"/>
      <c r="AY407" s="213"/>
      <c r="AZ407" s="213"/>
      <c r="BA407" s="213"/>
      <c r="BB407" s="213"/>
      <c r="BC407" s="213"/>
      <c r="BD407" s="213"/>
      <c r="BE407" s="213"/>
      <c r="BF407" s="213"/>
      <c r="BG407" s="213"/>
      <c r="BH407" s="213"/>
    </row>
    <row r="408" spans="1:60" outlineLevel="1" x14ac:dyDescent="0.2">
      <c r="A408" s="220"/>
      <c r="B408" s="221"/>
      <c r="C408" s="257" t="s">
        <v>845</v>
      </c>
      <c r="D408" s="225"/>
      <c r="E408" s="226">
        <v>33.7545</v>
      </c>
      <c r="F408" s="223"/>
      <c r="G408" s="223"/>
      <c r="H408" s="223"/>
      <c r="I408" s="223"/>
      <c r="J408" s="223"/>
      <c r="K408" s="223"/>
      <c r="L408" s="223"/>
      <c r="M408" s="223"/>
      <c r="N408" s="223"/>
      <c r="O408" s="223"/>
      <c r="P408" s="223"/>
      <c r="Q408" s="223"/>
      <c r="R408" s="223"/>
      <c r="S408" s="223"/>
      <c r="T408" s="223"/>
      <c r="U408" s="223"/>
      <c r="V408" s="223"/>
      <c r="W408" s="223"/>
      <c r="X408" s="223"/>
      <c r="Y408" s="213"/>
      <c r="Z408" s="213"/>
      <c r="AA408" s="213"/>
      <c r="AB408" s="213"/>
      <c r="AC408" s="213"/>
      <c r="AD408" s="213"/>
      <c r="AE408" s="213"/>
      <c r="AF408" s="213"/>
      <c r="AG408" s="213" t="s">
        <v>172</v>
      </c>
      <c r="AH408" s="213">
        <v>0</v>
      </c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3"/>
      <c r="AV408" s="213"/>
      <c r="AW408" s="213"/>
      <c r="AX408" s="213"/>
      <c r="AY408" s="213"/>
      <c r="AZ408" s="213"/>
      <c r="BA408" s="213"/>
      <c r="BB408" s="213"/>
      <c r="BC408" s="213"/>
      <c r="BD408" s="213"/>
      <c r="BE408" s="213"/>
      <c r="BF408" s="213"/>
      <c r="BG408" s="213"/>
      <c r="BH408" s="213"/>
    </row>
    <row r="409" spans="1:60" outlineLevel="1" x14ac:dyDescent="0.2">
      <c r="A409" s="220"/>
      <c r="B409" s="221"/>
      <c r="C409" s="257" t="s">
        <v>846</v>
      </c>
      <c r="D409" s="225"/>
      <c r="E409" s="226">
        <v>55.8675</v>
      </c>
      <c r="F409" s="223"/>
      <c r="G409" s="223"/>
      <c r="H409" s="223"/>
      <c r="I409" s="223"/>
      <c r="J409" s="223"/>
      <c r="K409" s="223"/>
      <c r="L409" s="223"/>
      <c r="M409" s="223"/>
      <c r="N409" s="223"/>
      <c r="O409" s="223"/>
      <c r="P409" s="223"/>
      <c r="Q409" s="223"/>
      <c r="R409" s="223"/>
      <c r="S409" s="223"/>
      <c r="T409" s="223"/>
      <c r="U409" s="223"/>
      <c r="V409" s="223"/>
      <c r="W409" s="223"/>
      <c r="X409" s="223"/>
      <c r="Y409" s="213"/>
      <c r="Z409" s="213"/>
      <c r="AA409" s="213"/>
      <c r="AB409" s="213"/>
      <c r="AC409" s="213"/>
      <c r="AD409" s="213"/>
      <c r="AE409" s="213"/>
      <c r="AF409" s="213"/>
      <c r="AG409" s="213" t="s">
        <v>172</v>
      </c>
      <c r="AH409" s="213">
        <v>0</v>
      </c>
      <c r="AI409" s="213"/>
      <c r="AJ409" s="213"/>
      <c r="AK409" s="213"/>
      <c r="AL409" s="213"/>
      <c r="AM409" s="213"/>
      <c r="AN409" s="213"/>
      <c r="AO409" s="213"/>
      <c r="AP409" s="213"/>
      <c r="AQ409" s="213"/>
      <c r="AR409" s="213"/>
      <c r="AS409" s="213"/>
      <c r="AT409" s="213"/>
      <c r="AU409" s="213"/>
      <c r="AV409" s="213"/>
      <c r="AW409" s="213"/>
      <c r="AX409" s="213"/>
      <c r="AY409" s="213"/>
      <c r="AZ409" s="213"/>
      <c r="BA409" s="213"/>
      <c r="BB409" s="213"/>
      <c r="BC409" s="213"/>
      <c r="BD409" s="213"/>
      <c r="BE409" s="213"/>
      <c r="BF409" s="213"/>
      <c r="BG409" s="213"/>
      <c r="BH409" s="213"/>
    </row>
    <row r="410" spans="1:60" outlineLevel="1" x14ac:dyDescent="0.2">
      <c r="A410" s="220"/>
      <c r="B410" s="221"/>
      <c r="C410" s="257" t="s">
        <v>847</v>
      </c>
      <c r="D410" s="225"/>
      <c r="E410" s="226">
        <v>22.419</v>
      </c>
      <c r="F410" s="223"/>
      <c r="G410" s="223"/>
      <c r="H410" s="223"/>
      <c r="I410" s="223"/>
      <c r="J410" s="223"/>
      <c r="K410" s="223"/>
      <c r="L410" s="223"/>
      <c r="M410" s="223"/>
      <c r="N410" s="223"/>
      <c r="O410" s="223"/>
      <c r="P410" s="223"/>
      <c r="Q410" s="223"/>
      <c r="R410" s="223"/>
      <c r="S410" s="223"/>
      <c r="T410" s="223"/>
      <c r="U410" s="223"/>
      <c r="V410" s="223"/>
      <c r="W410" s="223"/>
      <c r="X410" s="223"/>
      <c r="Y410" s="213"/>
      <c r="Z410" s="213"/>
      <c r="AA410" s="213"/>
      <c r="AB410" s="213"/>
      <c r="AC410" s="213"/>
      <c r="AD410" s="213"/>
      <c r="AE410" s="213"/>
      <c r="AF410" s="213"/>
      <c r="AG410" s="213" t="s">
        <v>172</v>
      </c>
      <c r="AH410" s="213">
        <v>0</v>
      </c>
      <c r="AI410" s="213"/>
      <c r="AJ410" s="213"/>
      <c r="AK410" s="213"/>
      <c r="AL410" s="213"/>
      <c r="AM410" s="213"/>
      <c r="AN410" s="213"/>
      <c r="AO410" s="213"/>
      <c r="AP410" s="213"/>
      <c r="AQ410" s="213"/>
      <c r="AR410" s="213"/>
      <c r="AS410" s="213"/>
      <c r="AT410" s="213"/>
      <c r="AU410" s="213"/>
      <c r="AV410" s="213"/>
      <c r="AW410" s="213"/>
      <c r="AX410" s="213"/>
      <c r="AY410" s="213"/>
      <c r="AZ410" s="213"/>
      <c r="BA410" s="213"/>
      <c r="BB410" s="213"/>
      <c r="BC410" s="213"/>
      <c r="BD410" s="213"/>
      <c r="BE410" s="213"/>
      <c r="BF410" s="213"/>
      <c r="BG410" s="213"/>
      <c r="BH410" s="213"/>
    </row>
    <row r="411" spans="1:60" outlineLevel="1" x14ac:dyDescent="0.2">
      <c r="A411" s="220"/>
      <c r="B411" s="221"/>
      <c r="C411" s="257" t="s">
        <v>848</v>
      </c>
      <c r="D411" s="225"/>
      <c r="E411" s="226">
        <v>29.844000000000001</v>
      </c>
      <c r="F411" s="223"/>
      <c r="G411" s="223"/>
      <c r="H411" s="223"/>
      <c r="I411" s="223"/>
      <c r="J411" s="223"/>
      <c r="K411" s="223"/>
      <c r="L411" s="223"/>
      <c r="M411" s="223"/>
      <c r="N411" s="223"/>
      <c r="O411" s="223"/>
      <c r="P411" s="223"/>
      <c r="Q411" s="223"/>
      <c r="R411" s="223"/>
      <c r="S411" s="223"/>
      <c r="T411" s="223"/>
      <c r="U411" s="223"/>
      <c r="V411" s="223"/>
      <c r="W411" s="223"/>
      <c r="X411" s="223"/>
      <c r="Y411" s="213"/>
      <c r="Z411" s="213"/>
      <c r="AA411" s="213"/>
      <c r="AB411" s="213"/>
      <c r="AC411" s="213"/>
      <c r="AD411" s="213"/>
      <c r="AE411" s="213"/>
      <c r="AF411" s="213"/>
      <c r="AG411" s="213" t="s">
        <v>172</v>
      </c>
      <c r="AH411" s="213">
        <v>0</v>
      </c>
      <c r="AI411" s="213"/>
      <c r="AJ411" s="213"/>
      <c r="AK411" s="213"/>
      <c r="AL411" s="213"/>
      <c r="AM411" s="213"/>
      <c r="AN411" s="213"/>
      <c r="AO411" s="213"/>
      <c r="AP411" s="213"/>
      <c r="AQ411" s="213"/>
      <c r="AR411" s="213"/>
      <c r="AS411" s="213"/>
      <c r="AT411" s="213"/>
      <c r="AU411" s="213"/>
      <c r="AV411" s="213"/>
      <c r="AW411" s="213"/>
      <c r="AX411" s="213"/>
      <c r="AY411" s="213"/>
      <c r="AZ411" s="213"/>
      <c r="BA411" s="213"/>
      <c r="BB411" s="213"/>
      <c r="BC411" s="213"/>
      <c r="BD411" s="213"/>
      <c r="BE411" s="213"/>
      <c r="BF411" s="213"/>
      <c r="BG411" s="213"/>
      <c r="BH411" s="213"/>
    </row>
    <row r="412" spans="1:60" ht="22.5" outlineLevel="1" x14ac:dyDescent="0.2">
      <c r="A412" s="234">
        <v>107</v>
      </c>
      <c r="B412" s="235" t="s">
        <v>849</v>
      </c>
      <c r="C412" s="256" t="s">
        <v>850</v>
      </c>
      <c r="D412" s="236" t="s">
        <v>177</v>
      </c>
      <c r="E412" s="237">
        <v>468.10649999999998</v>
      </c>
      <c r="F412" s="238"/>
      <c r="G412" s="239">
        <f>ROUND(E412*F412,2)</f>
        <v>0</v>
      </c>
      <c r="H412" s="238"/>
      <c r="I412" s="239">
        <f>ROUND(E412*H412,2)</f>
        <v>0</v>
      </c>
      <c r="J412" s="238"/>
      <c r="K412" s="239">
        <f>ROUND(E412*J412,2)</f>
        <v>0</v>
      </c>
      <c r="L412" s="239">
        <v>21</v>
      </c>
      <c r="M412" s="239">
        <f>G412*(1+L412/100)</f>
        <v>0</v>
      </c>
      <c r="N412" s="239">
        <v>3.4000000000000002E-4</v>
      </c>
      <c r="O412" s="239">
        <f>ROUND(E412*N412,2)</f>
        <v>0.16</v>
      </c>
      <c r="P412" s="239">
        <v>0</v>
      </c>
      <c r="Q412" s="239">
        <f>ROUND(E412*P412,2)</f>
        <v>0</v>
      </c>
      <c r="R412" s="239" t="s">
        <v>836</v>
      </c>
      <c r="S412" s="239" t="s">
        <v>179</v>
      </c>
      <c r="T412" s="240" t="s">
        <v>168</v>
      </c>
      <c r="U412" s="223">
        <v>0.13500000000000001</v>
      </c>
      <c r="V412" s="223">
        <f>ROUND(E412*U412,2)</f>
        <v>63.19</v>
      </c>
      <c r="W412" s="223"/>
      <c r="X412" s="223" t="s">
        <v>169</v>
      </c>
      <c r="Y412" s="213"/>
      <c r="Z412" s="213"/>
      <c r="AA412" s="213"/>
      <c r="AB412" s="213"/>
      <c r="AC412" s="213"/>
      <c r="AD412" s="213"/>
      <c r="AE412" s="213"/>
      <c r="AF412" s="213"/>
      <c r="AG412" s="213" t="s">
        <v>170</v>
      </c>
      <c r="AH412" s="213"/>
      <c r="AI412" s="213"/>
      <c r="AJ412" s="213"/>
      <c r="AK412" s="213"/>
      <c r="AL412" s="213"/>
      <c r="AM412" s="213"/>
      <c r="AN412" s="213"/>
      <c r="AO412" s="213"/>
      <c r="AP412" s="213"/>
      <c r="AQ412" s="213"/>
      <c r="AR412" s="213"/>
      <c r="AS412" s="213"/>
      <c r="AT412" s="213"/>
      <c r="AU412" s="213"/>
      <c r="AV412" s="213"/>
      <c r="AW412" s="213"/>
      <c r="AX412" s="213"/>
      <c r="AY412" s="213"/>
      <c r="AZ412" s="213"/>
      <c r="BA412" s="213"/>
      <c r="BB412" s="213"/>
      <c r="BC412" s="213"/>
      <c r="BD412" s="213"/>
      <c r="BE412" s="213"/>
      <c r="BF412" s="213"/>
      <c r="BG412" s="213"/>
      <c r="BH412" s="213"/>
    </row>
    <row r="413" spans="1:60" outlineLevel="1" x14ac:dyDescent="0.2">
      <c r="A413" s="220"/>
      <c r="B413" s="221"/>
      <c r="C413" s="257" t="s">
        <v>484</v>
      </c>
      <c r="D413" s="225"/>
      <c r="E413" s="226">
        <v>468.10649999999998</v>
      </c>
      <c r="F413" s="223"/>
      <c r="G413" s="223"/>
      <c r="H413" s="223"/>
      <c r="I413" s="223"/>
      <c r="J413" s="223"/>
      <c r="K413" s="223"/>
      <c r="L413" s="223"/>
      <c r="M413" s="223"/>
      <c r="N413" s="223"/>
      <c r="O413" s="223"/>
      <c r="P413" s="223"/>
      <c r="Q413" s="223"/>
      <c r="R413" s="223"/>
      <c r="S413" s="223"/>
      <c r="T413" s="223"/>
      <c r="U413" s="223"/>
      <c r="V413" s="223"/>
      <c r="W413" s="223"/>
      <c r="X413" s="223"/>
      <c r="Y413" s="213"/>
      <c r="Z413" s="213"/>
      <c r="AA413" s="213"/>
      <c r="AB413" s="213"/>
      <c r="AC413" s="213"/>
      <c r="AD413" s="213"/>
      <c r="AE413" s="213"/>
      <c r="AF413" s="213"/>
      <c r="AG413" s="213" t="s">
        <v>172</v>
      </c>
      <c r="AH413" s="213">
        <v>5</v>
      </c>
      <c r="AI413" s="213"/>
      <c r="AJ413" s="213"/>
      <c r="AK413" s="213"/>
      <c r="AL413" s="213"/>
      <c r="AM413" s="213"/>
      <c r="AN413" s="213"/>
      <c r="AO413" s="213"/>
      <c r="AP413" s="213"/>
      <c r="AQ413" s="213"/>
      <c r="AR413" s="213"/>
      <c r="AS413" s="213"/>
      <c r="AT413" s="213"/>
      <c r="AU413" s="213"/>
      <c r="AV413" s="213"/>
      <c r="AW413" s="213"/>
      <c r="AX413" s="213"/>
      <c r="AY413" s="213"/>
      <c r="AZ413" s="213"/>
      <c r="BA413" s="213"/>
      <c r="BB413" s="213"/>
      <c r="BC413" s="213"/>
      <c r="BD413" s="213"/>
      <c r="BE413" s="213"/>
      <c r="BF413" s="213"/>
      <c r="BG413" s="213"/>
      <c r="BH413" s="213"/>
    </row>
    <row r="414" spans="1:60" x14ac:dyDescent="0.2">
      <c r="A414" s="228" t="s">
        <v>162</v>
      </c>
      <c r="B414" s="229" t="s">
        <v>127</v>
      </c>
      <c r="C414" s="255" t="s">
        <v>128</v>
      </c>
      <c r="D414" s="230"/>
      <c r="E414" s="231"/>
      <c r="F414" s="232"/>
      <c r="G414" s="232">
        <f>SUMIF(AG415:AG448,"&lt;&gt;NOR",G415:G448)</f>
        <v>0</v>
      </c>
      <c r="H414" s="232"/>
      <c r="I414" s="232">
        <f>SUM(I415:I448)</f>
        <v>0</v>
      </c>
      <c r="J414" s="232"/>
      <c r="K414" s="232">
        <f>SUM(K415:K448)</f>
        <v>0</v>
      </c>
      <c r="L414" s="232"/>
      <c r="M414" s="232">
        <f>SUM(M415:M448)</f>
        <v>0</v>
      </c>
      <c r="N414" s="232"/>
      <c r="O414" s="232">
        <f>SUM(O415:O448)</f>
        <v>0</v>
      </c>
      <c r="P414" s="232"/>
      <c r="Q414" s="232">
        <f>SUM(Q415:Q448)</f>
        <v>0</v>
      </c>
      <c r="R414" s="232"/>
      <c r="S414" s="232"/>
      <c r="T414" s="233"/>
      <c r="U414" s="227"/>
      <c r="V414" s="227">
        <f>SUM(V415:V448)</f>
        <v>0</v>
      </c>
      <c r="W414" s="227"/>
      <c r="X414" s="227"/>
      <c r="AG414" t="s">
        <v>163</v>
      </c>
    </row>
    <row r="415" spans="1:60" outlineLevel="1" x14ac:dyDescent="0.2">
      <c r="A415" s="234">
        <v>108</v>
      </c>
      <c r="B415" s="235" t="s">
        <v>371</v>
      </c>
      <c r="C415" s="256" t="s">
        <v>372</v>
      </c>
      <c r="D415" s="236" t="s">
        <v>373</v>
      </c>
      <c r="E415" s="237">
        <v>1</v>
      </c>
      <c r="F415" s="238"/>
      <c r="G415" s="239">
        <f>ROUND(E415*F415,2)</f>
        <v>0</v>
      </c>
      <c r="H415" s="238"/>
      <c r="I415" s="239">
        <f>ROUND(E415*H415,2)</f>
        <v>0</v>
      </c>
      <c r="J415" s="238"/>
      <c r="K415" s="239">
        <f>ROUND(E415*J415,2)</f>
        <v>0</v>
      </c>
      <c r="L415" s="239">
        <v>21</v>
      </c>
      <c r="M415" s="239">
        <f>G415*(1+L415/100)</f>
        <v>0</v>
      </c>
      <c r="N415" s="239">
        <v>0</v>
      </c>
      <c r="O415" s="239">
        <f>ROUND(E415*N415,2)</f>
        <v>0</v>
      </c>
      <c r="P415" s="239">
        <v>0</v>
      </c>
      <c r="Q415" s="239">
        <f>ROUND(E415*P415,2)</f>
        <v>0</v>
      </c>
      <c r="R415" s="239"/>
      <c r="S415" s="239" t="s">
        <v>167</v>
      </c>
      <c r="T415" s="240" t="s">
        <v>284</v>
      </c>
      <c r="U415" s="223">
        <v>0</v>
      </c>
      <c r="V415" s="223">
        <f>ROUND(E415*U415,2)</f>
        <v>0</v>
      </c>
      <c r="W415" s="223"/>
      <c r="X415" s="223" t="s">
        <v>169</v>
      </c>
      <c r="Y415" s="213"/>
      <c r="Z415" s="213"/>
      <c r="AA415" s="213"/>
      <c r="AB415" s="213"/>
      <c r="AC415" s="213"/>
      <c r="AD415" s="213"/>
      <c r="AE415" s="213"/>
      <c r="AF415" s="213"/>
      <c r="AG415" s="213" t="s">
        <v>170</v>
      </c>
      <c r="AH415" s="213"/>
      <c r="AI415" s="213"/>
      <c r="AJ415" s="213"/>
      <c r="AK415" s="213"/>
      <c r="AL415" s="213"/>
      <c r="AM415" s="213"/>
      <c r="AN415" s="213"/>
      <c r="AO415" s="213"/>
      <c r="AP415" s="213"/>
      <c r="AQ415" s="213"/>
      <c r="AR415" s="213"/>
      <c r="AS415" s="213"/>
      <c r="AT415" s="213"/>
      <c r="AU415" s="213"/>
      <c r="AV415" s="213"/>
      <c r="AW415" s="213"/>
      <c r="AX415" s="213"/>
      <c r="AY415" s="213"/>
      <c r="AZ415" s="213"/>
      <c r="BA415" s="213"/>
      <c r="BB415" s="213"/>
      <c r="BC415" s="213"/>
      <c r="BD415" s="213"/>
      <c r="BE415" s="213"/>
      <c r="BF415" s="213"/>
      <c r="BG415" s="213"/>
      <c r="BH415" s="213"/>
    </row>
    <row r="416" spans="1:60" outlineLevel="1" x14ac:dyDescent="0.2">
      <c r="A416" s="220"/>
      <c r="B416" s="221"/>
      <c r="C416" s="259" t="s">
        <v>851</v>
      </c>
      <c r="D416" s="243"/>
      <c r="E416" s="243"/>
      <c r="F416" s="243"/>
      <c r="G416" s="243"/>
      <c r="H416" s="223"/>
      <c r="I416" s="223"/>
      <c r="J416" s="223"/>
      <c r="K416" s="223"/>
      <c r="L416" s="223"/>
      <c r="M416" s="223"/>
      <c r="N416" s="223"/>
      <c r="O416" s="223"/>
      <c r="P416" s="223"/>
      <c r="Q416" s="223"/>
      <c r="R416" s="223"/>
      <c r="S416" s="223"/>
      <c r="T416" s="223"/>
      <c r="U416" s="223"/>
      <c r="V416" s="223"/>
      <c r="W416" s="223"/>
      <c r="X416" s="223"/>
      <c r="Y416" s="213"/>
      <c r="Z416" s="213"/>
      <c r="AA416" s="213"/>
      <c r="AB416" s="213"/>
      <c r="AC416" s="213"/>
      <c r="AD416" s="213"/>
      <c r="AE416" s="213"/>
      <c r="AF416" s="213"/>
      <c r="AG416" s="213" t="s">
        <v>293</v>
      </c>
      <c r="AH416" s="213"/>
      <c r="AI416" s="213"/>
      <c r="AJ416" s="213"/>
      <c r="AK416" s="213"/>
      <c r="AL416" s="213"/>
      <c r="AM416" s="213"/>
      <c r="AN416" s="213"/>
      <c r="AO416" s="213"/>
      <c r="AP416" s="213"/>
      <c r="AQ416" s="213"/>
      <c r="AR416" s="213"/>
      <c r="AS416" s="213"/>
      <c r="AT416" s="213"/>
      <c r="AU416" s="213"/>
      <c r="AV416" s="213"/>
      <c r="AW416" s="213"/>
      <c r="AX416" s="213"/>
      <c r="AY416" s="213"/>
      <c r="AZ416" s="213"/>
      <c r="BA416" s="213"/>
      <c r="BB416" s="213"/>
      <c r="BC416" s="213"/>
      <c r="BD416" s="213"/>
      <c r="BE416" s="213"/>
      <c r="BF416" s="213"/>
      <c r="BG416" s="213"/>
      <c r="BH416" s="213"/>
    </row>
    <row r="417" spans="1:60" outlineLevel="1" x14ac:dyDescent="0.2">
      <c r="A417" s="220"/>
      <c r="B417" s="221"/>
      <c r="C417" s="257" t="s">
        <v>375</v>
      </c>
      <c r="D417" s="225"/>
      <c r="E417" s="226">
        <v>1</v>
      </c>
      <c r="F417" s="223"/>
      <c r="G417" s="223"/>
      <c r="H417" s="223"/>
      <c r="I417" s="223"/>
      <c r="J417" s="223"/>
      <c r="K417" s="223"/>
      <c r="L417" s="223"/>
      <c r="M417" s="223"/>
      <c r="N417" s="223"/>
      <c r="O417" s="223"/>
      <c r="P417" s="223"/>
      <c r="Q417" s="223"/>
      <c r="R417" s="223"/>
      <c r="S417" s="223"/>
      <c r="T417" s="223"/>
      <c r="U417" s="223"/>
      <c r="V417" s="223"/>
      <c r="W417" s="223"/>
      <c r="X417" s="223"/>
      <c r="Y417" s="213"/>
      <c r="Z417" s="213"/>
      <c r="AA417" s="213"/>
      <c r="AB417" s="213"/>
      <c r="AC417" s="213"/>
      <c r="AD417" s="213"/>
      <c r="AE417" s="213"/>
      <c r="AF417" s="213"/>
      <c r="AG417" s="213" t="s">
        <v>172</v>
      </c>
      <c r="AH417" s="213">
        <v>0</v>
      </c>
      <c r="AI417" s="213"/>
      <c r="AJ417" s="213"/>
      <c r="AK417" s="213"/>
      <c r="AL417" s="213"/>
      <c r="AM417" s="213"/>
      <c r="AN417" s="213"/>
      <c r="AO417" s="213"/>
      <c r="AP417" s="213"/>
      <c r="AQ417" s="213"/>
      <c r="AR417" s="213"/>
      <c r="AS417" s="213"/>
      <c r="AT417" s="213"/>
      <c r="AU417" s="213"/>
      <c r="AV417" s="213"/>
      <c r="AW417" s="213"/>
      <c r="AX417" s="213"/>
      <c r="AY417" s="213"/>
      <c r="AZ417" s="213"/>
      <c r="BA417" s="213"/>
      <c r="BB417" s="213"/>
      <c r="BC417" s="213"/>
      <c r="BD417" s="213"/>
      <c r="BE417" s="213"/>
      <c r="BF417" s="213"/>
      <c r="BG417" s="213"/>
      <c r="BH417" s="213"/>
    </row>
    <row r="418" spans="1:60" outlineLevel="1" x14ac:dyDescent="0.2">
      <c r="A418" s="234">
        <v>109</v>
      </c>
      <c r="B418" s="235" t="s">
        <v>376</v>
      </c>
      <c r="C418" s="256" t="s">
        <v>852</v>
      </c>
      <c r="D418" s="236" t="s">
        <v>373</v>
      </c>
      <c r="E418" s="237">
        <v>1</v>
      </c>
      <c r="F418" s="238"/>
      <c r="G418" s="239">
        <f>ROUND(E418*F418,2)</f>
        <v>0</v>
      </c>
      <c r="H418" s="238"/>
      <c r="I418" s="239">
        <f>ROUND(E418*H418,2)</f>
        <v>0</v>
      </c>
      <c r="J418" s="238"/>
      <c r="K418" s="239">
        <f>ROUND(E418*J418,2)</f>
        <v>0</v>
      </c>
      <c r="L418" s="239">
        <v>21</v>
      </c>
      <c r="M418" s="239">
        <f>G418*(1+L418/100)</f>
        <v>0</v>
      </c>
      <c r="N418" s="239">
        <v>0</v>
      </c>
      <c r="O418" s="239">
        <f>ROUND(E418*N418,2)</f>
        <v>0</v>
      </c>
      <c r="P418" s="239">
        <v>0</v>
      </c>
      <c r="Q418" s="239">
        <f>ROUND(E418*P418,2)</f>
        <v>0</v>
      </c>
      <c r="R418" s="239"/>
      <c r="S418" s="239" t="s">
        <v>167</v>
      </c>
      <c r="T418" s="240" t="s">
        <v>284</v>
      </c>
      <c r="U418" s="223">
        <v>0</v>
      </c>
      <c r="V418" s="223">
        <f>ROUND(E418*U418,2)</f>
        <v>0</v>
      </c>
      <c r="W418" s="223"/>
      <c r="X418" s="223" t="s">
        <v>169</v>
      </c>
      <c r="Y418" s="213"/>
      <c r="Z418" s="213"/>
      <c r="AA418" s="213"/>
      <c r="AB418" s="213"/>
      <c r="AC418" s="213"/>
      <c r="AD418" s="213"/>
      <c r="AE418" s="213"/>
      <c r="AF418" s="213"/>
      <c r="AG418" s="213" t="s">
        <v>170</v>
      </c>
      <c r="AH418" s="213"/>
      <c r="AI418" s="213"/>
      <c r="AJ418" s="213"/>
      <c r="AK418" s="213"/>
      <c r="AL418" s="213"/>
      <c r="AM418" s="213"/>
      <c r="AN418" s="213"/>
      <c r="AO418" s="213"/>
      <c r="AP418" s="213"/>
      <c r="AQ418" s="213"/>
      <c r="AR418" s="213"/>
      <c r="AS418" s="213"/>
      <c r="AT418" s="213"/>
      <c r="AU418" s="213"/>
      <c r="AV418" s="213"/>
      <c r="AW418" s="213"/>
      <c r="AX418" s="213"/>
      <c r="AY418" s="213"/>
      <c r="AZ418" s="213"/>
      <c r="BA418" s="213"/>
      <c r="BB418" s="213"/>
      <c r="BC418" s="213"/>
      <c r="BD418" s="213"/>
      <c r="BE418" s="213"/>
      <c r="BF418" s="213"/>
      <c r="BG418" s="213"/>
      <c r="BH418" s="213"/>
    </row>
    <row r="419" spans="1:60" outlineLevel="1" x14ac:dyDescent="0.2">
      <c r="A419" s="220"/>
      <c r="B419" s="221"/>
      <c r="C419" s="259" t="s">
        <v>853</v>
      </c>
      <c r="D419" s="243"/>
      <c r="E419" s="243"/>
      <c r="F419" s="243"/>
      <c r="G419" s="243"/>
      <c r="H419" s="223"/>
      <c r="I419" s="223"/>
      <c r="J419" s="223"/>
      <c r="K419" s="223"/>
      <c r="L419" s="223"/>
      <c r="M419" s="223"/>
      <c r="N419" s="223"/>
      <c r="O419" s="223"/>
      <c r="P419" s="223"/>
      <c r="Q419" s="223"/>
      <c r="R419" s="223"/>
      <c r="S419" s="223"/>
      <c r="T419" s="223"/>
      <c r="U419" s="223"/>
      <c r="V419" s="223"/>
      <c r="W419" s="223"/>
      <c r="X419" s="223"/>
      <c r="Y419" s="213"/>
      <c r="Z419" s="213"/>
      <c r="AA419" s="213"/>
      <c r="AB419" s="213"/>
      <c r="AC419" s="213"/>
      <c r="AD419" s="213"/>
      <c r="AE419" s="213"/>
      <c r="AF419" s="213"/>
      <c r="AG419" s="213" t="s">
        <v>293</v>
      </c>
      <c r="AH419" s="213"/>
      <c r="AI419" s="213"/>
      <c r="AJ419" s="213"/>
      <c r="AK419" s="213"/>
      <c r="AL419" s="213"/>
      <c r="AM419" s="213"/>
      <c r="AN419" s="213"/>
      <c r="AO419" s="213"/>
      <c r="AP419" s="213"/>
      <c r="AQ419" s="213"/>
      <c r="AR419" s="213"/>
      <c r="AS419" s="213"/>
      <c r="AT419" s="213"/>
      <c r="AU419" s="213"/>
      <c r="AV419" s="213"/>
      <c r="AW419" s="213"/>
      <c r="AX419" s="213"/>
      <c r="AY419" s="213"/>
      <c r="AZ419" s="213"/>
      <c r="BA419" s="213"/>
      <c r="BB419" s="213"/>
      <c r="BC419" s="213"/>
      <c r="BD419" s="213"/>
      <c r="BE419" s="213"/>
      <c r="BF419" s="213"/>
      <c r="BG419" s="213"/>
      <c r="BH419" s="213"/>
    </row>
    <row r="420" spans="1:60" outlineLevel="1" x14ac:dyDescent="0.2">
      <c r="A420" s="220"/>
      <c r="B420" s="221"/>
      <c r="C420" s="257" t="s">
        <v>379</v>
      </c>
      <c r="D420" s="225"/>
      <c r="E420" s="226">
        <v>1</v>
      </c>
      <c r="F420" s="223"/>
      <c r="G420" s="223"/>
      <c r="H420" s="223"/>
      <c r="I420" s="223"/>
      <c r="J420" s="223"/>
      <c r="K420" s="223"/>
      <c r="L420" s="223"/>
      <c r="M420" s="223"/>
      <c r="N420" s="223"/>
      <c r="O420" s="223"/>
      <c r="P420" s="223"/>
      <c r="Q420" s="223"/>
      <c r="R420" s="223"/>
      <c r="S420" s="223"/>
      <c r="T420" s="223"/>
      <c r="U420" s="223"/>
      <c r="V420" s="223"/>
      <c r="W420" s="223"/>
      <c r="X420" s="223"/>
      <c r="Y420" s="213"/>
      <c r="Z420" s="213"/>
      <c r="AA420" s="213"/>
      <c r="AB420" s="213"/>
      <c r="AC420" s="213"/>
      <c r="AD420" s="213"/>
      <c r="AE420" s="213"/>
      <c r="AF420" s="213"/>
      <c r="AG420" s="213" t="s">
        <v>172</v>
      </c>
      <c r="AH420" s="213">
        <v>0</v>
      </c>
      <c r="AI420" s="213"/>
      <c r="AJ420" s="213"/>
      <c r="AK420" s="213"/>
      <c r="AL420" s="213"/>
      <c r="AM420" s="213"/>
      <c r="AN420" s="213"/>
      <c r="AO420" s="213"/>
      <c r="AP420" s="213"/>
      <c r="AQ420" s="213"/>
      <c r="AR420" s="213"/>
      <c r="AS420" s="213"/>
      <c r="AT420" s="213"/>
      <c r="AU420" s="213"/>
      <c r="AV420" s="213"/>
      <c r="AW420" s="213"/>
      <c r="AX420" s="213"/>
      <c r="AY420" s="213"/>
      <c r="AZ420" s="213"/>
      <c r="BA420" s="213"/>
      <c r="BB420" s="213"/>
      <c r="BC420" s="213"/>
      <c r="BD420" s="213"/>
      <c r="BE420" s="213"/>
      <c r="BF420" s="213"/>
      <c r="BG420" s="213"/>
      <c r="BH420" s="213"/>
    </row>
    <row r="421" spans="1:60" outlineLevel="1" x14ac:dyDescent="0.2">
      <c r="A421" s="234">
        <v>110</v>
      </c>
      <c r="B421" s="235" t="s">
        <v>380</v>
      </c>
      <c r="C421" s="256" t="s">
        <v>854</v>
      </c>
      <c r="D421" s="236" t="s">
        <v>373</v>
      </c>
      <c r="E421" s="237">
        <v>3</v>
      </c>
      <c r="F421" s="238"/>
      <c r="G421" s="239">
        <f>ROUND(E421*F421,2)</f>
        <v>0</v>
      </c>
      <c r="H421" s="238"/>
      <c r="I421" s="239">
        <f>ROUND(E421*H421,2)</f>
        <v>0</v>
      </c>
      <c r="J421" s="238"/>
      <c r="K421" s="239">
        <f>ROUND(E421*J421,2)</f>
        <v>0</v>
      </c>
      <c r="L421" s="239">
        <v>21</v>
      </c>
      <c r="M421" s="239">
        <f>G421*(1+L421/100)</f>
        <v>0</v>
      </c>
      <c r="N421" s="239">
        <v>0</v>
      </c>
      <c r="O421" s="239">
        <f>ROUND(E421*N421,2)</f>
        <v>0</v>
      </c>
      <c r="P421" s="239">
        <v>0</v>
      </c>
      <c r="Q421" s="239">
        <f>ROUND(E421*P421,2)</f>
        <v>0</v>
      </c>
      <c r="R421" s="239"/>
      <c r="S421" s="239" t="s">
        <v>167</v>
      </c>
      <c r="T421" s="240" t="s">
        <v>284</v>
      </c>
      <c r="U421" s="223">
        <v>0</v>
      </c>
      <c r="V421" s="223">
        <f>ROUND(E421*U421,2)</f>
        <v>0</v>
      </c>
      <c r="W421" s="223"/>
      <c r="X421" s="223" t="s">
        <v>169</v>
      </c>
      <c r="Y421" s="213"/>
      <c r="Z421" s="213"/>
      <c r="AA421" s="213"/>
      <c r="AB421" s="213"/>
      <c r="AC421" s="213"/>
      <c r="AD421" s="213"/>
      <c r="AE421" s="213"/>
      <c r="AF421" s="213"/>
      <c r="AG421" s="213" t="s">
        <v>170</v>
      </c>
      <c r="AH421" s="213"/>
      <c r="AI421" s="213"/>
      <c r="AJ421" s="213"/>
      <c r="AK421" s="213"/>
      <c r="AL421" s="213"/>
      <c r="AM421" s="213"/>
      <c r="AN421" s="213"/>
      <c r="AO421" s="213"/>
      <c r="AP421" s="213"/>
      <c r="AQ421" s="213"/>
      <c r="AR421" s="213"/>
      <c r="AS421" s="213"/>
      <c r="AT421" s="213"/>
      <c r="AU421" s="213"/>
      <c r="AV421" s="213"/>
      <c r="AW421" s="213"/>
      <c r="AX421" s="213"/>
      <c r="AY421" s="213"/>
      <c r="AZ421" s="213"/>
      <c r="BA421" s="213"/>
      <c r="BB421" s="213"/>
      <c r="BC421" s="213"/>
      <c r="BD421" s="213"/>
      <c r="BE421" s="213"/>
      <c r="BF421" s="213"/>
      <c r="BG421" s="213"/>
      <c r="BH421" s="213"/>
    </row>
    <row r="422" spans="1:60" outlineLevel="1" x14ac:dyDescent="0.2">
      <c r="A422" s="220"/>
      <c r="B422" s="221"/>
      <c r="C422" s="259" t="s">
        <v>855</v>
      </c>
      <c r="D422" s="243"/>
      <c r="E422" s="243"/>
      <c r="F422" s="243"/>
      <c r="G422" s="243"/>
      <c r="H422" s="223"/>
      <c r="I422" s="223"/>
      <c r="J422" s="223"/>
      <c r="K422" s="223"/>
      <c r="L422" s="223"/>
      <c r="M422" s="223"/>
      <c r="N422" s="223"/>
      <c r="O422" s="223"/>
      <c r="P422" s="223"/>
      <c r="Q422" s="223"/>
      <c r="R422" s="223"/>
      <c r="S422" s="223"/>
      <c r="T422" s="223"/>
      <c r="U422" s="223"/>
      <c r="V422" s="223"/>
      <c r="W422" s="223"/>
      <c r="X422" s="223"/>
      <c r="Y422" s="213"/>
      <c r="Z422" s="213"/>
      <c r="AA422" s="213"/>
      <c r="AB422" s="213"/>
      <c r="AC422" s="213"/>
      <c r="AD422" s="213"/>
      <c r="AE422" s="213"/>
      <c r="AF422" s="213"/>
      <c r="AG422" s="213" t="s">
        <v>293</v>
      </c>
      <c r="AH422" s="213"/>
      <c r="AI422" s="213"/>
      <c r="AJ422" s="213"/>
      <c r="AK422" s="213"/>
      <c r="AL422" s="213"/>
      <c r="AM422" s="213"/>
      <c r="AN422" s="213"/>
      <c r="AO422" s="213"/>
      <c r="AP422" s="213"/>
      <c r="AQ422" s="213"/>
      <c r="AR422" s="213"/>
      <c r="AS422" s="213"/>
      <c r="AT422" s="213"/>
      <c r="AU422" s="213"/>
      <c r="AV422" s="213"/>
      <c r="AW422" s="213"/>
      <c r="AX422" s="213"/>
      <c r="AY422" s="213"/>
      <c r="AZ422" s="213"/>
      <c r="BA422" s="213"/>
      <c r="BB422" s="213"/>
      <c r="BC422" s="213"/>
      <c r="BD422" s="213"/>
      <c r="BE422" s="213"/>
      <c r="BF422" s="213"/>
      <c r="BG422" s="213"/>
      <c r="BH422" s="213"/>
    </row>
    <row r="423" spans="1:60" outlineLevel="1" x14ac:dyDescent="0.2">
      <c r="A423" s="220"/>
      <c r="B423" s="221"/>
      <c r="C423" s="257" t="s">
        <v>856</v>
      </c>
      <c r="D423" s="225"/>
      <c r="E423" s="226">
        <v>3</v>
      </c>
      <c r="F423" s="223"/>
      <c r="G423" s="223"/>
      <c r="H423" s="223"/>
      <c r="I423" s="223"/>
      <c r="J423" s="223"/>
      <c r="K423" s="223"/>
      <c r="L423" s="223"/>
      <c r="M423" s="223"/>
      <c r="N423" s="223"/>
      <c r="O423" s="223"/>
      <c r="P423" s="223"/>
      <c r="Q423" s="223"/>
      <c r="R423" s="223"/>
      <c r="S423" s="223"/>
      <c r="T423" s="223"/>
      <c r="U423" s="223"/>
      <c r="V423" s="223"/>
      <c r="W423" s="223"/>
      <c r="X423" s="223"/>
      <c r="Y423" s="213"/>
      <c r="Z423" s="213"/>
      <c r="AA423" s="213"/>
      <c r="AB423" s="213"/>
      <c r="AC423" s="213"/>
      <c r="AD423" s="213"/>
      <c r="AE423" s="213"/>
      <c r="AF423" s="213"/>
      <c r="AG423" s="213" t="s">
        <v>172</v>
      </c>
      <c r="AH423" s="213">
        <v>0</v>
      </c>
      <c r="AI423" s="213"/>
      <c r="AJ423" s="213"/>
      <c r="AK423" s="213"/>
      <c r="AL423" s="213"/>
      <c r="AM423" s="213"/>
      <c r="AN423" s="213"/>
      <c r="AO423" s="213"/>
      <c r="AP423" s="213"/>
      <c r="AQ423" s="213"/>
      <c r="AR423" s="213"/>
      <c r="AS423" s="213"/>
      <c r="AT423" s="213"/>
      <c r="AU423" s="213"/>
      <c r="AV423" s="213"/>
      <c r="AW423" s="213"/>
      <c r="AX423" s="213"/>
      <c r="AY423" s="213"/>
      <c r="AZ423" s="213"/>
      <c r="BA423" s="213"/>
      <c r="BB423" s="213"/>
      <c r="BC423" s="213"/>
      <c r="BD423" s="213"/>
      <c r="BE423" s="213"/>
      <c r="BF423" s="213"/>
      <c r="BG423" s="213"/>
      <c r="BH423" s="213"/>
    </row>
    <row r="424" spans="1:60" outlineLevel="1" x14ac:dyDescent="0.2">
      <c r="A424" s="234">
        <v>111</v>
      </c>
      <c r="B424" s="235" t="s">
        <v>384</v>
      </c>
      <c r="C424" s="256" t="s">
        <v>857</v>
      </c>
      <c r="D424" s="236" t="s">
        <v>373</v>
      </c>
      <c r="E424" s="237">
        <v>2</v>
      </c>
      <c r="F424" s="238"/>
      <c r="G424" s="239">
        <f>ROUND(E424*F424,2)</f>
        <v>0</v>
      </c>
      <c r="H424" s="238"/>
      <c r="I424" s="239">
        <f>ROUND(E424*H424,2)</f>
        <v>0</v>
      </c>
      <c r="J424" s="238"/>
      <c r="K424" s="239">
        <f>ROUND(E424*J424,2)</f>
        <v>0</v>
      </c>
      <c r="L424" s="239">
        <v>21</v>
      </c>
      <c r="M424" s="239">
        <f>G424*(1+L424/100)</f>
        <v>0</v>
      </c>
      <c r="N424" s="239">
        <v>0</v>
      </c>
      <c r="O424" s="239">
        <f>ROUND(E424*N424,2)</f>
        <v>0</v>
      </c>
      <c r="P424" s="239">
        <v>0</v>
      </c>
      <c r="Q424" s="239">
        <f>ROUND(E424*P424,2)</f>
        <v>0</v>
      </c>
      <c r="R424" s="239"/>
      <c r="S424" s="239" t="s">
        <v>167</v>
      </c>
      <c r="T424" s="240" t="s">
        <v>284</v>
      </c>
      <c r="U424" s="223">
        <v>0</v>
      </c>
      <c r="V424" s="223">
        <f>ROUND(E424*U424,2)</f>
        <v>0</v>
      </c>
      <c r="W424" s="223"/>
      <c r="X424" s="223" t="s">
        <v>169</v>
      </c>
      <c r="Y424" s="213"/>
      <c r="Z424" s="213"/>
      <c r="AA424" s="213"/>
      <c r="AB424" s="213"/>
      <c r="AC424" s="213"/>
      <c r="AD424" s="213"/>
      <c r="AE424" s="213"/>
      <c r="AF424" s="213"/>
      <c r="AG424" s="213" t="s">
        <v>170</v>
      </c>
      <c r="AH424" s="213"/>
      <c r="AI424" s="213"/>
      <c r="AJ424" s="213"/>
      <c r="AK424" s="213"/>
      <c r="AL424" s="213"/>
      <c r="AM424" s="213"/>
      <c r="AN424" s="213"/>
      <c r="AO424" s="213"/>
      <c r="AP424" s="213"/>
      <c r="AQ424" s="213"/>
      <c r="AR424" s="213"/>
      <c r="AS424" s="213"/>
      <c r="AT424" s="213"/>
      <c r="AU424" s="213"/>
      <c r="AV424" s="213"/>
      <c r="AW424" s="213"/>
      <c r="AX424" s="213"/>
      <c r="AY424" s="213"/>
      <c r="AZ424" s="213"/>
      <c r="BA424" s="213"/>
      <c r="BB424" s="213"/>
      <c r="BC424" s="213"/>
      <c r="BD424" s="213"/>
      <c r="BE424" s="213"/>
      <c r="BF424" s="213"/>
      <c r="BG424" s="213"/>
      <c r="BH424" s="213"/>
    </row>
    <row r="425" spans="1:60" outlineLevel="1" x14ac:dyDescent="0.2">
      <c r="A425" s="220"/>
      <c r="B425" s="221"/>
      <c r="C425" s="259" t="s">
        <v>855</v>
      </c>
      <c r="D425" s="243"/>
      <c r="E425" s="243"/>
      <c r="F425" s="243"/>
      <c r="G425" s="243"/>
      <c r="H425" s="223"/>
      <c r="I425" s="223"/>
      <c r="J425" s="223"/>
      <c r="K425" s="223"/>
      <c r="L425" s="223"/>
      <c r="M425" s="223"/>
      <c r="N425" s="223"/>
      <c r="O425" s="223"/>
      <c r="P425" s="223"/>
      <c r="Q425" s="223"/>
      <c r="R425" s="223"/>
      <c r="S425" s="223"/>
      <c r="T425" s="223"/>
      <c r="U425" s="223"/>
      <c r="V425" s="223"/>
      <c r="W425" s="223"/>
      <c r="X425" s="223"/>
      <c r="Y425" s="213"/>
      <c r="Z425" s="213"/>
      <c r="AA425" s="213"/>
      <c r="AB425" s="213"/>
      <c r="AC425" s="213"/>
      <c r="AD425" s="213"/>
      <c r="AE425" s="213"/>
      <c r="AF425" s="213"/>
      <c r="AG425" s="213" t="s">
        <v>293</v>
      </c>
      <c r="AH425" s="213"/>
      <c r="AI425" s="213"/>
      <c r="AJ425" s="213"/>
      <c r="AK425" s="213"/>
      <c r="AL425" s="213"/>
      <c r="AM425" s="213"/>
      <c r="AN425" s="213"/>
      <c r="AO425" s="213"/>
      <c r="AP425" s="213"/>
      <c r="AQ425" s="213"/>
      <c r="AR425" s="213"/>
      <c r="AS425" s="213"/>
      <c r="AT425" s="213"/>
      <c r="AU425" s="213"/>
      <c r="AV425" s="213"/>
      <c r="AW425" s="213"/>
      <c r="AX425" s="213"/>
      <c r="AY425" s="213"/>
      <c r="AZ425" s="213"/>
      <c r="BA425" s="213"/>
      <c r="BB425" s="213"/>
      <c r="BC425" s="213"/>
      <c r="BD425" s="213"/>
      <c r="BE425" s="213"/>
      <c r="BF425" s="213"/>
      <c r="BG425" s="213"/>
      <c r="BH425" s="213"/>
    </row>
    <row r="426" spans="1:60" outlineLevel="1" x14ac:dyDescent="0.2">
      <c r="A426" s="220"/>
      <c r="B426" s="221"/>
      <c r="C426" s="257" t="s">
        <v>858</v>
      </c>
      <c r="D426" s="225"/>
      <c r="E426" s="226">
        <v>2</v>
      </c>
      <c r="F426" s="223"/>
      <c r="G426" s="223"/>
      <c r="H426" s="223"/>
      <c r="I426" s="223"/>
      <c r="J426" s="223"/>
      <c r="K426" s="223"/>
      <c r="L426" s="223"/>
      <c r="M426" s="223"/>
      <c r="N426" s="223"/>
      <c r="O426" s="223"/>
      <c r="P426" s="223"/>
      <c r="Q426" s="223"/>
      <c r="R426" s="223"/>
      <c r="S426" s="223"/>
      <c r="T426" s="223"/>
      <c r="U426" s="223"/>
      <c r="V426" s="223"/>
      <c r="W426" s="223"/>
      <c r="X426" s="223"/>
      <c r="Y426" s="213"/>
      <c r="Z426" s="213"/>
      <c r="AA426" s="213"/>
      <c r="AB426" s="213"/>
      <c r="AC426" s="213"/>
      <c r="AD426" s="213"/>
      <c r="AE426" s="213"/>
      <c r="AF426" s="213"/>
      <c r="AG426" s="213" t="s">
        <v>172</v>
      </c>
      <c r="AH426" s="213">
        <v>0</v>
      </c>
      <c r="AI426" s="213"/>
      <c r="AJ426" s="213"/>
      <c r="AK426" s="213"/>
      <c r="AL426" s="213"/>
      <c r="AM426" s="213"/>
      <c r="AN426" s="213"/>
      <c r="AO426" s="213"/>
      <c r="AP426" s="213"/>
      <c r="AQ426" s="213"/>
      <c r="AR426" s="213"/>
      <c r="AS426" s="213"/>
      <c r="AT426" s="213"/>
      <c r="AU426" s="213"/>
      <c r="AV426" s="213"/>
      <c r="AW426" s="213"/>
      <c r="AX426" s="213"/>
      <c r="AY426" s="213"/>
      <c r="AZ426" s="213"/>
      <c r="BA426" s="213"/>
      <c r="BB426" s="213"/>
      <c r="BC426" s="213"/>
      <c r="BD426" s="213"/>
      <c r="BE426" s="213"/>
      <c r="BF426" s="213"/>
      <c r="BG426" s="213"/>
      <c r="BH426" s="213"/>
    </row>
    <row r="427" spans="1:60" outlineLevel="1" x14ac:dyDescent="0.2">
      <c r="A427" s="234">
        <v>112</v>
      </c>
      <c r="B427" s="235" t="s">
        <v>391</v>
      </c>
      <c r="C427" s="256" t="s">
        <v>859</v>
      </c>
      <c r="D427" s="236" t="s">
        <v>373</v>
      </c>
      <c r="E427" s="237">
        <v>1</v>
      </c>
      <c r="F427" s="238"/>
      <c r="G427" s="239">
        <f>ROUND(E427*F427,2)</f>
        <v>0</v>
      </c>
      <c r="H427" s="238"/>
      <c r="I427" s="239">
        <f>ROUND(E427*H427,2)</f>
        <v>0</v>
      </c>
      <c r="J427" s="238"/>
      <c r="K427" s="239">
        <f>ROUND(E427*J427,2)</f>
        <v>0</v>
      </c>
      <c r="L427" s="239">
        <v>21</v>
      </c>
      <c r="M427" s="239">
        <f>G427*(1+L427/100)</f>
        <v>0</v>
      </c>
      <c r="N427" s="239">
        <v>0</v>
      </c>
      <c r="O427" s="239">
        <f>ROUND(E427*N427,2)</f>
        <v>0</v>
      </c>
      <c r="P427" s="239">
        <v>0</v>
      </c>
      <c r="Q427" s="239">
        <f>ROUND(E427*P427,2)</f>
        <v>0</v>
      </c>
      <c r="R427" s="239"/>
      <c r="S427" s="239" t="s">
        <v>167</v>
      </c>
      <c r="T427" s="240" t="s">
        <v>284</v>
      </c>
      <c r="U427" s="223">
        <v>0</v>
      </c>
      <c r="V427" s="223">
        <f>ROUND(E427*U427,2)</f>
        <v>0</v>
      </c>
      <c r="W427" s="223"/>
      <c r="X427" s="223" t="s">
        <v>169</v>
      </c>
      <c r="Y427" s="213"/>
      <c r="Z427" s="213"/>
      <c r="AA427" s="213"/>
      <c r="AB427" s="213"/>
      <c r="AC427" s="213"/>
      <c r="AD427" s="213"/>
      <c r="AE427" s="213"/>
      <c r="AF427" s="213"/>
      <c r="AG427" s="213" t="s">
        <v>170</v>
      </c>
      <c r="AH427" s="213"/>
      <c r="AI427" s="213"/>
      <c r="AJ427" s="213"/>
      <c r="AK427" s="213"/>
      <c r="AL427" s="213"/>
      <c r="AM427" s="213"/>
      <c r="AN427" s="213"/>
      <c r="AO427" s="213"/>
      <c r="AP427" s="213"/>
      <c r="AQ427" s="213"/>
      <c r="AR427" s="213"/>
      <c r="AS427" s="213"/>
      <c r="AT427" s="213"/>
      <c r="AU427" s="213"/>
      <c r="AV427" s="213"/>
      <c r="AW427" s="213"/>
      <c r="AX427" s="213"/>
      <c r="AY427" s="213"/>
      <c r="AZ427" s="213"/>
      <c r="BA427" s="213"/>
      <c r="BB427" s="213"/>
      <c r="BC427" s="213"/>
      <c r="BD427" s="213"/>
      <c r="BE427" s="213"/>
      <c r="BF427" s="213"/>
      <c r="BG427" s="213"/>
      <c r="BH427" s="213"/>
    </row>
    <row r="428" spans="1:60" outlineLevel="1" x14ac:dyDescent="0.2">
      <c r="A428" s="220"/>
      <c r="B428" s="221"/>
      <c r="C428" s="259" t="s">
        <v>855</v>
      </c>
      <c r="D428" s="243"/>
      <c r="E428" s="243"/>
      <c r="F428" s="243"/>
      <c r="G428" s="243"/>
      <c r="H428" s="223"/>
      <c r="I428" s="223"/>
      <c r="J428" s="223"/>
      <c r="K428" s="223"/>
      <c r="L428" s="223"/>
      <c r="M428" s="223"/>
      <c r="N428" s="223"/>
      <c r="O428" s="223"/>
      <c r="P428" s="223"/>
      <c r="Q428" s="223"/>
      <c r="R428" s="223"/>
      <c r="S428" s="223"/>
      <c r="T428" s="223"/>
      <c r="U428" s="223"/>
      <c r="V428" s="223"/>
      <c r="W428" s="223"/>
      <c r="X428" s="223"/>
      <c r="Y428" s="213"/>
      <c r="Z428" s="213"/>
      <c r="AA428" s="213"/>
      <c r="AB428" s="213"/>
      <c r="AC428" s="213"/>
      <c r="AD428" s="213"/>
      <c r="AE428" s="213"/>
      <c r="AF428" s="213"/>
      <c r="AG428" s="213" t="s">
        <v>293</v>
      </c>
      <c r="AH428" s="213"/>
      <c r="AI428" s="213"/>
      <c r="AJ428" s="213"/>
      <c r="AK428" s="213"/>
      <c r="AL428" s="213"/>
      <c r="AM428" s="213"/>
      <c r="AN428" s="213"/>
      <c r="AO428" s="213"/>
      <c r="AP428" s="213"/>
      <c r="AQ428" s="213"/>
      <c r="AR428" s="213"/>
      <c r="AS428" s="213"/>
      <c r="AT428" s="213"/>
      <c r="AU428" s="213"/>
      <c r="AV428" s="213"/>
      <c r="AW428" s="213"/>
      <c r="AX428" s="213"/>
      <c r="AY428" s="213"/>
      <c r="AZ428" s="213"/>
      <c r="BA428" s="213"/>
      <c r="BB428" s="213"/>
      <c r="BC428" s="213"/>
      <c r="BD428" s="213"/>
      <c r="BE428" s="213"/>
      <c r="BF428" s="213"/>
      <c r="BG428" s="213"/>
      <c r="BH428" s="213"/>
    </row>
    <row r="429" spans="1:60" outlineLevel="1" x14ac:dyDescent="0.2">
      <c r="A429" s="220"/>
      <c r="B429" s="221"/>
      <c r="C429" s="257" t="s">
        <v>860</v>
      </c>
      <c r="D429" s="225"/>
      <c r="E429" s="226">
        <v>1</v>
      </c>
      <c r="F429" s="223"/>
      <c r="G429" s="223"/>
      <c r="H429" s="223"/>
      <c r="I429" s="223"/>
      <c r="J429" s="223"/>
      <c r="K429" s="223"/>
      <c r="L429" s="223"/>
      <c r="M429" s="223"/>
      <c r="N429" s="223"/>
      <c r="O429" s="223"/>
      <c r="P429" s="223"/>
      <c r="Q429" s="223"/>
      <c r="R429" s="223"/>
      <c r="S429" s="223"/>
      <c r="T429" s="223"/>
      <c r="U429" s="223"/>
      <c r="V429" s="223"/>
      <c r="W429" s="223"/>
      <c r="X429" s="223"/>
      <c r="Y429" s="213"/>
      <c r="Z429" s="213"/>
      <c r="AA429" s="213"/>
      <c r="AB429" s="213"/>
      <c r="AC429" s="213"/>
      <c r="AD429" s="213"/>
      <c r="AE429" s="213"/>
      <c r="AF429" s="213"/>
      <c r="AG429" s="213" t="s">
        <v>172</v>
      </c>
      <c r="AH429" s="213">
        <v>0</v>
      </c>
      <c r="AI429" s="213"/>
      <c r="AJ429" s="213"/>
      <c r="AK429" s="213"/>
      <c r="AL429" s="213"/>
      <c r="AM429" s="213"/>
      <c r="AN429" s="213"/>
      <c r="AO429" s="213"/>
      <c r="AP429" s="213"/>
      <c r="AQ429" s="213"/>
      <c r="AR429" s="213"/>
      <c r="AS429" s="213"/>
      <c r="AT429" s="213"/>
      <c r="AU429" s="213"/>
      <c r="AV429" s="213"/>
      <c r="AW429" s="213"/>
      <c r="AX429" s="213"/>
      <c r="AY429" s="213"/>
      <c r="AZ429" s="213"/>
      <c r="BA429" s="213"/>
      <c r="BB429" s="213"/>
      <c r="BC429" s="213"/>
      <c r="BD429" s="213"/>
      <c r="BE429" s="213"/>
      <c r="BF429" s="213"/>
      <c r="BG429" s="213"/>
      <c r="BH429" s="213"/>
    </row>
    <row r="430" spans="1:60" outlineLevel="1" x14ac:dyDescent="0.2">
      <c r="A430" s="234">
        <v>113</v>
      </c>
      <c r="B430" s="235" t="s">
        <v>861</v>
      </c>
      <c r="C430" s="256" t="s">
        <v>862</v>
      </c>
      <c r="D430" s="236" t="s">
        <v>373</v>
      </c>
      <c r="E430" s="237">
        <v>6</v>
      </c>
      <c r="F430" s="238"/>
      <c r="G430" s="239">
        <f>ROUND(E430*F430,2)</f>
        <v>0</v>
      </c>
      <c r="H430" s="238"/>
      <c r="I430" s="239">
        <f>ROUND(E430*H430,2)</f>
        <v>0</v>
      </c>
      <c r="J430" s="238"/>
      <c r="K430" s="239">
        <f>ROUND(E430*J430,2)</f>
        <v>0</v>
      </c>
      <c r="L430" s="239">
        <v>21</v>
      </c>
      <c r="M430" s="239">
        <f>G430*(1+L430/100)</f>
        <v>0</v>
      </c>
      <c r="N430" s="239">
        <v>0</v>
      </c>
      <c r="O430" s="239">
        <f>ROUND(E430*N430,2)</f>
        <v>0</v>
      </c>
      <c r="P430" s="239">
        <v>0</v>
      </c>
      <c r="Q430" s="239">
        <f>ROUND(E430*P430,2)</f>
        <v>0</v>
      </c>
      <c r="R430" s="239"/>
      <c r="S430" s="239" t="s">
        <v>167</v>
      </c>
      <c r="T430" s="240" t="s">
        <v>284</v>
      </c>
      <c r="U430" s="223">
        <v>0</v>
      </c>
      <c r="V430" s="223">
        <f>ROUND(E430*U430,2)</f>
        <v>0</v>
      </c>
      <c r="W430" s="223"/>
      <c r="X430" s="223" t="s">
        <v>169</v>
      </c>
      <c r="Y430" s="213"/>
      <c r="Z430" s="213"/>
      <c r="AA430" s="213"/>
      <c r="AB430" s="213"/>
      <c r="AC430" s="213"/>
      <c r="AD430" s="213"/>
      <c r="AE430" s="213"/>
      <c r="AF430" s="213"/>
      <c r="AG430" s="213" t="s">
        <v>170</v>
      </c>
      <c r="AH430" s="213"/>
      <c r="AI430" s="213"/>
      <c r="AJ430" s="213"/>
      <c r="AK430" s="213"/>
      <c r="AL430" s="213"/>
      <c r="AM430" s="213"/>
      <c r="AN430" s="213"/>
      <c r="AO430" s="213"/>
      <c r="AP430" s="213"/>
      <c r="AQ430" s="213"/>
      <c r="AR430" s="213"/>
      <c r="AS430" s="213"/>
      <c r="AT430" s="213"/>
      <c r="AU430" s="213"/>
      <c r="AV430" s="213"/>
      <c r="AW430" s="213"/>
      <c r="AX430" s="213"/>
      <c r="AY430" s="213"/>
      <c r="AZ430" s="213"/>
      <c r="BA430" s="213"/>
      <c r="BB430" s="213"/>
      <c r="BC430" s="213"/>
      <c r="BD430" s="213"/>
      <c r="BE430" s="213"/>
      <c r="BF430" s="213"/>
      <c r="BG430" s="213"/>
      <c r="BH430" s="213"/>
    </row>
    <row r="431" spans="1:60" outlineLevel="1" x14ac:dyDescent="0.2">
      <c r="A431" s="220"/>
      <c r="B431" s="221"/>
      <c r="C431" s="259" t="s">
        <v>855</v>
      </c>
      <c r="D431" s="243"/>
      <c r="E431" s="243"/>
      <c r="F431" s="243"/>
      <c r="G431" s="243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  <c r="U431" s="223"/>
      <c r="V431" s="223"/>
      <c r="W431" s="223"/>
      <c r="X431" s="223"/>
      <c r="Y431" s="213"/>
      <c r="Z431" s="213"/>
      <c r="AA431" s="213"/>
      <c r="AB431" s="213"/>
      <c r="AC431" s="213"/>
      <c r="AD431" s="213"/>
      <c r="AE431" s="213"/>
      <c r="AF431" s="213"/>
      <c r="AG431" s="213" t="s">
        <v>293</v>
      </c>
      <c r="AH431" s="213"/>
      <c r="AI431" s="213"/>
      <c r="AJ431" s="213"/>
      <c r="AK431" s="213"/>
      <c r="AL431" s="213"/>
      <c r="AM431" s="213"/>
      <c r="AN431" s="213"/>
      <c r="AO431" s="213"/>
      <c r="AP431" s="213"/>
      <c r="AQ431" s="213"/>
      <c r="AR431" s="213"/>
      <c r="AS431" s="213"/>
      <c r="AT431" s="213"/>
      <c r="AU431" s="213"/>
      <c r="AV431" s="213"/>
      <c r="AW431" s="213"/>
      <c r="AX431" s="213"/>
      <c r="AY431" s="213"/>
      <c r="AZ431" s="213"/>
      <c r="BA431" s="213"/>
      <c r="BB431" s="213"/>
      <c r="BC431" s="213"/>
      <c r="BD431" s="213"/>
      <c r="BE431" s="213"/>
      <c r="BF431" s="213"/>
      <c r="BG431" s="213"/>
      <c r="BH431" s="213"/>
    </row>
    <row r="432" spans="1:60" outlineLevel="1" x14ac:dyDescent="0.2">
      <c r="A432" s="220"/>
      <c r="B432" s="221"/>
      <c r="C432" s="262" t="s">
        <v>863</v>
      </c>
      <c r="D432" s="246"/>
      <c r="E432" s="246"/>
      <c r="F432" s="246"/>
      <c r="G432" s="246"/>
      <c r="H432" s="223"/>
      <c r="I432" s="223"/>
      <c r="J432" s="223"/>
      <c r="K432" s="223"/>
      <c r="L432" s="223"/>
      <c r="M432" s="223"/>
      <c r="N432" s="223"/>
      <c r="O432" s="223"/>
      <c r="P432" s="223"/>
      <c r="Q432" s="223"/>
      <c r="R432" s="223"/>
      <c r="S432" s="223"/>
      <c r="T432" s="223"/>
      <c r="U432" s="223"/>
      <c r="V432" s="223"/>
      <c r="W432" s="223"/>
      <c r="X432" s="223"/>
      <c r="Y432" s="213"/>
      <c r="Z432" s="213"/>
      <c r="AA432" s="213"/>
      <c r="AB432" s="213"/>
      <c r="AC432" s="213"/>
      <c r="AD432" s="213"/>
      <c r="AE432" s="213"/>
      <c r="AF432" s="213"/>
      <c r="AG432" s="213" t="s">
        <v>293</v>
      </c>
      <c r="AH432" s="213"/>
      <c r="AI432" s="213"/>
      <c r="AJ432" s="213"/>
      <c r="AK432" s="213"/>
      <c r="AL432" s="213"/>
      <c r="AM432" s="213"/>
      <c r="AN432" s="213"/>
      <c r="AO432" s="213"/>
      <c r="AP432" s="213"/>
      <c r="AQ432" s="213"/>
      <c r="AR432" s="213"/>
      <c r="AS432" s="213"/>
      <c r="AT432" s="213"/>
      <c r="AU432" s="213"/>
      <c r="AV432" s="213"/>
      <c r="AW432" s="213"/>
      <c r="AX432" s="213"/>
      <c r="AY432" s="213"/>
      <c r="AZ432" s="213"/>
      <c r="BA432" s="213"/>
      <c r="BB432" s="213"/>
      <c r="BC432" s="213"/>
      <c r="BD432" s="213"/>
      <c r="BE432" s="213"/>
      <c r="BF432" s="213"/>
      <c r="BG432" s="213"/>
      <c r="BH432" s="213"/>
    </row>
    <row r="433" spans="1:60" outlineLevel="1" x14ac:dyDescent="0.2">
      <c r="A433" s="220"/>
      <c r="B433" s="221"/>
      <c r="C433" s="257" t="s">
        <v>864</v>
      </c>
      <c r="D433" s="225"/>
      <c r="E433" s="226">
        <v>6</v>
      </c>
      <c r="F433" s="223"/>
      <c r="G433" s="223"/>
      <c r="H433" s="223"/>
      <c r="I433" s="223"/>
      <c r="J433" s="223"/>
      <c r="K433" s="223"/>
      <c r="L433" s="223"/>
      <c r="M433" s="223"/>
      <c r="N433" s="223"/>
      <c r="O433" s="223"/>
      <c r="P433" s="223"/>
      <c r="Q433" s="223"/>
      <c r="R433" s="223"/>
      <c r="S433" s="223"/>
      <c r="T433" s="223"/>
      <c r="U433" s="223"/>
      <c r="V433" s="223"/>
      <c r="W433" s="223"/>
      <c r="X433" s="223"/>
      <c r="Y433" s="213"/>
      <c r="Z433" s="213"/>
      <c r="AA433" s="213"/>
      <c r="AB433" s="213"/>
      <c r="AC433" s="213"/>
      <c r="AD433" s="213"/>
      <c r="AE433" s="213"/>
      <c r="AF433" s="213"/>
      <c r="AG433" s="213" t="s">
        <v>172</v>
      </c>
      <c r="AH433" s="213">
        <v>0</v>
      </c>
      <c r="AI433" s="213"/>
      <c r="AJ433" s="213"/>
      <c r="AK433" s="213"/>
      <c r="AL433" s="213"/>
      <c r="AM433" s="213"/>
      <c r="AN433" s="213"/>
      <c r="AO433" s="213"/>
      <c r="AP433" s="213"/>
      <c r="AQ433" s="213"/>
      <c r="AR433" s="213"/>
      <c r="AS433" s="213"/>
      <c r="AT433" s="213"/>
      <c r="AU433" s="213"/>
      <c r="AV433" s="213"/>
      <c r="AW433" s="213"/>
      <c r="AX433" s="213"/>
      <c r="AY433" s="213"/>
      <c r="AZ433" s="213"/>
      <c r="BA433" s="213"/>
      <c r="BB433" s="213"/>
      <c r="BC433" s="213"/>
      <c r="BD433" s="213"/>
      <c r="BE433" s="213"/>
      <c r="BF433" s="213"/>
      <c r="BG433" s="213"/>
      <c r="BH433" s="213"/>
    </row>
    <row r="434" spans="1:60" outlineLevel="1" x14ac:dyDescent="0.2">
      <c r="A434" s="234">
        <v>114</v>
      </c>
      <c r="B434" s="235" t="s">
        <v>865</v>
      </c>
      <c r="C434" s="256" t="s">
        <v>866</v>
      </c>
      <c r="D434" s="236" t="s">
        <v>373</v>
      </c>
      <c r="E434" s="237">
        <v>4</v>
      </c>
      <c r="F434" s="238"/>
      <c r="G434" s="239">
        <f>ROUND(E434*F434,2)</f>
        <v>0</v>
      </c>
      <c r="H434" s="238"/>
      <c r="I434" s="239">
        <f>ROUND(E434*H434,2)</f>
        <v>0</v>
      </c>
      <c r="J434" s="238"/>
      <c r="K434" s="239">
        <f>ROUND(E434*J434,2)</f>
        <v>0</v>
      </c>
      <c r="L434" s="239">
        <v>21</v>
      </c>
      <c r="M434" s="239">
        <f>G434*(1+L434/100)</f>
        <v>0</v>
      </c>
      <c r="N434" s="239">
        <v>0</v>
      </c>
      <c r="O434" s="239">
        <f>ROUND(E434*N434,2)</f>
        <v>0</v>
      </c>
      <c r="P434" s="239">
        <v>0</v>
      </c>
      <c r="Q434" s="239">
        <f>ROUND(E434*P434,2)</f>
        <v>0</v>
      </c>
      <c r="R434" s="239"/>
      <c r="S434" s="239" t="s">
        <v>167</v>
      </c>
      <c r="T434" s="240" t="s">
        <v>284</v>
      </c>
      <c r="U434" s="223">
        <v>0</v>
      </c>
      <c r="V434" s="223">
        <f>ROUND(E434*U434,2)</f>
        <v>0</v>
      </c>
      <c r="W434" s="223"/>
      <c r="X434" s="223" t="s">
        <v>169</v>
      </c>
      <c r="Y434" s="213"/>
      <c r="Z434" s="213"/>
      <c r="AA434" s="213"/>
      <c r="AB434" s="213"/>
      <c r="AC434" s="213"/>
      <c r="AD434" s="213"/>
      <c r="AE434" s="213"/>
      <c r="AF434" s="213"/>
      <c r="AG434" s="213" t="s">
        <v>170</v>
      </c>
      <c r="AH434" s="213"/>
      <c r="AI434" s="213"/>
      <c r="AJ434" s="213"/>
      <c r="AK434" s="213"/>
      <c r="AL434" s="213"/>
      <c r="AM434" s="213"/>
      <c r="AN434" s="213"/>
      <c r="AO434" s="213"/>
      <c r="AP434" s="213"/>
      <c r="AQ434" s="213"/>
      <c r="AR434" s="213"/>
      <c r="AS434" s="213"/>
      <c r="AT434" s="213"/>
      <c r="AU434" s="213"/>
      <c r="AV434" s="213"/>
      <c r="AW434" s="213"/>
      <c r="AX434" s="213"/>
      <c r="AY434" s="213"/>
      <c r="AZ434" s="213"/>
      <c r="BA434" s="213"/>
      <c r="BB434" s="213"/>
      <c r="BC434" s="213"/>
      <c r="BD434" s="213"/>
      <c r="BE434" s="213"/>
      <c r="BF434" s="213"/>
      <c r="BG434" s="213"/>
      <c r="BH434" s="213"/>
    </row>
    <row r="435" spans="1:60" outlineLevel="1" x14ac:dyDescent="0.2">
      <c r="A435" s="220"/>
      <c r="B435" s="221"/>
      <c r="C435" s="259" t="s">
        <v>855</v>
      </c>
      <c r="D435" s="243"/>
      <c r="E435" s="243"/>
      <c r="F435" s="243"/>
      <c r="G435" s="243"/>
      <c r="H435" s="223"/>
      <c r="I435" s="223"/>
      <c r="J435" s="223"/>
      <c r="K435" s="223"/>
      <c r="L435" s="223"/>
      <c r="M435" s="223"/>
      <c r="N435" s="223"/>
      <c r="O435" s="223"/>
      <c r="P435" s="223"/>
      <c r="Q435" s="223"/>
      <c r="R435" s="223"/>
      <c r="S435" s="223"/>
      <c r="T435" s="223"/>
      <c r="U435" s="223"/>
      <c r="V435" s="223"/>
      <c r="W435" s="223"/>
      <c r="X435" s="223"/>
      <c r="Y435" s="213"/>
      <c r="Z435" s="213"/>
      <c r="AA435" s="213"/>
      <c r="AB435" s="213"/>
      <c r="AC435" s="213"/>
      <c r="AD435" s="213"/>
      <c r="AE435" s="213"/>
      <c r="AF435" s="213"/>
      <c r="AG435" s="213" t="s">
        <v>293</v>
      </c>
      <c r="AH435" s="213"/>
      <c r="AI435" s="213"/>
      <c r="AJ435" s="213"/>
      <c r="AK435" s="213"/>
      <c r="AL435" s="213"/>
      <c r="AM435" s="213"/>
      <c r="AN435" s="213"/>
      <c r="AO435" s="213"/>
      <c r="AP435" s="213"/>
      <c r="AQ435" s="213"/>
      <c r="AR435" s="213"/>
      <c r="AS435" s="213"/>
      <c r="AT435" s="213"/>
      <c r="AU435" s="213"/>
      <c r="AV435" s="213"/>
      <c r="AW435" s="213"/>
      <c r="AX435" s="213"/>
      <c r="AY435" s="213"/>
      <c r="AZ435" s="213"/>
      <c r="BA435" s="213"/>
      <c r="BB435" s="213"/>
      <c r="BC435" s="213"/>
      <c r="BD435" s="213"/>
      <c r="BE435" s="213"/>
      <c r="BF435" s="213"/>
      <c r="BG435" s="213"/>
      <c r="BH435" s="213"/>
    </row>
    <row r="436" spans="1:60" outlineLevel="1" x14ac:dyDescent="0.2">
      <c r="A436" s="220"/>
      <c r="B436" s="221"/>
      <c r="C436" s="257" t="s">
        <v>867</v>
      </c>
      <c r="D436" s="225"/>
      <c r="E436" s="226">
        <v>4</v>
      </c>
      <c r="F436" s="223"/>
      <c r="G436" s="223"/>
      <c r="H436" s="223"/>
      <c r="I436" s="223"/>
      <c r="J436" s="223"/>
      <c r="K436" s="223"/>
      <c r="L436" s="223"/>
      <c r="M436" s="223"/>
      <c r="N436" s="223"/>
      <c r="O436" s="223"/>
      <c r="P436" s="223"/>
      <c r="Q436" s="223"/>
      <c r="R436" s="223"/>
      <c r="S436" s="223"/>
      <c r="T436" s="223"/>
      <c r="U436" s="223"/>
      <c r="V436" s="223"/>
      <c r="W436" s="223"/>
      <c r="X436" s="223"/>
      <c r="Y436" s="213"/>
      <c r="Z436" s="213"/>
      <c r="AA436" s="213"/>
      <c r="AB436" s="213"/>
      <c r="AC436" s="213"/>
      <c r="AD436" s="213"/>
      <c r="AE436" s="213"/>
      <c r="AF436" s="213"/>
      <c r="AG436" s="213" t="s">
        <v>172</v>
      </c>
      <c r="AH436" s="213">
        <v>0</v>
      </c>
      <c r="AI436" s="213"/>
      <c r="AJ436" s="213"/>
      <c r="AK436" s="213"/>
      <c r="AL436" s="213"/>
      <c r="AM436" s="213"/>
      <c r="AN436" s="213"/>
      <c r="AO436" s="213"/>
      <c r="AP436" s="213"/>
      <c r="AQ436" s="213"/>
      <c r="AR436" s="213"/>
      <c r="AS436" s="213"/>
      <c r="AT436" s="213"/>
      <c r="AU436" s="213"/>
      <c r="AV436" s="213"/>
      <c r="AW436" s="213"/>
      <c r="AX436" s="213"/>
      <c r="AY436" s="213"/>
      <c r="AZ436" s="213"/>
      <c r="BA436" s="213"/>
      <c r="BB436" s="213"/>
      <c r="BC436" s="213"/>
      <c r="BD436" s="213"/>
      <c r="BE436" s="213"/>
      <c r="BF436" s="213"/>
      <c r="BG436" s="213"/>
      <c r="BH436" s="213"/>
    </row>
    <row r="437" spans="1:60" outlineLevel="1" x14ac:dyDescent="0.2">
      <c r="A437" s="234">
        <v>115</v>
      </c>
      <c r="B437" s="235" t="s">
        <v>868</v>
      </c>
      <c r="C437" s="256" t="s">
        <v>869</v>
      </c>
      <c r="D437" s="236" t="s">
        <v>373</v>
      </c>
      <c r="E437" s="237">
        <v>1</v>
      </c>
      <c r="F437" s="238"/>
      <c r="G437" s="239">
        <f>ROUND(E437*F437,2)</f>
        <v>0</v>
      </c>
      <c r="H437" s="238"/>
      <c r="I437" s="239">
        <f>ROUND(E437*H437,2)</f>
        <v>0</v>
      </c>
      <c r="J437" s="238"/>
      <c r="K437" s="239">
        <f>ROUND(E437*J437,2)</f>
        <v>0</v>
      </c>
      <c r="L437" s="239">
        <v>21</v>
      </c>
      <c r="M437" s="239">
        <f>G437*(1+L437/100)</f>
        <v>0</v>
      </c>
      <c r="N437" s="239">
        <v>0</v>
      </c>
      <c r="O437" s="239">
        <f>ROUND(E437*N437,2)</f>
        <v>0</v>
      </c>
      <c r="P437" s="239">
        <v>0</v>
      </c>
      <c r="Q437" s="239">
        <f>ROUND(E437*P437,2)</f>
        <v>0</v>
      </c>
      <c r="R437" s="239"/>
      <c r="S437" s="239" t="s">
        <v>167</v>
      </c>
      <c r="T437" s="240" t="s">
        <v>284</v>
      </c>
      <c r="U437" s="223">
        <v>0</v>
      </c>
      <c r="V437" s="223">
        <f>ROUND(E437*U437,2)</f>
        <v>0</v>
      </c>
      <c r="W437" s="223"/>
      <c r="X437" s="223" t="s">
        <v>169</v>
      </c>
      <c r="Y437" s="213"/>
      <c r="Z437" s="213"/>
      <c r="AA437" s="213"/>
      <c r="AB437" s="213"/>
      <c r="AC437" s="213"/>
      <c r="AD437" s="213"/>
      <c r="AE437" s="213"/>
      <c r="AF437" s="213"/>
      <c r="AG437" s="213" t="s">
        <v>170</v>
      </c>
      <c r="AH437" s="213"/>
      <c r="AI437" s="213"/>
      <c r="AJ437" s="213"/>
      <c r="AK437" s="213"/>
      <c r="AL437" s="213"/>
      <c r="AM437" s="213"/>
      <c r="AN437" s="213"/>
      <c r="AO437" s="213"/>
      <c r="AP437" s="213"/>
      <c r="AQ437" s="213"/>
      <c r="AR437" s="213"/>
      <c r="AS437" s="213"/>
      <c r="AT437" s="213"/>
      <c r="AU437" s="213"/>
      <c r="AV437" s="213"/>
      <c r="AW437" s="213"/>
      <c r="AX437" s="213"/>
      <c r="AY437" s="213"/>
      <c r="AZ437" s="213"/>
      <c r="BA437" s="213"/>
      <c r="BB437" s="213"/>
      <c r="BC437" s="213"/>
      <c r="BD437" s="213"/>
      <c r="BE437" s="213"/>
      <c r="BF437" s="213"/>
      <c r="BG437" s="213"/>
      <c r="BH437" s="213"/>
    </row>
    <row r="438" spans="1:60" outlineLevel="1" x14ac:dyDescent="0.2">
      <c r="A438" s="220"/>
      <c r="B438" s="221"/>
      <c r="C438" s="259" t="s">
        <v>855</v>
      </c>
      <c r="D438" s="243"/>
      <c r="E438" s="243"/>
      <c r="F438" s="243"/>
      <c r="G438" s="243"/>
      <c r="H438" s="223"/>
      <c r="I438" s="223"/>
      <c r="J438" s="223"/>
      <c r="K438" s="223"/>
      <c r="L438" s="223"/>
      <c r="M438" s="223"/>
      <c r="N438" s="223"/>
      <c r="O438" s="223"/>
      <c r="P438" s="223"/>
      <c r="Q438" s="223"/>
      <c r="R438" s="223"/>
      <c r="S438" s="223"/>
      <c r="T438" s="223"/>
      <c r="U438" s="223"/>
      <c r="V438" s="223"/>
      <c r="W438" s="223"/>
      <c r="X438" s="223"/>
      <c r="Y438" s="213"/>
      <c r="Z438" s="213"/>
      <c r="AA438" s="213"/>
      <c r="AB438" s="213"/>
      <c r="AC438" s="213"/>
      <c r="AD438" s="213"/>
      <c r="AE438" s="213"/>
      <c r="AF438" s="213"/>
      <c r="AG438" s="213" t="s">
        <v>293</v>
      </c>
      <c r="AH438" s="213"/>
      <c r="AI438" s="213"/>
      <c r="AJ438" s="213"/>
      <c r="AK438" s="213"/>
      <c r="AL438" s="213"/>
      <c r="AM438" s="213"/>
      <c r="AN438" s="213"/>
      <c r="AO438" s="213"/>
      <c r="AP438" s="213"/>
      <c r="AQ438" s="213"/>
      <c r="AR438" s="213"/>
      <c r="AS438" s="213"/>
      <c r="AT438" s="213"/>
      <c r="AU438" s="213"/>
      <c r="AV438" s="213"/>
      <c r="AW438" s="213"/>
      <c r="AX438" s="213"/>
      <c r="AY438" s="213"/>
      <c r="AZ438" s="213"/>
      <c r="BA438" s="213"/>
      <c r="BB438" s="213"/>
      <c r="BC438" s="213"/>
      <c r="BD438" s="213"/>
      <c r="BE438" s="213"/>
      <c r="BF438" s="213"/>
      <c r="BG438" s="213"/>
      <c r="BH438" s="213"/>
    </row>
    <row r="439" spans="1:60" outlineLevel="1" x14ac:dyDescent="0.2">
      <c r="A439" s="220"/>
      <c r="B439" s="221"/>
      <c r="C439" s="262" t="s">
        <v>870</v>
      </c>
      <c r="D439" s="246"/>
      <c r="E439" s="246"/>
      <c r="F439" s="246"/>
      <c r="G439" s="246"/>
      <c r="H439" s="223"/>
      <c r="I439" s="223"/>
      <c r="J439" s="223"/>
      <c r="K439" s="223"/>
      <c r="L439" s="223"/>
      <c r="M439" s="223"/>
      <c r="N439" s="223"/>
      <c r="O439" s="223"/>
      <c r="P439" s="223"/>
      <c r="Q439" s="223"/>
      <c r="R439" s="223"/>
      <c r="S439" s="223"/>
      <c r="T439" s="223"/>
      <c r="U439" s="223"/>
      <c r="V439" s="223"/>
      <c r="W439" s="223"/>
      <c r="X439" s="223"/>
      <c r="Y439" s="213"/>
      <c r="Z439" s="213"/>
      <c r="AA439" s="213"/>
      <c r="AB439" s="213"/>
      <c r="AC439" s="213"/>
      <c r="AD439" s="213"/>
      <c r="AE439" s="213"/>
      <c r="AF439" s="213"/>
      <c r="AG439" s="213" t="s">
        <v>293</v>
      </c>
      <c r="AH439" s="213"/>
      <c r="AI439" s="213"/>
      <c r="AJ439" s="213"/>
      <c r="AK439" s="213"/>
      <c r="AL439" s="213"/>
      <c r="AM439" s="213"/>
      <c r="AN439" s="213"/>
      <c r="AO439" s="213"/>
      <c r="AP439" s="213"/>
      <c r="AQ439" s="213"/>
      <c r="AR439" s="213"/>
      <c r="AS439" s="213"/>
      <c r="AT439" s="213"/>
      <c r="AU439" s="213"/>
      <c r="AV439" s="213"/>
      <c r="AW439" s="213"/>
      <c r="AX439" s="213"/>
      <c r="AY439" s="213"/>
      <c r="AZ439" s="213"/>
      <c r="BA439" s="213"/>
      <c r="BB439" s="213"/>
      <c r="BC439" s="213"/>
      <c r="BD439" s="213"/>
      <c r="BE439" s="213"/>
      <c r="BF439" s="213"/>
      <c r="BG439" s="213"/>
      <c r="BH439" s="213"/>
    </row>
    <row r="440" spans="1:60" outlineLevel="1" x14ac:dyDescent="0.2">
      <c r="A440" s="220"/>
      <c r="B440" s="221"/>
      <c r="C440" s="257" t="s">
        <v>871</v>
      </c>
      <c r="D440" s="225"/>
      <c r="E440" s="226">
        <v>1</v>
      </c>
      <c r="F440" s="223"/>
      <c r="G440" s="223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23"/>
      <c r="T440" s="223"/>
      <c r="U440" s="223"/>
      <c r="V440" s="223"/>
      <c r="W440" s="223"/>
      <c r="X440" s="223"/>
      <c r="Y440" s="213"/>
      <c r="Z440" s="213"/>
      <c r="AA440" s="213"/>
      <c r="AB440" s="213"/>
      <c r="AC440" s="213"/>
      <c r="AD440" s="213"/>
      <c r="AE440" s="213"/>
      <c r="AF440" s="213"/>
      <c r="AG440" s="213" t="s">
        <v>172</v>
      </c>
      <c r="AH440" s="213">
        <v>0</v>
      </c>
      <c r="AI440" s="213"/>
      <c r="AJ440" s="213"/>
      <c r="AK440" s="213"/>
      <c r="AL440" s="213"/>
      <c r="AM440" s="213"/>
      <c r="AN440" s="213"/>
      <c r="AO440" s="213"/>
      <c r="AP440" s="213"/>
      <c r="AQ440" s="213"/>
      <c r="AR440" s="213"/>
      <c r="AS440" s="213"/>
      <c r="AT440" s="213"/>
      <c r="AU440" s="213"/>
      <c r="AV440" s="213"/>
      <c r="AW440" s="213"/>
      <c r="AX440" s="213"/>
      <c r="AY440" s="213"/>
      <c r="AZ440" s="213"/>
      <c r="BA440" s="213"/>
      <c r="BB440" s="213"/>
      <c r="BC440" s="213"/>
      <c r="BD440" s="213"/>
      <c r="BE440" s="213"/>
      <c r="BF440" s="213"/>
      <c r="BG440" s="213"/>
      <c r="BH440" s="213"/>
    </row>
    <row r="441" spans="1:60" outlineLevel="1" x14ac:dyDescent="0.2">
      <c r="A441" s="234">
        <v>116</v>
      </c>
      <c r="B441" s="235" t="s">
        <v>872</v>
      </c>
      <c r="C441" s="256" t="s">
        <v>873</v>
      </c>
      <c r="D441" s="236" t="s">
        <v>373</v>
      </c>
      <c r="E441" s="237">
        <v>1</v>
      </c>
      <c r="F441" s="238"/>
      <c r="G441" s="239">
        <f>ROUND(E441*F441,2)</f>
        <v>0</v>
      </c>
      <c r="H441" s="238"/>
      <c r="I441" s="239">
        <f>ROUND(E441*H441,2)</f>
        <v>0</v>
      </c>
      <c r="J441" s="238"/>
      <c r="K441" s="239">
        <f>ROUND(E441*J441,2)</f>
        <v>0</v>
      </c>
      <c r="L441" s="239">
        <v>21</v>
      </c>
      <c r="M441" s="239">
        <f>G441*(1+L441/100)</f>
        <v>0</v>
      </c>
      <c r="N441" s="239">
        <v>0</v>
      </c>
      <c r="O441" s="239">
        <f>ROUND(E441*N441,2)</f>
        <v>0</v>
      </c>
      <c r="P441" s="239">
        <v>0</v>
      </c>
      <c r="Q441" s="239">
        <f>ROUND(E441*P441,2)</f>
        <v>0</v>
      </c>
      <c r="R441" s="239"/>
      <c r="S441" s="239" t="s">
        <v>167</v>
      </c>
      <c r="T441" s="240" t="s">
        <v>284</v>
      </c>
      <c r="U441" s="223">
        <v>0</v>
      </c>
      <c r="V441" s="223">
        <f>ROUND(E441*U441,2)</f>
        <v>0</v>
      </c>
      <c r="W441" s="223"/>
      <c r="X441" s="223" t="s">
        <v>169</v>
      </c>
      <c r="Y441" s="213"/>
      <c r="Z441" s="213"/>
      <c r="AA441" s="213"/>
      <c r="AB441" s="213"/>
      <c r="AC441" s="213"/>
      <c r="AD441" s="213"/>
      <c r="AE441" s="213"/>
      <c r="AF441" s="213"/>
      <c r="AG441" s="213" t="s">
        <v>170</v>
      </c>
      <c r="AH441" s="213"/>
      <c r="AI441" s="213"/>
      <c r="AJ441" s="213"/>
      <c r="AK441" s="213"/>
      <c r="AL441" s="213"/>
      <c r="AM441" s="213"/>
      <c r="AN441" s="213"/>
      <c r="AO441" s="213"/>
      <c r="AP441" s="213"/>
      <c r="AQ441" s="213"/>
      <c r="AR441" s="213"/>
      <c r="AS441" s="213"/>
      <c r="AT441" s="213"/>
      <c r="AU441" s="213"/>
      <c r="AV441" s="213"/>
      <c r="AW441" s="213"/>
      <c r="AX441" s="213"/>
      <c r="AY441" s="213"/>
      <c r="AZ441" s="213"/>
      <c r="BA441" s="213"/>
      <c r="BB441" s="213"/>
      <c r="BC441" s="213"/>
      <c r="BD441" s="213"/>
      <c r="BE441" s="213"/>
      <c r="BF441" s="213"/>
      <c r="BG441" s="213"/>
      <c r="BH441" s="213"/>
    </row>
    <row r="442" spans="1:60" outlineLevel="1" x14ac:dyDescent="0.2">
      <c r="A442" s="220"/>
      <c r="B442" s="221"/>
      <c r="C442" s="259" t="s">
        <v>855</v>
      </c>
      <c r="D442" s="243"/>
      <c r="E442" s="243"/>
      <c r="F442" s="243"/>
      <c r="G442" s="243"/>
      <c r="H442" s="223"/>
      <c r="I442" s="223"/>
      <c r="J442" s="223"/>
      <c r="K442" s="223"/>
      <c r="L442" s="223"/>
      <c r="M442" s="223"/>
      <c r="N442" s="223"/>
      <c r="O442" s="223"/>
      <c r="P442" s="223"/>
      <c r="Q442" s="223"/>
      <c r="R442" s="223"/>
      <c r="S442" s="223"/>
      <c r="T442" s="223"/>
      <c r="U442" s="223"/>
      <c r="V442" s="223"/>
      <c r="W442" s="223"/>
      <c r="X442" s="223"/>
      <c r="Y442" s="213"/>
      <c r="Z442" s="213"/>
      <c r="AA442" s="213"/>
      <c r="AB442" s="213"/>
      <c r="AC442" s="213"/>
      <c r="AD442" s="213"/>
      <c r="AE442" s="213"/>
      <c r="AF442" s="213"/>
      <c r="AG442" s="213" t="s">
        <v>293</v>
      </c>
      <c r="AH442" s="213"/>
      <c r="AI442" s="213"/>
      <c r="AJ442" s="213"/>
      <c r="AK442" s="213"/>
      <c r="AL442" s="213"/>
      <c r="AM442" s="213"/>
      <c r="AN442" s="213"/>
      <c r="AO442" s="213"/>
      <c r="AP442" s="213"/>
      <c r="AQ442" s="213"/>
      <c r="AR442" s="213"/>
      <c r="AS442" s="213"/>
      <c r="AT442" s="213"/>
      <c r="AU442" s="213"/>
      <c r="AV442" s="213"/>
      <c r="AW442" s="213"/>
      <c r="AX442" s="213"/>
      <c r="AY442" s="213"/>
      <c r="AZ442" s="213"/>
      <c r="BA442" s="213"/>
      <c r="BB442" s="213"/>
      <c r="BC442" s="213"/>
      <c r="BD442" s="213"/>
      <c r="BE442" s="213"/>
      <c r="BF442" s="213"/>
      <c r="BG442" s="213"/>
      <c r="BH442" s="213"/>
    </row>
    <row r="443" spans="1:60" outlineLevel="1" x14ac:dyDescent="0.2">
      <c r="A443" s="220"/>
      <c r="B443" s="221"/>
      <c r="C443" s="262" t="s">
        <v>874</v>
      </c>
      <c r="D443" s="246"/>
      <c r="E443" s="246"/>
      <c r="F443" s="246"/>
      <c r="G443" s="246"/>
      <c r="H443" s="223"/>
      <c r="I443" s="223"/>
      <c r="J443" s="223"/>
      <c r="K443" s="223"/>
      <c r="L443" s="223"/>
      <c r="M443" s="223"/>
      <c r="N443" s="223"/>
      <c r="O443" s="223"/>
      <c r="P443" s="223"/>
      <c r="Q443" s="223"/>
      <c r="R443" s="223"/>
      <c r="S443" s="223"/>
      <c r="T443" s="223"/>
      <c r="U443" s="223"/>
      <c r="V443" s="223"/>
      <c r="W443" s="223"/>
      <c r="X443" s="223"/>
      <c r="Y443" s="213"/>
      <c r="Z443" s="213"/>
      <c r="AA443" s="213"/>
      <c r="AB443" s="213"/>
      <c r="AC443" s="213"/>
      <c r="AD443" s="213"/>
      <c r="AE443" s="213"/>
      <c r="AF443" s="213"/>
      <c r="AG443" s="213" t="s">
        <v>293</v>
      </c>
      <c r="AH443" s="213"/>
      <c r="AI443" s="213"/>
      <c r="AJ443" s="213"/>
      <c r="AK443" s="213"/>
      <c r="AL443" s="213"/>
      <c r="AM443" s="213"/>
      <c r="AN443" s="213"/>
      <c r="AO443" s="213"/>
      <c r="AP443" s="213"/>
      <c r="AQ443" s="213"/>
      <c r="AR443" s="213"/>
      <c r="AS443" s="213"/>
      <c r="AT443" s="213"/>
      <c r="AU443" s="213"/>
      <c r="AV443" s="213"/>
      <c r="AW443" s="213"/>
      <c r="AX443" s="213"/>
      <c r="AY443" s="213"/>
      <c r="AZ443" s="213"/>
      <c r="BA443" s="213"/>
      <c r="BB443" s="213"/>
      <c r="BC443" s="213"/>
      <c r="BD443" s="213"/>
      <c r="BE443" s="213"/>
      <c r="BF443" s="213"/>
      <c r="BG443" s="213"/>
      <c r="BH443" s="213"/>
    </row>
    <row r="444" spans="1:60" outlineLevel="1" x14ac:dyDescent="0.2">
      <c r="A444" s="220"/>
      <c r="B444" s="221"/>
      <c r="C444" s="257" t="s">
        <v>875</v>
      </c>
      <c r="D444" s="225"/>
      <c r="E444" s="226">
        <v>1</v>
      </c>
      <c r="F444" s="223"/>
      <c r="G444" s="223"/>
      <c r="H444" s="223"/>
      <c r="I444" s="223"/>
      <c r="J444" s="223"/>
      <c r="K444" s="223"/>
      <c r="L444" s="223"/>
      <c r="M444" s="223"/>
      <c r="N444" s="223"/>
      <c r="O444" s="223"/>
      <c r="P444" s="223"/>
      <c r="Q444" s="223"/>
      <c r="R444" s="223"/>
      <c r="S444" s="223"/>
      <c r="T444" s="223"/>
      <c r="U444" s="223"/>
      <c r="V444" s="223"/>
      <c r="W444" s="223"/>
      <c r="X444" s="223"/>
      <c r="Y444" s="213"/>
      <c r="Z444" s="213"/>
      <c r="AA444" s="213"/>
      <c r="AB444" s="213"/>
      <c r="AC444" s="213"/>
      <c r="AD444" s="213"/>
      <c r="AE444" s="213"/>
      <c r="AF444" s="213"/>
      <c r="AG444" s="213" t="s">
        <v>172</v>
      </c>
      <c r="AH444" s="213">
        <v>0</v>
      </c>
      <c r="AI444" s="213"/>
      <c r="AJ444" s="213"/>
      <c r="AK444" s="213"/>
      <c r="AL444" s="213"/>
      <c r="AM444" s="213"/>
      <c r="AN444" s="213"/>
      <c r="AO444" s="213"/>
      <c r="AP444" s="213"/>
      <c r="AQ444" s="213"/>
      <c r="AR444" s="213"/>
      <c r="AS444" s="213"/>
      <c r="AT444" s="213"/>
      <c r="AU444" s="213"/>
      <c r="AV444" s="213"/>
      <c r="AW444" s="213"/>
      <c r="AX444" s="213"/>
      <c r="AY444" s="213"/>
      <c r="AZ444" s="213"/>
      <c r="BA444" s="213"/>
      <c r="BB444" s="213"/>
      <c r="BC444" s="213"/>
      <c r="BD444" s="213"/>
      <c r="BE444" s="213"/>
      <c r="BF444" s="213"/>
      <c r="BG444" s="213"/>
      <c r="BH444" s="213"/>
    </row>
    <row r="445" spans="1:60" outlineLevel="1" x14ac:dyDescent="0.2">
      <c r="A445" s="234">
        <v>117</v>
      </c>
      <c r="B445" s="235" t="s">
        <v>876</v>
      </c>
      <c r="C445" s="256" t="s">
        <v>877</v>
      </c>
      <c r="D445" s="236" t="s">
        <v>373</v>
      </c>
      <c r="E445" s="237">
        <v>1</v>
      </c>
      <c r="F445" s="238"/>
      <c r="G445" s="239">
        <f>ROUND(E445*F445,2)</f>
        <v>0</v>
      </c>
      <c r="H445" s="238"/>
      <c r="I445" s="239">
        <f>ROUND(E445*H445,2)</f>
        <v>0</v>
      </c>
      <c r="J445" s="238"/>
      <c r="K445" s="239">
        <f>ROUND(E445*J445,2)</f>
        <v>0</v>
      </c>
      <c r="L445" s="239">
        <v>21</v>
      </c>
      <c r="M445" s="239">
        <f>G445*(1+L445/100)</f>
        <v>0</v>
      </c>
      <c r="N445" s="239">
        <v>0</v>
      </c>
      <c r="O445" s="239">
        <f>ROUND(E445*N445,2)</f>
        <v>0</v>
      </c>
      <c r="P445" s="239">
        <v>0</v>
      </c>
      <c r="Q445" s="239">
        <f>ROUND(E445*P445,2)</f>
        <v>0</v>
      </c>
      <c r="R445" s="239"/>
      <c r="S445" s="239" t="s">
        <v>167</v>
      </c>
      <c r="T445" s="240" t="s">
        <v>284</v>
      </c>
      <c r="U445" s="223">
        <v>0</v>
      </c>
      <c r="V445" s="223">
        <f>ROUND(E445*U445,2)</f>
        <v>0</v>
      </c>
      <c r="W445" s="223"/>
      <c r="X445" s="223" t="s">
        <v>169</v>
      </c>
      <c r="Y445" s="213"/>
      <c r="Z445" s="213"/>
      <c r="AA445" s="213"/>
      <c r="AB445" s="213"/>
      <c r="AC445" s="213"/>
      <c r="AD445" s="213"/>
      <c r="AE445" s="213"/>
      <c r="AF445" s="213"/>
      <c r="AG445" s="213" t="s">
        <v>170</v>
      </c>
      <c r="AH445" s="213"/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3"/>
      <c r="AT445" s="213"/>
      <c r="AU445" s="213"/>
      <c r="AV445" s="213"/>
      <c r="AW445" s="213"/>
      <c r="AX445" s="213"/>
      <c r="AY445" s="213"/>
      <c r="AZ445" s="213"/>
      <c r="BA445" s="213"/>
      <c r="BB445" s="213"/>
      <c r="BC445" s="213"/>
      <c r="BD445" s="213"/>
      <c r="BE445" s="213"/>
      <c r="BF445" s="213"/>
      <c r="BG445" s="213"/>
      <c r="BH445" s="213"/>
    </row>
    <row r="446" spans="1:60" outlineLevel="1" x14ac:dyDescent="0.2">
      <c r="A446" s="220"/>
      <c r="B446" s="221"/>
      <c r="C446" s="259" t="s">
        <v>855</v>
      </c>
      <c r="D446" s="243"/>
      <c r="E446" s="243"/>
      <c r="F446" s="243"/>
      <c r="G446" s="243"/>
      <c r="H446" s="223"/>
      <c r="I446" s="223"/>
      <c r="J446" s="223"/>
      <c r="K446" s="223"/>
      <c r="L446" s="223"/>
      <c r="M446" s="223"/>
      <c r="N446" s="223"/>
      <c r="O446" s="223"/>
      <c r="P446" s="223"/>
      <c r="Q446" s="223"/>
      <c r="R446" s="223"/>
      <c r="S446" s="223"/>
      <c r="T446" s="223"/>
      <c r="U446" s="223"/>
      <c r="V446" s="223"/>
      <c r="W446" s="223"/>
      <c r="X446" s="223"/>
      <c r="Y446" s="213"/>
      <c r="Z446" s="213"/>
      <c r="AA446" s="213"/>
      <c r="AB446" s="213"/>
      <c r="AC446" s="213"/>
      <c r="AD446" s="213"/>
      <c r="AE446" s="213"/>
      <c r="AF446" s="213"/>
      <c r="AG446" s="213" t="s">
        <v>293</v>
      </c>
      <c r="AH446" s="213"/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3"/>
      <c r="AT446" s="213"/>
      <c r="AU446" s="213"/>
      <c r="AV446" s="213"/>
      <c r="AW446" s="213"/>
      <c r="AX446" s="213"/>
      <c r="AY446" s="213"/>
      <c r="AZ446" s="213"/>
      <c r="BA446" s="213"/>
      <c r="BB446" s="213"/>
      <c r="BC446" s="213"/>
      <c r="BD446" s="213"/>
      <c r="BE446" s="213"/>
      <c r="BF446" s="213"/>
      <c r="BG446" s="213"/>
      <c r="BH446" s="213"/>
    </row>
    <row r="447" spans="1:60" outlineLevel="1" x14ac:dyDescent="0.2">
      <c r="A447" s="220"/>
      <c r="B447" s="221"/>
      <c r="C447" s="262" t="s">
        <v>874</v>
      </c>
      <c r="D447" s="246"/>
      <c r="E447" s="246"/>
      <c r="F447" s="246"/>
      <c r="G447" s="246"/>
      <c r="H447" s="223"/>
      <c r="I447" s="223"/>
      <c r="J447" s="223"/>
      <c r="K447" s="223"/>
      <c r="L447" s="223"/>
      <c r="M447" s="223"/>
      <c r="N447" s="223"/>
      <c r="O447" s="223"/>
      <c r="P447" s="223"/>
      <c r="Q447" s="223"/>
      <c r="R447" s="223"/>
      <c r="S447" s="223"/>
      <c r="T447" s="223"/>
      <c r="U447" s="223"/>
      <c r="V447" s="223"/>
      <c r="W447" s="223"/>
      <c r="X447" s="223"/>
      <c r="Y447" s="213"/>
      <c r="Z447" s="213"/>
      <c r="AA447" s="213"/>
      <c r="AB447" s="213"/>
      <c r="AC447" s="213"/>
      <c r="AD447" s="213"/>
      <c r="AE447" s="213"/>
      <c r="AF447" s="213"/>
      <c r="AG447" s="213" t="s">
        <v>293</v>
      </c>
      <c r="AH447" s="213"/>
      <c r="AI447" s="213"/>
      <c r="AJ447" s="213"/>
      <c r="AK447" s="213"/>
      <c r="AL447" s="213"/>
      <c r="AM447" s="213"/>
      <c r="AN447" s="213"/>
      <c r="AO447" s="213"/>
      <c r="AP447" s="213"/>
      <c r="AQ447" s="213"/>
      <c r="AR447" s="213"/>
      <c r="AS447" s="213"/>
      <c r="AT447" s="213"/>
      <c r="AU447" s="213"/>
      <c r="AV447" s="213"/>
      <c r="AW447" s="213"/>
      <c r="AX447" s="213"/>
      <c r="AY447" s="213"/>
      <c r="AZ447" s="213"/>
      <c r="BA447" s="213"/>
      <c r="BB447" s="213"/>
      <c r="BC447" s="213"/>
      <c r="BD447" s="213"/>
      <c r="BE447" s="213"/>
      <c r="BF447" s="213"/>
      <c r="BG447" s="213"/>
      <c r="BH447" s="213"/>
    </row>
    <row r="448" spans="1:60" outlineLevel="1" x14ac:dyDescent="0.2">
      <c r="A448" s="220"/>
      <c r="B448" s="221"/>
      <c r="C448" s="257" t="s">
        <v>878</v>
      </c>
      <c r="D448" s="225"/>
      <c r="E448" s="226">
        <v>1</v>
      </c>
      <c r="F448" s="223"/>
      <c r="G448" s="223"/>
      <c r="H448" s="223"/>
      <c r="I448" s="223"/>
      <c r="J448" s="223"/>
      <c r="K448" s="223"/>
      <c r="L448" s="223"/>
      <c r="M448" s="223"/>
      <c r="N448" s="223"/>
      <c r="O448" s="223"/>
      <c r="P448" s="223"/>
      <c r="Q448" s="223"/>
      <c r="R448" s="223"/>
      <c r="S448" s="223"/>
      <c r="T448" s="223"/>
      <c r="U448" s="223"/>
      <c r="V448" s="223"/>
      <c r="W448" s="223"/>
      <c r="X448" s="223"/>
      <c r="Y448" s="213"/>
      <c r="Z448" s="213"/>
      <c r="AA448" s="213"/>
      <c r="AB448" s="213"/>
      <c r="AC448" s="213"/>
      <c r="AD448" s="213"/>
      <c r="AE448" s="213"/>
      <c r="AF448" s="213"/>
      <c r="AG448" s="213" t="s">
        <v>172</v>
      </c>
      <c r="AH448" s="213">
        <v>0</v>
      </c>
      <c r="AI448" s="213"/>
      <c r="AJ448" s="213"/>
      <c r="AK448" s="213"/>
      <c r="AL448" s="213"/>
      <c r="AM448" s="213"/>
      <c r="AN448" s="213"/>
      <c r="AO448" s="213"/>
      <c r="AP448" s="213"/>
      <c r="AQ448" s="213"/>
      <c r="AR448" s="213"/>
      <c r="AS448" s="213"/>
      <c r="AT448" s="213"/>
      <c r="AU448" s="213"/>
      <c r="AV448" s="213"/>
      <c r="AW448" s="213"/>
      <c r="AX448" s="213"/>
      <c r="AY448" s="213"/>
      <c r="AZ448" s="213"/>
      <c r="BA448" s="213"/>
      <c r="BB448" s="213"/>
      <c r="BC448" s="213"/>
      <c r="BD448" s="213"/>
      <c r="BE448" s="213"/>
      <c r="BF448" s="213"/>
      <c r="BG448" s="213"/>
      <c r="BH448" s="213"/>
    </row>
    <row r="449" spans="1:33" x14ac:dyDescent="0.2">
      <c r="A449" s="3"/>
      <c r="B449" s="4"/>
      <c r="C449" s="264"/>
      <c r="D449" s="6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AE449">
        <v>15</v>
      </c>
      <c r="AF449">
        <v>21</v>
      </c>
      <c r="AG449" t="s">
        <v>149</v>
      </c>
    </row>
    <row r="450" spans="1:33" x14ac:dyDescent="0.2">
      <c r="A450" s="216"/>
      <c r="B450" s="217" t="s">
        <v>29</v>
      </c>
      <c r="C450" s="265"/>
      <c r="D450" s="218"/>
      <c r="E450" s="219"/>
      <c r="F450" s="219"/>
      <c r="G450" s="254">
        <f>G8+G42+G67+G89+G96+G103+G110+G113+G122+G125+G133+G138+G148+G193+G285+G326+G362+G386+G398+G414</f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AE450">
        <f>SUMIF(L7:L448,AE449,G7:G448)</f>
        <v>0</v>
      </c>
      <c r="AF450">
        <f>SUMIF(L7:L448,AF449,G7:G448)</f>
        <v>0</v>
      </c>
      <c r="AG450" t="s">
        <v>408</v>
      </c>
    </row>
    <row r="451" spans="1:33" x14ac:dyDescent="0.2">
      <c r="C451" s="266"/>
      <c r="D451" s="10"/>
      <c r="AG451" t="s">
        <v>412</v>
      </c>
    </row>
    <row r="452" spans="1:33" x14ac:dyDescent="0.2">
      <c r="D452" s="10"/>
    </row>
    <row r="453" spans="1:33" x14ac:dyDescent="0.2">
      <c r="D453" s="10"/>
    </row>
    <row r="454" spans="1:33" x14ac:dyDescent="0.2">
      <c r="D454" s="10"/>
    </row>
    <row r="455" spans="1:33" x14ac:dyDescent="0.2">
      <c r="D455" s="10"/>
    </row>
    <row r="456" spans="1:33" x14ac:dyDescent="0.2">
      <c r="D456" s="10"/>
    </row>
    <row r="457" spans="1:33" x14ac:dyDescent="0.2">
      <c r="D457" s="10"/>
    </row>
    <row r="458" spans="1:33" x14ac:dyDescent="0.2">
      <c r="D458" s="10"/>
    </row>
    <row r="459" spans="1:33" x14ac:dyDescent="0.2">
      <c r="D459" s="10"/>
    </row>
    <row r="460" spans="1:33" x14ac:dyDescent="0.2">
      <c r="D460" s="10"/>
    </row>
    <row r="461" spans="1:33" x14ac:dyDescent="0.2">
      <c r="D461" s="10"/>
    </row>
    <row r="462" spans="1:33" x14ac:dyDescent="0.2">
      <c r="D462" s="10"/>
    </row>
    <row r="463" spans="1:33" x14ac:dyDescent="0.2">
      <c r="D463" s="10"/>
    </row>
    <row r="464" spans="1:33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XsCqeIx8r1RXZAYtP5h46q9iSMOMAql6hPONMY2EW5+liPzDgn5uueoYy7RyGkyAX8YmMWw/31JThSmrbzGTw==" saltValue="kAaKkRmZW5BBCM8SsKOPaQ==" spinCount="100000" sheet="1"/>
  <mergeCells count="110">
    <mergeCell ref="C446:G446"/>
    <mergeCell ref="C447:G447"/>
    <mergeCell ref="C432:G432"/>
    <mergeCell ref="C435:G435"/>
    <mergeCell ref="C438:G438"/>
    <mergeCell ref="C439:G439"/>
    <mergeCell ref="C442:G442"/>
    <mergeCell ref="C443:G443"/>
    <mergeCell ref="C416:G416"/>
    <mergeCell ref="C419:G419"/>
    <mergeCell ref="C422:G422"/>
    <mergeCell ref="C425:G425"/>
    <mergeCell ref="C428:G428"/>
    <mergeCell ref="C431:G431"/>
    <mergeCell ref="C284:G284"/>
    <mergeCell ref="C325:G325"/>
    <mergeCell ref="C328:G328"/>
    <mergeCell ref="C331:G331"/>
    <mergeCell ref="C361:G361"/>
    <mergeCell ref="C388:G388"/>
    <mergeCell ref="C269:G269"/>
    <mergeCell ref="C270:G270"/>
    <mergeCell ref="C271:G271"/>
    <mergeCell ref="C277:G277"/>
    <mergeCell ref="C278:G278"/>
    <mergeCell ref="C281:G281"/>
    <mergeCell ref="C258:G258"/>
    <mergeCell ref="C259:G259"/>
    <mergeCell ref="C260:G260"/>
    <mergeCell ref="C261:G261"/>
    <mergeCell ref="C262:G262"/>
    <mergeCell ref="C268:G268"/>
    <mergeCell ref="C246:G246"/>
    <mergeCell ref="C247:G247"/>
    <mergeCell ref="C250:G250"/>
    <mergeCell ref="C251:G251"/>
    <mergeCell ref="C254:G254"/>
    <mergeCell ref="C255:G255"/>
    <mergeCell ref="C232:G232"/>
    <mergeCell ref="C233:G233"/>
    <mergeCell ref="C234:G234"/>
    <mergeCell ref="C235:G235"/>
    <mergeCell ref="C236:G236"/>
    <mergeCell ref="C237:G237"/>
    <mergeCell ref="C224:G224"/>
    <mergeCell ref="C225:G225"/>
    <mergeCell ref="C226:G226"/>
    <mergeCell ref="C229:G229"/>
    <mergeCell ref="C230:G230"/>
    <mergeCell ref="C231:G231"/>
    <mergeCell ref="C216:G216"/>
    <mergeCell ref="C217:G217"/>
    <mergeCell ref="C220:G220"/>
    <mergeCell ref="C221:G221"/>
    <mergeCell ref="C222:G222"/>
    <mergeCell ref="C223:G223"/>
    <mergeCell ref="C208:G208"/>
    <mergeCell ref="C209:G209"/>
    <mergeCell ref="C210:G210"/>
    <mergeCell ref="C213:G213"/>
    <mergeCell ref="C214:G214"/>
    <mergeCell ref="C215:G215"/>
    <mergeCell ref="C189:G189"/>
    <mergeCell ref="C192:G192"/>
    <mergeCell ref="C195:G195"/>
    <mergeCell ref="C205:G205"/>
    <mergeCell ref="C206:G206"/>
    <mergeCell ref="C207:G207"/>
    <mergeCell ref="C175:G175"/>
    <mergeCell ref="C178:G178"/>
    <mergeCell ref="C181:G181"/>
    <mergeCell ref="C182:G182"/>
    <mergeCell ref="C185:G185"/>
    <mergeCell ref="C186:G186"/>
    <mergeCell ref="C161:G161"/>
    <mergeCell ref="C162:G162"/>
    <mergeCell ref="C163:G163"/>
    <mergeCell ref="C164:G164"/>
    <mergeCell ref="C165:G165"/>
    <mergeCell ref="C170:G170"/>
    <mergeCell ref="C124:G124"/>
    <mergeCell ref="C127:G127"/>
    <mergeCell ref="C128:G128"/>
    <mergeCell ref="C135:G135"/>
    <mergeCell ref="C136:G136"/>
    <mergeCell ref="C147:G147"/>
    <mergeCell ref="C85:G85"/>
    <mergeCell ref="C91:G91"/>
    <mergeCell ref="C94:G94"/>
    <mergeCell ref="C98:G98"/>
    <mergeCell ref="C101:G101"/>
    <mergeCell ref="C105:G105"/>
    <mergeCell ref="C34:G34"/>
    <mergeCell ref="C46:G46"/>
    <mergeCell ref="C49:G49"/>
    <mergeCell ref="C52:G52"/>
    <mergeCell ref="C55:G55"/>
    <mergeCell ref="C71:G71"/>
    <mergeCell ref="C16:G16"/>
    <mergeCell ref="C19:G19"/>
    <mergeCell ref="C23:G23"/>
    <mergeCell ref="C26:G26"/>
    <mergeCell ref="C30:G30"/>
    <mergeCell ref="C31:G31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62039-51D5-4C07-832B-53AF5FEE449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54</v>
      </c>
      <c r="C4" s="205" t="s">
        <v>55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101</v>
      </c>
      <c r="C8" s="255" t="s">
        <v>102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163</v>
      </c>
    </row>
    <row r="9" spans="1:60" outlineLevel="1" x14ac:dyDescent="0.2">
      <c r="A9" s="234">
        <v>1</v>
      </c>
      <c r="B9" s="235" t="s">
        <v>884</v>
      </c>
      <c r="C9" s="256" t="s">
        <v>885</v>
      </c>
      <c r="D9" s="236" t="s">
        <v>886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167</v>
      </c>
      <c r="T9" s="240" t="s">
        <v>284</v>
      </c>
      <c r="U9" s="223">
        <v>0</v>
      </c>
      <c r="V9" s="223">
        <f>ROUND(E9*U9,2)</f>
        <v>0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149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408</v>
      </c>
    </row>
    <row r="12" spans="1:60" x14ac:dyDescent="0.2">
      <c r="C12" s="266"/>
      <c r="D12" s="10"/>
      <c r="AG12" t="s">
        <v>412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oOtjnhNGbAPX4LKpqcgpC1mbAp8EagcFmybrLc5Iw4rae13oRU60yaYmUirA5iSAohpn2zQIXpeADr530a+QQ==" saltValue="noB25Z7YrCUaYD0Xfs3IB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485E-0AC0-4F33-BB65-CAC362B3FB0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56</v>
      </c>
      <c r="C4" s="205" t="s">
        <v>57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105</v>
      </c>
      <c r="C8" s="255" t="s">
        <v>106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163</v>
      </c>
    </row>
    <row r="9" spans="1:60" outlineLevel="1" x14ac:dyDescent="0.2">
      <c r="A9" s="234">
        <v>1</v>
      </c>
      <c r="B9" s="235" t="s">
        <v>887</v>
      </c>
      <c r="C9" s="256" t="s">
        <v>888</v>
      </c>
      <c r="D9" s="236" t="s">
        <v>886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167</v>
      </c>
      <c r="T9" s="240" t="s">
        <v>284</v>
      </c>
      <c r="U9" s="223">
        <v>0</v>
      </c>
      <c r="V9" s="223">
        <f>ROUND(E9*U9,2)</f>
        <v>0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149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408</v>
      </c>
    </row>
    <row r="12" spans="1:60" x14ac:dyDescent="0.2">
      <c r="C12" s="266"/>
      <c r="D12" s="10"/>
      <c r="AG12" t="s">
        <v>412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Zs7j95O4mtftjYZqmLd5992I0WovqPc9lkhHzoCXy4ev8l0FWXJTRcm1SLu5ym9tj/CXx/o/RsVmc61UQTxOA==" saltValue="UYNRdUn1D/RQi2PUPHCtM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71AA-4FE3-46AC-A286-23D61D970BE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58</v>
      </c>
      <c r="C4" s="205" t="s">
        <v>59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103</v>
      </c>
      <c r="C8" s="255" t="s">
        <v>104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163</v>
      </c>
    </row>
    <row r="9" spans="1:60" outlineLevel="1" x14ac:dyDescent="0.2">
      <c r="A9" s="234">
        <v>1</v>
      </c>
      <c r="B9" s="235" t="s">
        <v>889</v>
      </c>
      <c r="C9" s="256" t="s">
        <v>890</v>
      </c>
      <c r="D9" s="236" t="s">
        <v>886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167</v>
      </c>
      <c r="T9" s="240" t="s">
        <v>284</v>
      </c>
      <c r="U9" s="223">
        <v>0</v>
      </c>
      <c r="V9" s="223">
        <f>ROUND(E9*U9,2)</f>
        <v>0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149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408</v>
      </c>
    </row>
    <row r="12" spans="1:60" x14ac:dyDescent="0.2">
      <c r="C12" s="266"/>
      <c r="D12" s="10"/>
      <c r="AG12" t="s">
        <v>412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Z0zAx5vYrV1Lnm/Siu4ctlytubYoFx4CJS7PueM4mYg+DqGGq92VEw+yhU2Y/ARRztWC9fzhJxpr6L6KtBtcA==" saltValue="PZ6WjA3rdCpI1C+HR6dqP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AB48-A24C-461C-8805-0358D924304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60</v>
      </c>
      <c r="C4" s="205" t="s">
        <v>61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162</v>
      </c>
      <c r="B8" s="229" t="s">
        <v>129</v>
      </c>
      <c r="C8" s="255" t="s">
        <v>130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163</v>
      </c>
    </row>
    <row r="9" spans="1:60" outlineLevel="1" x14ac:dyDescent="0.2">
      <c r="A9" s="234">
        <v>1</v>
      </c>
      <c r="B9" s="235" t="s">
        <v>891</v>
      </c>
      <c r="C9" s="256" t="s">
        <v>892</v>
      </c>
      <c r="D9" s="236" t="s">
        <v>886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167</v>
      </c>
      <c r="T9" s="240" t="s">
        <v>284</v>
      </c>
      <c r="U9" s="223">
        <v>0</v>
      </c>
      <c r="V9" s="223">
        <f>ROUND(E9*U9,2)</f>
        <v>0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149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408</v>
      </c>
    </row>
    <row r="12" spans="1:60" x14ac:dyDescent="0.2">
      <c r="C12" s="266"/>
      <c r="D12" s="10"/>
      <c r="AG12" t="s">
        <v>412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+MAX8FpEqTx3pu9+8RdR0wUDLchKbP/VG/6XvmWwA5j19WocSgsoJPLuLlSBp8bXUlDmP8Od+2aChLmQZ0aag==" saltValue="lE4ajCGuZaDa5Xrl4QRBo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66</vt:i4>
      </vt:variant>
    </vt:vector>
  </HeadingPairs>
  <TitlesOfParts>
    <vt:vector size="79" baseType="lpstr">
      <vt:lpstr>Pokyny pro vyplnění</vt:lpstr>
      <vt:lpstr>Stavba</vt:lpstr>
      <vt:lpstr>VzorPolozky</vt:lpstr>
      <vt:lpstr>SO01 01 (03_2020) Pol</vt:lpstr>
      <vt:lpstr>SO01 02 (04_2020) Pol</vt:lpstr>
      <vt:lpstr>SO01 03 Pol</vt:lpstr>
      <vt:lpstr>SO01 04 Pol</vt:lpstr>
      <vt:lpstr>SO01 05 Pol</vt:lpstr>
      <vt:lpstr>SO01 06 Pol</vt:lpstr>
      <vt:lpstr>SO01 07 Pol</vt:lpstr>
      <vt:lpstr>SO02 01 Pol</vt:lpstr>
      <vt:lpstr>SO02 02 (03_2020) Pol</vt:lpstr>
      <vt:lpstr>VRN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(03_2020) Pol'!Názvy_tisku</vt:lpstr>
      <vt:lpstr>'SO01 02 (04_2020) Pol'!Názvy_tisku</vt:lpstr>
      <vt:lpstr>'SO01 03 Pol'!Názvy_tisku</vt:lpstr>
      <vt:lpstr>'SO01 04 Pol'!Názvy_tisku</vt:lpstr>
      <vt:lpstr>'SO01 05 Pol'!Názvy_tisku</vt:lpstr>
      <vt:lpstr>'SO01 06 Pol'!Názvy_tisku</vt:lpstr>
      <vt:lpstr>'SO01 07 Pol'!Názvy_tisku</vt:lpstr>
      <vt:lpstr>'SO02 01 Pol'!Názvy_tisku</vt:lpstr>
      <vt:lpstr>'SO02 02 (03_2020) Pol'!Názvy_tisku</vt:lpstr>
      <vt:lpstr>'VRN 01 Pol'!Názvy_tisku</vt:lpstr>
      <vt:lpstr>oadresa</vt:lpstr>
      <vt:lpstr>Stavba!Objednatel</vt:lpstr>
      <vt:lpstr>Stavba!Objekt</vt:lpstr>
      <vt:lpstr>'SO01 01 (03_2020) Pol'!Oblast_tisku</vt:lpstr>
      <vt:lpstr>'SO01 02 (04_2020) Pol'!Oblast_tisku</vt:lpstr>
      <vt:lpstr>'SO01 03 Pol'!Oblast_tisku</vt:lpstr>
      <vt:lpstr>'SO01 04 Pol'!Oblast_tisku</vt:lpstr>
      <vt:lpstr>'SO01 05 Pol'!Oblast_tisku</vt:lpstr>
      <vt:lpstr>'SO01 06 Pol'!Oblast_tisku</vt:lpstr>
      <vt:lpstr>'SO01 07 Pol'!Oblast_tisku</vt:lpstr>
      <vt:lpstr>'SO02 01 Pol'!Oblast_tisku</vt:lpstr>
      <vt:lpstr>'SO02 02 (03_2020) Pol'!Oblast_tisku</vt:lpstr>
      <vt:lpstr>Stavba!Oblast_tisku</vt:lpstr>
      <vt:lpstr>'VRN 01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Krasnovský</dc:creator>
  <cp:lastModifiedBy>Jiří Krasnovský</cp:lastModifiedBy>
  <cp:lastPrinted>2019-03-19T12:27:02Z</cp:lastPrinted>
  <dcterms:created xsi:type="dcterms:W3CDTF">2009-04-08T07:15:50Z</dcterms:created>
  <dcterms:modified xsi:type="dcterms:W3CDTF">2020-04-28T04:55:29Z</dcterms:modified>
</cp:coreProperties>
</file>