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ilbox\_01_PROJEKTY_\19 018 Rekonstrukce vestibulu v Nemocnici s poliklinikou Havířov\0. CD PD vestibul NsP Havířov\0_Doplnění, úprava dle požadavků uchazeče\Rozpočty + VV\"/>
    </mc:Choice>
  </mc:AlternateContent>
  <xr:revisionPtr revIDLastSave="0" documentId="8_{4E86C374-C39D-4D8E-BA3B-CE1D5177AF6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01 (03_2020) Pol" sheetId="12" r:id="rId4"/>
    <sheet name="SO01 02 (04_2020) Pol" sheetId="13" r:id="rId5"/>
    <sheet name="SO01 03 Pol" sheetId="14" r:id="rId6"/>
    <sheet name="SO01 04 Pol" sheetId="15" r:id="rId7"/>
    <sheet name="SO01 05 Pol" sheetId="16" r:id="rId8"/>
    <sheet name="SO01 06 Pol" sheetId="17" r:id="rId9"/>
    <sheet name="SO01 07 Pol" sheetId="18" r:id="rId10"/>
    <sheet name="SO02 01 Pol" sheetId="19" r:id="rId11"/>
    <sheet name="SO02 02 (03_2020) Pol" sheetId="20" r:id="rId12"/>
    <sheet name="VRN 0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(03_2020) Pol'!$1:$7</definedName>
    <definedName name="_xlnm.Print_Titles" localSheetId="4">'SO01 02 (04_2020)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_xlnm.Print_Titles" localSheetId="8">'SO01 06 Pol'!$1:$7</definedName>
    <definedName name="_xlnm.Print_Titles" localSheetId="9">'SO01 07 Pol'!$1:$7</definedName>
    <definedName name="_xlnm.Print_Titles" localSheetId="10">'SO02 01 Pol'!$1:$7</definedName>
    <definedName name="_xlnm.Print_Titles" localSheetId="11">'SO02 02 (03_2020) Pol'!$1:$7</definedName>
    <definedName name="_xlnm.Print_Titles" localSheetId="12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(03_2020) Pol'!$A$1:$X$193</definedName>
    <definedName name="_xlnm.Print_Area" localSheetId="4">'SO01 02 (04_2020) Pol'!$A$1:$X$451</definedName>
    <definedName name="_xlnm.Print_Area" localSheetId="5">'SO01 03 Pol'!$A$1:$X$12</definedName>
    <definedName name="_xlnm.Print_Area" localSheetId="6">'SO01 04 Pol'!$A$1:$X$12</definedName>
    <definedName name="_xlnm.Print_Area" localSheetId="7">'SO01 05 Pol'!$A$1:$X$12</definedName>
    <definedName name="_xlnm.Print_Area" localSheetId="8">'SO01 06 Pol'!$A$1:$X$12</definedName>
    <definedName name="_xlnm.Print_Area" localSheetId="9">'SO01 07 Pol'!$A$1:$X$12</definedName>
    <definedName name="_xlnm.Print_Area" localSheetId="10">'SO02 01 Pol'!$A$1:$X$53</definedName>
    <definedName name="_xlnm.Print_Area" localSheetId="11">'SO02 02 (03_2020) Pol'!$A$1:$X$88</definedName>
    <definedName name="_xlnm.Print_Area" localSheetId="1">Stavba!$A$1:$J$92</definedName>
    <definedName name="_xlnm.Print_Area" localSheetId="12">'VRN 01 Pol'!$A$1:$X$29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8" i="21"/>
  <c r="BA25" i="21"/>
  <c r="BA23" i="21"/>
  <c r="BA21" i="21"/>
  <c r="BA19" i="21"/>
  <c r="BA12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6" i="21"/>
  <c r="M16" i="21" s="1"/>
  <c r="I16" i="21"/>
  <c r="I15" i="21" s="1"/>
  <c r="K16" i="21"/>
  <c r="K15" i="21" s="1"/>
  <c r="O16" i="21"/>
  <c r="Q16" i="21"/>
  <c r="Q15" i="21" s="1"/>
  <c r="V16" i="21"/>
  <c r="V15" i="21" s="1"/>
  <c r="G18" i="21"/>
  <c r="I18" i="21"/>
  <c r="K18" i="21"/>
  <c r="M18" i="21"/>
  <c r="O18" i="21"/>
  <c r="Q18" i="21"/>
  <c r="V18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O15" i="21" s="1"/>
  <c r="Q22" i="21"/>
  <c r="V22" i="21"/>
  <c r="G24" i="21"/>
  <c r="M24" i="21" s="1"/>
  <c r="I24" i="21"/>
  <c r="K24" i="21"/>
  <c r="O24" i="21"/>
  <c r="Q24" i="21"/>
  <c r="V24" i="21"/>
  <c r="G26" i="21"/>
  <c r="I26" i="21"/>
  <c r="K26" i="21"/>
  <c r="M26" i="21"/>
  <c r="O26" i="21"/>
  <c r="Q26" i="21"/>
  <c r="V26" i="21"/>
  <c r="AE28" i="21"/>
  <c r="G87" i="20"/>
  <c r="BA48" i="20"/>
  <c r="BA25" i="20"/>
  <c r="BA21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3" i="20"/>
  <c r="I13" i="20"/>
  <c r="K13" i="20"/>
  <c r="M13" i="20"/>
  <c r="O13" i="20"/>
  <c r="Q13" i="20"/>
  <c r="V13" i="20"/>
  <c r="G16" i="20"/>
  <c r="G15" i="20" s="1"/>
  <c r="I16" i="20"/>
  <c r="I15" i="20" s="1"/>
  <c r="K16" i="20"/>
  <c r="K15" i="20" s="1"/>
  <c r="O16" i="20"/>
  <c r="O15" i="20" s="1"/>
  <c r="Q16" i="20"/>
  <c r="Q15" i="20" s="1"/>
  <c r="V16" i="20"/>
  <c r="V15" i="20" s="1"/>
  <c r="G20" i="20"/>
  <c r="I20" i="20"/>
  <c r="K20" i="20"/>
  <c r="M20" i="20"/>
  <c r="O20" i="20"/>
  <c r="Q20" i="20"/>
  <c r="V20" i="20"/>
  <c r="G24" i="20"/>
  <c r="I24" i="20"/>
  <c r="K24" i="20"/>
  <c r="M24" i="20"/>
  <c r="O24" i="20"/>
  <c r="Q24" i="20"/>
  <c r="V24" i="20"/>
  <c r="G27" i="20"/>
  <c r="I27" i="20"/>
  <c r="K27" i="20"/>
  <c r="M27" i="20"/>
  <c r="O27" i="20"/>
  <c r="Q27" i="20"/>
  <c r="V27" i="20"/>
  <c r="G30" i="20"/>
  <c r="M30" i="20" s="1"/>
  <c r="I30" i="20"/>
  <c r="K30" i="20"/>
  <c r="O30" i="20"/>
  <c r="Q30" i="20"/>
  <c r="V30" i="20"/>
  <c r="I33" i="20"/>
  <c r="Q33" i="20"/>
  <c r="G34" i="20"/>
  <c r="I34" i="20"/>
  <c r="K34" i="20"/>
  <c r="K33" i="20" s="1"/>
  <c r="M34" i="20"/>
  <c r="M33" i="20" s="1"/>
  <c r="O34" i="20"/>
  <c r="Q34" i="20"/>
  <c r="V34" i="20"/>
  <c r="V33" i="20" s="1"/>
  <c r="G37" i="20"/>
  <c r="G33" i="20" s="1"/>
  <c r="I37" i="20"/>
  <c r="K37" i="20"/>
  <c r="M37" i="20"/>
  <c r="O37" i="20"/>
  <c r="O33" i="20" s="1"/>
  <c r="Q37" i="20"/>
  <c r="V37" i="20"/>
  <c r="G41" i="20"/>
  <c r="M41" i="20" s="1"/>
  <c r="I41" i="20"/>
  <c r="I40" i="20" s="1"/>
  <c r="K41" i="20"/>
  <c r="K40" i="20" s="1"/>
  <c r="O41" i="20"/>
  <c r="Q41" i="20"/>
  <c r="Q40" i="20" s="1"/>
  <c r="V41" i="20"/>
  <c r="V40" i="20" s="1"/>
  <c r="G44" i="20"/>
  <c r="I44" i="20"/>
  <c r="K44" i="20"/>
  <c r="M44" i="20"/>
  <c r="O44" i="20"/>
  <c r="Q44" i="20"/>
  <c r="V44" i="20"/>
  <c r="G47" i="20"/>
  <c r="I47" i="20"/>
  <c r="K47" i="20"/>
  <c r="M47" i="20"/>
  <c r="O47" i="20"/>
  <c r="Q47" i="20"/>
  <c r="V47" i="20"/>
  <c r="G51" i="20"/>
  <c r="M51" i="20" s="1"/>
  <c r="I51" i="20"/>
  <c r="K51" i="20"/>
  <c r="O51" i="20"/>
  <c r="O40" i="20" s="1"/>
  <c r="Q51" i="20"/>
  <c r="V51" i="20"/>
  <c r="G53" i="20"/>
  <c r="I53" i="20"/>
  <c r="O53" i="20"/>
  <c r="Q53" i="20"/>
  <c r="G54" i="20"/>
  <c r="I54" i="20"/>
  <c r="K54" i="20"/>
  <c r="K53" i="20" s="1"/>
  <c r="M54" i="20"/>
  <c r="M53" i="20" s="1"/>
  <c r="O54" i="20"/>
  <c r="Q54" i="20"/>
  <c r="V54" i="20"/>
  <c r="V53" i="20" s="1"/>
  <c r="K57" i="20"/>
  <c r="V57" i="20"/>
  <c r="G58" i="20"/>
  <c r="G57" i="20" s="1"/>
  <c r="I58" i="20"/>
  <c r="I57" i="20" s="1"/>
  <c r="K58" i="20"/>
  <c r="O58" i="20"/>
  <c r="O57" i="20" s="1"/>
  <c r="Q58" i="20"/>
  <c r="Q57" i="20" s="1"/>
  <c r="V58" i="20"/>
  <c r="G61" i="20"/>
  <c r="I61" i="20"/>
  <c r="K61" i="20"/>
  <c r="K60" i="20" s="1"/>
  <c r="M61" i="20"/>
  <c r="O61" i="20"/>
  <c r="Q61" i="20"/>
  <c r="V61" i="20"/>
  <c r="V60" i="20" s="1"/>
  <c r="G63" i="20"/>
  <c r="G60" i="20" s="1"/>
  <c r="I63" i="20"/>
  <c r="K63" i="20"/>
  <c r="M63" i="20"/>
  <c r="O63" i="20"/>
  <c r="O60" i="20" s="1"/>
  <c r="Q63" i="20"/>
  <c r="V63" i="20"/>
  <c r="G65" i="20"/>
  <c r="M65" i="20" s="1"/>
  <c r="I65" i="20"/>
  <c r="K65" i="20"/>
  <c r="O65" i="20"/>
  <c r="Q65" i="20"/>
  <c r="V65" i="20"/>
  <c r="G69" i="20"/>
  <c r="M69" i="20" s="1"/>
  <c r="I69" i="20"/>
  <c r="I60" i="20" s="1"/>
  <c r="K69" i="20"/>
  <c r="O69" i="20"/>
  <c r="Q69" i="20"/>
  <c r="Q60" i="20" s="1"/>
  <c r="V69" i="20"/>
  <c r="G73" i="20"/>
  <c r="I73" i="20"/>
  <c r="K73" i="20"/>
  <c r="M73" i="20"/>
  <c r="O73" i="20"/>
  <c r="Q73" i="20"/>
  <c r="V73" i="20"/>
  <c r="G76" i="20"/>
  <c r="G75" i="20" s="1"/>
  <c r="I76" i="20"/>
  <c r="I75" i="20" s="1"/>
  <c r="K76" i="20"/>
  <c r="O76" i="20"/>
  <c r="O75" i="20" s="1"/>
  <c r="Q76" i="20"/>
  <c r="Q75" i="20" s="1"/>
  <c r="V76" i="20"/>
  <c r="G79" i="20"/>
  <c r="M79" i="20" s="1"/>
  <c r="I79" i="20"/>
  <c r="K79" i="20"/>
  <c r="K75" i="20" s="1"/>
  <c r="O79" i="20"/>
  <c r="Q79" i="20"/>
  <c r="V79" i="20"/>
  <c r="V75" i="20" s="1"/>
  <c r="G81" i="20"/>
  <c r="I81" i="20"/>
  <c r="K81" i="20"/>
  <c r="M81" i="20"/>
  <c r="O81" i="20"/>
  <c r="Q81" i="20"/>
  <c r="V81" i="20"/>
  <c r="G84" i="20"/>
  <c r="I84" i="20"/>
  <c r="K84" i="20"/>
  <c r="M84" i="20"/>
  <c r="O84" i="20"/>
  <c r="Q84" i="20"/>
  <c r="V84" i="20"/>
  <c r="AE87" i="20"/>
  <c r="AF87" i="20"/>
  <c r="G52" i="19"/>
  <c r="BA34" i="19"/>
  <c r="BA25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6" i="19"/>
  <c r="I16" i="19"/>
  <c r="K16" i="19"/>
  <c r="M16" i="19"/>
  <c r="O16" i="19"/>
  <c r="Q16" i="19"/>
  <c r="V16" i="19"/>
  <c r="G20" i="19"/>
  <c r="M20" i="19" s="1"/>
  <c r="I20" i="19"/>
  <c r="I19" i="19" s="1"/>
  <c r="K20" i="19"/>
  <c r="K19" i="19" s="1"/>
  <c r="O20" i="19"/>
  <c r="Q20" i="19"/>
  <c r="Q19" i="19" s="1"/>
  <c r="V20" i="19"/>
  <c r="V19" i="19" s="1"/>
  <c r="G24" i="19"/>
  <c r="I24" i="19"/>
  <c r="K24" i="19"/>
  <c r="M24" i="19"/>
  <c r="O24" i="19"/>
  <c r="Q24" i="19"/>
  <c r="V24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O19" i="19" s="1"/>
  <c r="Q30" i="19"/>
  <c r="V30" i="19"/>
  <c r="G33" i="19"/>
  <c r="I33" i="19"/>
  <c r="K33" i="19"/>
  <c r="M33" i="19"/>
  <c r="O33" i="19"/>
  <c r="Q33" i="19"/>
  <c r="V33" i="19"/>
  <c r="G36" i="19"/>
  <c r="K36" i="19"/>
  <c r="O36" i="19"/>
  <c r="V36" i="19"/>
  <c r="G37" i="19"/>
  <c r="I37" i="19"/>
  <c r="I36" i="19" s="1"/>
  <c r="K37" i="19"/>
  <c r="M37" i="19"/>
  <c r="M36" i="19" s="1"/>
  <c r="O37" i="19"/>
  <c r="Q37" i="19"/>
  <c r="Q36" i="19" s="1"/>
  <c r="V37" i="19"/>
  <c r="G39" i="19"/>
  <c r="O39" i="19"/>
  <c r="G40" i="19"/>
  <c r="I40" i="19"/>
  <c r="I39" i="19" s="1"/>
  <c r="K40" i="19"/>
  <c r="M40" i="19"/>
  <c r="O40" i="19"/>
  <c r="Q40" i="19"/>
  <c r="Q39" i="19" s="1"/>
  <c r="V40" i="19"/>
  <c r="G43" i="19"/>
  <c r="M43" i="19" s="1"/>
  <c r="I43" i="19"/>
  <c r="K43" i="19"/>
  <c r="K39" i="19" s="1"/>
  <c r="O43" i="19"/>
  <c r="Q43" i="19"/>
  <c r="V43" i="19"/>
  <c r="V39" i="19" s="1"/>
  <c r="G46" i="19"/>
  <c r="M46" i="19" s="1"/>
  <c r="I46" i="19"/>
  <c r="I45" i="19" s="1"/>
  <c r="K46" i="19"/>
  <c r="K45" i="19" s="1"/>
  <c r="O46" i="19"/>
  <c r="O45" i="19" s="1"/>
  <c r="Q46" i="19"/>
  <c r="Q45" i="19" s="1"/>
  <c r="V46" i="19"/>
  <c r="V45" i="19" s="1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AE52" i="19"/>
  <c r="G11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AE11" i="18"/>
  <c r="AF11" i="18"/>
  <c r="G11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1" i="17"/>
  <c r="AF11" i="17"/>
  <c r="G1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1" i="16"/>
  <c r="AF11" i="16"/>
  <c r="G11" i="15"/>
  <c r="G8" i="15"/>
  <c r="K8" i="15"/>
  <c r="O8" i="15"/>
  <c r="V8" i="15"/>
  <c r="G9" i="15"/>
  <c r="I9" i="15"/>
  <c r="I8" i="15" s="1"/>
  <c r="K9" i="15"/>
  <c r="M9" i="15"/>
  <c r="M8" i="15" s="1"/>
  <c r="O9" i="15"/>
  <c r="Q9" i="15"/>
  <c r="Q8" i="15" s="1"/>
  <c r="V9" i="15"/>
  <c r="AE11" i="15"/>
  <c r="AF11" i="15"/>
  <c r="G1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AE11" i="14"/>
  <c r="AF11" i="14"/>
  <c r="G450" i="13"/>
  <c r="BA251" i="13"/>
  <c r="BA247" i="13"/>
  <c r="BA229" i="13"/>
  <c r="BA220" i="13"/>
  <c r="BA205" i="13"/>
  <c r="BA128" i="13"/>
  <c r="BA105" i="13"/>
  <c r="BA55" i="13"/>
  <c r="BA5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8" i="13"/>
  <c r="I18" i="13"/>
  <c r="K18" i="13"/>
  <c r="M18" i="13"/>
  <c r="O18" i="13"/>
  <c r="Q18" i="13"/>
  <c r="V18" i="13"/>
  <c r="G22" i="13"/>
  <c r="M22" i="13" s="1"/>
  <c r="I22" i="13"/>
  <c r="K22" i="13"/>
  <c r="O22" i="13"/>
  <c r="O8" i="13" s="1"/>
  <c r="Q22" i="13"/>
  <c r="V22" i="13"/>
  <c r="G25" i="13"/>
  <c r="M25" i="13" s="1"/>
  <c r="I25" i="13"/>
  <c r="K25" i="13"/>
  <c r="O25" i="13"/>
  <c r="Q25" i="13"/>
  <c r="V25" i="13"/>
  <c r="G29" i="13"/>
  <c r="I29" i="13"/>
  <c r="K29" i="13"/>
  <c r="M29" i="13"/>
  <c r="O29" i="13"/>
  <c r="Q29" i="13"/>
  <c r="V29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3" i="13"/>
  <c r="I43" i="13"/>
  <c r="I42" i="13" s="1"/>
  <c r="K43" i="13"/>
  <c r="M43" i="13"/>
  <c r="O43" i="13"/>
  <c r="Q43" i="13"/>
  <c r="Q42" i="13" s="1"/>
  <c r="V43" i="13"/>
  <c r="G45" i="13"/>
  <c r="M45" i="13" s="1"/>
  <c r="I45" i="13"/>
  <c r="K45" i="13"/>
  <c r="O45" i="13"/>
  <c r="O42" i="13" s="1"/>
  <c r="Q45" i="13"/>
  <c r="V45" i="13"/>
  <c r="G48" i="13"/>
  <c r="I48" i="13"/>
  <c r="K48" i="13"/>
  <c r="M48" i="13"/>
  <c r="O48" i="13"/>
  <c r="Q48" i="13"/>
  <c r="V48" i="13"/>
  <c r="G51" i="13"/>
  <c r="M51" i="13" s="1"/>
  <c r="I51" i="13"/>
  <c r="K51" i="13"/>
  <c r="K42" i="13" s="1"/>
  <c r="O51" i="13"/>
  <c r="Q51" i="13"/>
  <c r="V51" i="13"/>
  <c r="V42" i="13" s="1"/>
  <c r="G54" i="13"/>
  <c r="I54" i="13"/>
  <c r="K54" i="13"/>
  <c r="M54" i="13"/>
  <c r="O54" i="13"/>
  <c r="Q54" i="13"/>
  <c r="V54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8" i="13"/>
  <c r="M68" i="13" s="1"/>
  <c r="M67" i="13" s="1"/>
  <c r="I68" i="13"/>
  <c r="I67" i="13" s="1"/>
  <c r="K68" i="13"/>
  <c r="K67" i="13" s="1"/>
  <c r="O68" i="13"/>
  <c r="Q68" i="13"/>
  <c r="Q67" i="13" s="1"/>
  <c r="V68" i="13"/>
  <c r="V67" i="13" s="1"/>
  <c r="G70" i="13"/>
  <c r="I70" i="13"/>
  <c r="K70" i="13"/>
  <c r="M70" i="13"/>
  <c r="O70" i="13"/>
  <c r="Q70" i="13"/>
  <c r="V70" i="13"/>
  <c r="G84" i="13"/>
  <c r="G67" i="13" s="1"/>
  <c r="I84" i="13"/>
  <c r="K84" i="13"/>
  <c r="M84" i="13"/>
  <c r="O84" i="13"/>
  <c r="O67" i="13" s="1"/>
  <c r="Q84" i="13"/>
  <c r="V84" i="13"/>
  <c r="G89" i="13"/>
  <c r="O89" i="13"/>
  <c r="G90" i="13"/>
  <c r="M90" i="13" s="1"/>
  <c r="M89" i="13" s="1"/>
  <c r="I90" i="13"/>
  <c r="I89" i="13" s="1"/>
  <c r="K90" i="13"/>
  <c r="K89" i="13" s="1"/>
  <c r="O90" i="13"/>
  <c r="Q90" i="13"/>
  <c r="Q89" i="13" s="1"/>
  <c r="V90" i="13"/>
  <c r="V89" i="13" s="1"/>
  <c r="G93" i="13"/>
  <c r="I93" i="13"/>
  <c r="K93" i="13"/>
  <c r="M93" i="13"/>
  <c r="O93" i="13"/>
  <c r="Q93" i="13"/>
  <c r="V93" i="13"/>
  <c r="G97" i="13"/>
  <c r="G96" i="13" s="1"/>
  <c r="I97" i="13"/>
  <c r="I96" i="13" s="1"/>
  <c r="K97" i="13"/>
  <c r="O97" i="13"/>
  <c r="O96" i="13" s="1"/>
  <c r="Q97" i="13"/>
  <c r="Q96" i="13" s="1"/>
  <c r="V97" i="13"/>
  <c r="G100" i="13"/>
  <c r="M100" i="13" s="1"/>
  <c r="I100" i="13"/>
  <c r="K100" i="13"/>
  <c r="K96" i="13" s="1"/>
  <c r="O100" i="13"/>
  <c r="Q100" i="13"/>
  <c r="V100" i="13"/>
  <c r="V96" i="13" s="1"/>
  <c r="K103" i="13"/>
  <c r="V103" i="13"/>
  <c r="G104" i="13"/>
  <c r="G103" i="13" s="1"/>
  <c r="I104" i="13"/>
  <c r="I103" i="13" s="1"/>
  <c r="K104" i="13"/>
  <c r="M104" i="13"/>
  <c r="O104" i="13"/>
  <c r="O103" i="13" s="1"/>
  <c r="Q104" i="13"/>
  <c r="Q103" i="13" s="1"/>
  <c r="V104" i="13"/>
  <c r="G107" i="13"/>
  <c r="M107" i="13" s="1"/>
  <c r="I107" i="13"/>
  <c r="K107" i="13"/>
  <c r="O107" i="13"/>
  <c r="Q107" i="13"/>
  <c r="V107" i="13"/>
  <c r="G110" i="13"/>
  <c r="I110" i="13"/>
  <c r="O110" i="13"/>
  <c r="Q110" i="13"/>
  <c r="G111" i="13"/>
  <c r="I111" i="13"/>
  <c r="K111" i="13"/>
  <c r="K110" i="13" s="1"/>
  <c r="M111" i="13"/>
  <c r="M110" i="13" s="1"/>
  <c r="O111" i="13"/>
  <c r="Q111" i="13"/>
  <c r="V111" i="13"/>
  <c r="V110" i="13" s="1"/>
  <c r="G114" i="13"/>
  <c r="G113" i="13" s="1"/>
  <c r="I114" i="13"/>
  <c r="I113" i="13" s="1"/>
  <c r="K114" i="13"/>
  <c r="O114" i="13"/>
  <c r="O113" i="13" s="1"/>
  <c r="Q114" i="13"/>
  <c r="Q113" i="13" s="1"/>
  <c r="V114" i="13"/>
  <c r="G116" i="13"/>
  <c r="M116" i="13" s="1"/>
  <c r="I116" i="13"/>
  <c r="K116" i="13"/>
  <c r="K113" i="13" s="1"/>
  <c r="O116" i="13"/>
  <c r="Q116" i="13"/>
  <c r="V116" i="13"/>
  <c r="V113" i="13" s="1"/>
  <c r="G119" i="13"/>
  <c r="I119" i="13"/>
  <c r="K119" i="13"/>
  <c r="M119" i="13"/>
  <c r="O119" i="13"/>
  <c r="Q119" i="13"/>
  <c r="V119" i="13"/>
  <c r="K122" i="13"/>
  <c r="V122" i="13"/>
  <c r="G123" i="13"/>
  <c r="G122" i="13" s="1"/>
  <c r="I123" i="13"/>
  <c r="I122" i="13" s="1"/>
  <c r="K123" i="13"/>
  <c r="O123" i="13"/>
  <c r="O122" i="13" s="1"/>
  <c r="Q123" i="13"/>
  <c r="Q122" i="13" s="1"/>
  <c r="V123" i="13"/>
  <c r="I125" i="13"/>
  <c r="Q125" i="13"/>
  <c r="G126" i="13"/>
  <c r="I126" i="13"/>
  <c r="K126" i="13"/>
  <c r="K125" i="13" s="1"/>
  <c r="M126" i="13"/>
  <c r="M125" i="13" s="1"/>
  <c r="O126" i="13"/>
  <c r="Q126" i="13"/>
  <c r="V126" i="13"/>
  <c r="V125" i="13" s="1"/>
  <c r="G129" i="13"/>
  <c r="G125" i="13" s="1"/>
  <c r="I129" i="13"/>
  <c r="K129" i="13"/>
  <c r="M129" i="13"/>
  <c r="O129" i="13"/>
  <c r="O125" i="13" s="1"/>
  <c r="Q129" i="13"/>
  <c r="V129" i="13"/>
  <c r="G131" i="13"/>
  <c r="M131" i="13" s="1"/>
  <c r="I131" i="13"/>
  <c r="K131" i="13"/>
  <c r="O131" i="13"/>
  <c r="Q131" i="13"/>
  <c r="V131" i="13"/>
  <c r="G133" i="13"/>
  <c r="I133" i="13"/>
  <c r="O133" i="13"/>
  <c r="Q133" i="13"/>
  <c r="G134" i="13"/>
  <c r="I134" i="13"/>
  <c r="K134" i="13"/>
  <c r="K133" i="13" s="1"/>
  <c r="M134" i="13"/>
  <c r="M133" i="13" s="1"/>
  <c r="O134" i="13"/>
  <c r="Q134" i="13"/>
  <c r="V134" i="13"/>
  <c r="V133" i="13" s="1"/>
  <c r="G139" i="13"/>
  <c r="G138" i="13" s="1"/>
  <c r="I139" i="13"/>
  <c r="I138" i="13" s="1"/>
  <c r="K139" i="13"/>
  <c r="O139" i="13"/>
  <c r="O138" i="13" s="1"/>
  <c r="Q139" i="13"/>
  <c r="Q138" i="13" s="1"/>
  <c r="V139" i="13"/>
  <c r="G141" i="13"/>
  <c r="M141" i="13" s="1"/>
  <c r="I141" i="13"/>
  <c r="K141" i="13"/>
  <c r="K138" i="13" s="1"/>
  <c r="O141" i="13"/>
  <c r="Q141" i="13"/>
  <c r="V141" i="13"/>
  <c r="V138" i="13" s="1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M149" i="13" s="1"/>
  <c r="I149" i="13"/>
  <c r="I148" i="13" s="1"/>
  <c r="K149" i="13"/>
  <c r="K148" i="13" s="1"/>
  <c r="O149" i="13"/>
  <c r="Q149" i="13"/>
  <c r="Q148" i="13" s="1"/>
  <c r="V149" i="13"/>
  <c r="V148" i="13" s="1"/>
  <c r="G152" i="13"/>
  <c r="I152" i="13"/>
  <c r="K152" i="13"/>
  <c r="M152" i="13"/>
  <c r="O152" i="13"/>
  <c r="Q152" i="13"/>
  <c r="V152" i="13"/>
  <c r="G154" i="13"/>
  <c r="I154" i="13"/>
  <c r="K154" i="13"/>
  <c r="M154" i="13"/>
  <c r="O154" i="13"/>
  <c r="Q154" i="13"/>
  <c r="V154" i="13"/>
  <c r="G156" i="13"/>
  <c r="G148" i="13" s="1"/>
  <c r="I156" i="13"/>
  <c r="K156" i="13"/>
  <c r="O156" i="13"/>
  <c r="O148" i="13" s="1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7" i="13"/>
  <c r="I167" i="13"/>
  <c r="K167" i="13"/>
  <c r="M167" i="13"/>
  <c r="O167" i="13"/>
  <c r="Q167" i="13"/>
  <c r="V167" i="13"/>
  <c r="G169" i="13"/>
  <c r="M169" i="13" s="1"/>
  <c r="I169" i="13"/>
  <c r="K169" i="13"/>
  <c r="O169" i="13"/>
  <c r="Q169" i="13"/>
  <c r="V169" i="13"/>
  <c r="G174" i="13"/>
  <c r="M174" i="13" s="1"/>
  <c r="I174" i="13"/>
  <c r="K174" i="13"/>
  <c r="O174" i="13"/>
  <c r="Q174" i="13"/>
  <c r="V174" i="13"/>
  <c r="G177" i="13"/>
  <c r="I177" i="13"/>
  <c r="K177" i="13"/>
  <c r="M177" i="13"/>
  <c r="O177" i="13"/>
  <c r="Q177" i="13"/>
  <c r="V177" i="13"/>
  <c r="G180" i="13"/>
  <c r="I180" i="13"/>
  <c r="K180" i="13"/>
  <c r="M180" i="13"/>
  <c r="O180" i="13"/>
  <c r="Q180" i="13"/>
  <c r="V180" i="13"/>
  <c r="G184" i="13"/>
  <c r="M184" i="13" s="1"/>
  <c r="I184" i="13"/>
  <c r="K184" i="13"/>
  <c r="O184" i="13"/>
  <c r="Q184" i="13"/>
  <c r="V184" i="13"/>
  <c r="G188" i="13"/>
  <c r="M188" i="13" s="1"/>
  <c r="I188" i="13"/>
  <c r="K188" i="13"/>
  <c r="O188" i="13"/>
  <c r="Q188" i="13"/>
  <c r="V188" i="13"/>
  <c r="G191" i="13"/>
  <c r="I191" i="13"/>
  <c r="K191" i="13"/>
  <c r="M191" i="13"/>
  <c r="O191" i="13"/>
  <c r="Q191" i="13"/>
  <c r="V191" i="13"/>
  <c r="G194" i="13"/>
  <c r="G193" i="13" s="1"/>
  <c r="I194" i="13"/>
  <c r="I193" i="13" s="1"/>
  <c r="K194" i="13"/>
  <c r="O194" i="13"/>
  <c r="O193" i="13" s="1"/>
  <c r="Q194" i="13"/>
  <c r="Q193" i="13" s="1"/>
  <c r="V194" i="13"/>
  <c r="G204" i="13"/>
  <c r="M204" i="13" s="1"/>
  <c r="I204" i="13"/>
  <c r="K204" i="13"/>
  <c r="K193" i="13" s="1"/>
  <c r="O204" i="13"/>
  <c r="Q204" i="13"/>
  <c r="V204" i="13"/>
  <c r="V193" i="13" s="1"/>
  <c r="G212" i="13"/>
  <c r="I212" i="13"/>
  <c r="K212" i="13"/>
  <c r="M212" i="13"/>
  <c r="O212" i="13"/>
  <c r="Q212" i="13"/>
  <c r="V212" i="13"/>
  <c r="G219" i="13"/>
  <c r="I219" i="13"/>
  <c r="K219" i="13"/>
  <c r="M219" i="13"/>
  <c r="O219" i="13"/>
  <c r="Q219" i="13"/>
  <c r="V219" i="13"/>
  <c r="G228" i="13"/>
  <c r="M228" i="13" s="1"/>
  <c r="I228" i="13"/>
  <c r="K228" i="13"/>
  <c r="O228" i="13"/>
  <c r="Q228" i="13"/>
  <c r="V228" i="13"/>
  <c r="G239" i="13"/>
  <c r="M239" i="13" s="1"/>
  <c r="I239" i="13"/>
  <c r="K239" i="13"/>
  <c r="O239" i="13"/>
  <c r="Q239" i="13"/>
  <c r="V239" i="13"/>
  <c r="G241" i="13"/>
  <c r="I241" i="13"/>
  <c r="K241" i="13"/>
  <c r="M241" i="13"/>
  <c r="O241" i="13"/>
  <c r="Q241" i="13"/>
  <c r="V241" i="13"/>
  <c r="G243" i="13"/>
  <c r="I243" i="13"/>
  <c r="K243" i="13"/>
  <c r="M243" i="13"/>
  <c r="O243" i="13"/>
  <c r="Q243" i="13"/>
  <c r="V243" i="13"/>
  <c r="G245" i="13"/>
  <c r="M245" i="13" s="1"/>
  <c r="I245" i="13"/>
  <c r="K245" i="13"/>
  <c r="O245" i="13"/>
  <c r="Q245" i="13"/>
  <c r="V245" i="13"/>
  <c r="G249" i="13"/>
  <c r="M249" i="13" s="1"/>
  <c r="I249" i="13"/>
  <c r="K249" i="13"/>
  <c r="O249" i="13"/>
  <c r="Q249" i="13"/>
  <c r="V249" i="13"/>
  <c r="G253" i="13"/>
  <c r="I253" i="13"/>
  <c r="K253" i="13"/>
  <c r="M253" i="13"/>
  <c r="O253" i="13"/>
  <c r="Q253" i="13"/>
  <c r="V253" i="13"/>
  <c r="G257" i="13"/>
  <c r="I257" i="13"/>
  <c r="K257" i="13"/>
  <c r="M257" i="13"/>
  <c r="O257" i="13"/>
  <c r="Q257" i="13"/>
  <c r="V257" i="13"/>
  <c r="G267" i="13"/>
  <c r="M267" i="13" s="1"/>
  <c r="I267" i="13"/>
  <c r="K267" i="13"/>
  <c r="O267" i="13"/>
  <c r="Q267" i="13"/>
  <c r="V267" i="13"/>
  <c r="G276" i="13"/>
  <c r="M276" i="13" s="1"/>
  <c r="I276" i="13"/>
  <c r="K276" i="13"/>
  <c r="O276" i="13"/>
  <c r="Q276" i="13"/>
  <c r="V276" i="13"/>
  <c r="G280" i="13"/>
  <c r="I280" i="13"/>
  <c r="K280" i="13"/>
  <c r="M280" i="13"/>
  <c r="O280" i="13"/>
  <c r="Q280" i="13"/>
  <c r="V280" i="13"/>
  <c r="G283" i="13"/>
  <c r="I283" i="13"/>
  <c r="K283" i="13"/>
  <c r="M283" i="13"/>
  <c r="O283" i="13"/>
  <c r="Q283" i="13"/>
  <c r="V283" i="13"/>
  <c r="G286" i="13"/>
  <c r="M286" i="13" s="1"/>
  <c r="I286" i="13"/>
  <c r="I285" i="13" s="1"/>
  <c r="K286" i="13"/>
  <c r="K285" i="13" s="1"/>
  <c r="O286" i="13"/>
  <c r="Q286" i="13"/>
  <c r="Q285" i="13" s="1"/>
  <c r="V286" i="13"/>
  <c r="V285" i="13" s="1"/>
  <c r="G288" i="13"/>
  <c r="I288" i="13"/>
  <c r="K288" i="13"/>
  <c r="M288" i="13"/>
  <c r="O288" i="13"/>
  <c r="Q288" i="13"/>
  <c r="V288" i="13"/>
  <c r="G290" i="13"/>
  <c r="I290" i="13"/>
  <c r="K290" i="13"/>
  <c r="M290" i="13"/>
  <c r="O290" i="13"/>
  <c r="Q290" i="13"/>
  <c r="V290" i="13"/>
  <c r="G292" i="13"/>
  <c r="G285" i="13" s="1"/>
  <c r="I292" i="13"/>
  <c r="K292" i="13"/>
  <c r="O292" i="13"/>
  <c r="O285" i="13" s="1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305" i="13"/>
  <c r="I305" i="13"/>
  <c r="K305" i="13"/>
  <c r="M305" i="13"/>
  <c r="O305" i="13"/>
  <c r="Q305" i="13"/>
  <c r="V305" i="13"/>
  <c r="G314" i="13"/>
  <c r="M314" i="13" s="1"/>
  <c r="I314" i="13"/>
  <c r="K314" i="13"/>
  <c r="O314" i="13"/>
  <c r="Q314" i="13"/>
  <c r="V314" i="13"/>
  <c r="G318" i="13"/>
  <c r="M318" i="13" s="1"/>
  <c r="I318" i="13"/>
  <c r="K318" i="13"/>
  <c r="O318" i="13"/>
  <c r="Q318" i="13"/>
  <c r="V318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7" i="13"/>
  <c r="M327" i="13" s="1"/>
  <c r="I327" i="13"/>
  <c r="I326" i="13" s="1"/>
  <c r="K327" i="13"/>
  <c r="K326" i="13" s="1"/>
  <c r="O327" i="13"/>
  <c r="Q327" i="13"/>
  <c r="Q326" i="13" s="1"/>
  <c r="V327" i="13"/>
  <c r="V326" i="13" s="1"/>
  <c r="G330" i="13"/>
  <c r="I330" i="13"/>
  <c r="K330" i="13"/>
  <c r="M330" i="13"/>
  <c r="O330" i="13"/>
  <c r="Q330" i="13"/>
  <c r="V330" i="13"/>
  <c r="G333" i="13"/>
  <c r="I333" i="13"/>
  <c r="K333" i="13"/>
  <c r="M333" i="13"/>
  <c r="O333" i="13"/>
  <c r="Q333" i="13"/>
  <c r="V333" i="13"/>
  <c r="G335" i="13"/>
  <c r="G326" i="13" s="1"/>
  <c r="I335" i="13"/>
  <c r="K335" i="13"/>
  <c r="O335" i="13"/>
  <c r="O326" i="13" s="1"/>
  <c r="Q335" i="13"/>
  <c r="V335" i="13"/>
  <c r="G337" i="13"/>
  <c r="M337" i="13" s="1"/>
  <c r="I337" i="13"/>
  <c r="K337" i="13"/>
  <c r="O337" i="13"/>
  <c r="Q337" i="13"/>
  <c r="V337" i="13"/>
  <c r="G342" i="13"/>
  <c r="I342" i="13"/>
  <c r="K342" i="13"/>
  <c r="M342" i="13"/>
  <c r="O342" i="13"/>
  <c r="Q342" i="13"/>
  <c r="V342" i="13"/>
  <c r="G348" i="13"/>
  <c r="I348" i="13"/>
  <c r="K348" i="13"/>
  <c r="M348" i="13"/>
  <c r="O348" i="13"/>
  <c r="Q348" i="13"/>
  <c r="V348" i="13"/>
  <c r="G350" i="13"/>
  <c r="M350" i="13" s="1"/>
  <c r="I350" i="13"/>
  <c r="K350" i="13"/>
  <c r="O350" i="13"/>
  <c r="Q350" i="13"/>
  <c r="V350" i="13"/>
  <c r="G352" i="13"/>
  <c r="M352" i="13" s="1"/>
  <c r="I352" i="13"/>
  <c r="K352" i="13"/>
  <c r="O352" i="13"/>
  <c r="Q352" i="13"/>
  <c r="V352" i="13"/>
  <c r="G358" i="13"/>
  <c r="I358" i="13"/>
  <c r="K358" i="13"/>
  <c r="M358" i="13"/>
  <c r="O358" i="13"/>
  <c r="Q358" i="13"/>
  <c r="V358" i="13"/>
  <c r="G360" i="13"/>
  <c r="I360" i="13"/>
  <c r="K360" i="13"/>
  <c r="M360" i="13"/>
  <c r="O360" i="13"/>
  <c r="Q360" i="13"/>
  <c r="V360" i="13"/>
  <c r="G363" i="13"/>
  <c r="M363" i="13" s="1"/>
  <c r="I363" i="13"/>
  <c r="I362" i="13" s="1"/>
  <c r="K363" i="13"/>
  <c r="K362" i="13" s="1"/>
  <c r="O363" i="13"/>
  <c r="Q363" i="13"/>
  <c r="Q362" i="13" s="1"/>
  <c r="V363" i="13"/>
  <c r="V362" i="13" s="1"/>
  <c r="G366" i="13"/>
  <c r="I366" i="13"/>
  <c r="K366" i="13"/>
  <c r="M366" i="13"/>
  <c r="O366" i="13"/>
  <c r="Q366" i="13"/>
  <c r="V366" i="13"/>
  <c r="G370" i="13"/>
  <c r="I370" i="13"/>
  <c r="K370" i="13"/>
  <c r="M370" i="13"/>
  <c r="O370" i="13"/>
  <c r="Q370" i="13"/>
  <c r="V370" i="13"/>
  <c r="G374" i="13"/>
  <c r="G362" i="13" s="1"/>
  <c r="I374" i="13"/>
  <c r="K374" i="13"/>
  <c r="O374" i="13"/>
  <c r="O362" i="13" s="1"/>
  <c r="Q374" i="13"/>
  <c r="V374" i="13"/>
  <c r="G378" i="13"/>
  <c r="M378" i="13" s="1"/>
  <c r="I378" i="13"/>
  <c r="K378" i="13"/>
  <c r="O378" i="13"/>
  <c r="Q378" i="13"/>
  <c r="V378" i="13"/>
  <c r="G381" i="13"/>
  <c r="I381" i="13"/>
  <c r="K381" i="13"/>
  <c r="M381" i="13"/>
  <c r="O381" i="13"/>
  <c r="Q381" i="13"/>
  <c r="V381" i="13"/>
  <c r="G383" i="13"/>
  <c r="I383" i="13"/>
  <c r="K383" i="13"/>
  <c r="M383" i="13"/>
  <c r="O383" i="13"/>
  <c r="Q383" i="13"/>
  <c r="V383" i="13"/>
  <c r="G385" i="13"/>
  <c r="M385" i="13" s="1"/>
  <c r="I385" i="13"/>
  <c r="K385" i="13"/>
  <c r="O385" i="13"/>
  <c r="Q385" i="13"/>
  <c r="V385" i="13"/>
  <c r="I386" i="13"/>
  <c r="Q386" i="13"/>
  <c r="G387" i="13"/>
  <c r="I387" i="13"/>
  <c r="K387" i="13"/>
  <c r="K386" i="13" s="1"/>
  <c r="M387" i="13"/>
  <c r="O387" i="13"/>
  <c r="Q387" i="13"/>
  <c r="V387" i="13"/>
  <c r="V386" i="13" s="1"/>
  <c r="G392" i="13"/>
  <c r="I392" i="13"/>
  <c r="K392" i="13"/>
  <c r="M392" i="13"/>
  <c r="O392" i="13"/>
  <c r="Q392" i="13"/>
  <c r="V392" i="13"/>
  <c r="G396" i="13"/>
  <c r="G386" i="13" s="1"/>
  <c r="I396" i="13"/>
  <c r="K396" i="13"/>
  <c r="O396" i="13"/>
  <c r="O386" i="13" s="1"/>
  <c r="Q396" i="13"/>
  <c r="V396" i="13"/>
  <c r="I398" i="13"/>
  <c r="Q398" i="13"/>
  <c r="G399" i="13"/>
  <c r="I399" i="13"/>
  <c r="K399" i="13"/>
  <c r="K398" i="13" s="1"/>
  <c r="M399" i="13"/>
  <c r="O399" i="13"/>
  <c r="Q399" i="13"/>
  <c r="V399" i="13"/>
  <c r="V398" i="13" s="1"/>
  <c r="G401" i="13"/>
  <c r="I401" i="13"/>
  <c r="K401" i="13"/>
  <c r="M401" i="13"/>
  <c r="O401" i="13"/>
  <c r="Q401" i="13"/>
  <c r="V401" i="13"/>
  <c r="G412" i="13"/>
  <c r="G398" i="13" s="1"/>
  <c r="I412" i="13"/>
  <c r="K412" i="13"/>
  <c r="O412" i="13"/>
  <c r="O398" i="13" s="1"/>
  <c r="Q412" i="13"/>
  <c r="V412" i="13"/>
  <c r="G415" i="13"/>
  <c r="I415" i="13"/>
  <c r="K415" i="13"/>
  <c r="K414" i="13" s="1"/>
  <c r="M415" i="13"/>
  <c r="O415" i="13"/>
  <c r="Q415" i="13"/>
  <c r="V415" i="13"/>
  <c r="V414" i="13" s="1"/>
  <c r="G418" i="13"/>
  <c r="I418" i="13"/>
  <c r="K418" i="13"/>
  <c r="M418" i="13"/>
  <c r="O418" i="13"/>
  <c r="Q418" i="13"/>
  <c r="V418" i="13"/>
  <c r="G421" i="13"/>
  <c r="G414" i="13" s="1"/>
  <c r="I421" i="13"/>
  <c r="K421" i="13"/>
  <c r="O421" i="13"/>
  <c r="O414" i="13" s="1"/>
  <c r="Q421" i="13"/>
  <c r="V421" i="13"/>
  <c r="G424" i="13"/>
  <c r="M424" i="13" s="1"/>
  <c r="I424" i="13"/>
  <c r="I414" i="13" s="1"/>
  <c r="K424" i="13"/>
  <c r="O424" i="13"/>
  <c r="Q424" i="13"/>
  <c r="Q414" i="13" s="1"/>
  <c r="V424" i="13"/>
  <c r="G427" i="13"/>
  <c r="I427" i="13"/>
  <c r="K427" i="13"/>
  <c r="M427" i="13"/>
  <c r="O427" i="13"/>
  <c r="Q427" i="13"/>
  <c r="V427" i="13"/>
  <c r="G430" i="13"/>
  <c r="I430" i="13"/>
  <c r="K430" i="13"/>
  <c r="M430" i="13"/>
  <c r="O430" i="13"/>
  <c r="Q430" i="13"/>
  <c r="V430" i="13"/>
  <c r="G434" i="13"/>
  <c r="M434" i="13" s="1"/>
  <c r="I434" i="13"/>
  <c r="K434" i="13"/>
  <c r="O434" i="13"/>
  <c r="Q434" i="13"/>
  <c r="V434" i="13"/>
  <c r="G437" i="13"/>
  <c r="M437" i="13" s="1"/>
  <c r="I437" i="13"/>
  <c r="K437" i="13"/>
  <c r="O437" i="13"/>
  <c r="Q437" i="13"/>
  <c r="V437" i="13"/>
  <c r="G441" i="13"/>
  <c r="I441" i="13"/>
  <c r="K441" i="13"/>
  <c r="M441" i="13"/>
  <c r="O441" i="13"/>
  <c r="Q441" i="13"/>
  <c r="V441" i="13"/>
  <c r="G445" i="13"/>
  <c r="I445" i="13"/>
  <c r="K445" i="13"/>
  <c r="M445" i="13"/>
  <c r="O445" i="13"/>
  <c r="Q445" i="13"/>
  <c r="V445" i="13"/>
  <c r="AE450" i="13"/>
  <c r="AF450" i="13"/>
  <c r="G192" i="12"/>
  <c r="BA176" i="12"/>
  <c r="BA167" i="12"/>
  <c r="BA152" i="12"/>
  <c r="BA22" i="12"/>
  <c r="BA1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7" i="12"/>
  <c r="I17" i="12"/>
  <c r="I16" i="12" s="1"/>
  <c r="K17" i="12"/>
  <c r="M17" i="12"/>
  <c r="O17" i="12"/>
  <c r="Q17" i="12"/>
  <c r="Q16" i="12" s="1"/>
  <c r="V17" i="12"/>
  <c r="G21" i="12"/>
  <c r="M21" i="12" s="1"/>
  <c r="I21" i="12"/>
  <c r="K21" i="12"/>
  <c r="K16" i="12" s="1"/>
  <c r="O21" i="12"/>
  <c r="Q21" i="12"/>
  <c r="V21" i="12"/>
  <c r="V16" i="12" s="1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O16" i="12" s="1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8" i="12"/>
  <c r="M38" i="12" s="1"/>
  <c r="I38" i="12"/>
  <c r="K38" i="12"/>
  <c r="O38" i="12"/>
  <c r="Q38" i="12"/>
  <c r="V38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8" i="12"/>
  <c r="M88" i="12" s="1"/>
  <c r="I88" i="12"/>
  <c r="K88" i="12"/>
  <c r="O88" i="12"/>
  <c r="Q88" i="12"/>
  <c r="V88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I107" i="12"/>
  <c r="Q107" i="12"/>
  <c r="G108" i="12"/>
  <c r="G107" i="12" s="1"/>
  <c r="I108" i="12"/>
  <c r="K108" i="12"/>
  <c r="K107" i="12" s="1"/>
  <c r="O108" i="12"/>
  <c r="O107" i="12" s="1"/>
  <c r="Q108" i="12"/>
  <c r="V108" i="12"/>
  <c r="V107" i="12" s="1"/>
  <c r="G111" i="12"/>
  <c r="M111" i="12" s="1"/>
  <c r="I111" i="12"/>
  <c r="K111" i="12"/>
  <c r="K110" i="12" s="1"/>
  <c r="O111" i="12"/>
  <c r="O110" i="12" s="1"/>
  <c r="Q111" i="12"/>
  <c r="V111" i="12"/>
  <c r="V110" i="12" s="1"/>
  <c r="G116" i="12"/>
  <c r="I116" i="12"/>
  <c r="I110" i="12" s="1"/>
  <c r="K116" i="12"/>
  <c r="M116" i="12"/>
  <c r="O116" i="12"/>
  <c r="Q116" i="12"/>
  <c r="Q110" i="12" s="1"/>
  <c r="V116" i="12"/>
  <c r="G118" i="12"/>
  <c r="M118" i="12" s="1"/>
  <c r="I118" i="12"/>
  <c r="K118" i="12"/>
  <c r="O118" i="12"/>
  <c r="Q118" i="12"/>
  <c r="V118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G126" i="12" s="1"/>
  <c r="I127" i="12"/>
  <c r="K127" i="12"/>
  <c r="K126" i="12" s="1"/>
  <c r="O127" i="12"/>
  <c r="O126" i="12" s="1"/>
  <c r="Q127" i="12"/>
  <c r="V127" i="12"/>
  <c r="V126" i="12" s="1"/>
  <c r="G129" i="12"/>
  <c r="I129" i="12"/>
  <c r="K129" i="12"/>
  <c r="M129" i="12"/>
  <c r="O129" i="12"/>
  <c r="Q129" i="12"/>
  <c r="V129" i="12"/>
  <c r="G132" i="12"/>
  <c r="M132" i="12" s="1"/>
  <c r="I132" i="12"/>
  <c r="K132" i="12"/>
  <c r="O132" i="12"/>
  <c r="Q132" i="12"/>
  <c r="V132" i="12"/>
  <c r="G134" i="12"/>
  <c r="I134" i="12"/>
  <c r="I126" i="12" s="1"/>
  <c r="K134" i="12"/>
  <c r="M134" i="12"/>
  <c r="O134" i="12"/>
  <c r="Q134" i="12"/>
  <c r="Q126" i="12" s="1"/>
  <c r="V134" i="12"/>
  <c r="G139" i="12"/>
  <c r="M139" i="12" s="1"/>
  <c r="I139" i="12"/>
  <c r="K139" i="12"/>
  <c r="O139" i="12"/>
  <c r="Q139" i="12"/>
  <c r="V139" i="12"/>
  <c r="G142" i="12"/>
  <c r="M142" i="12" s="1"/>
  <c r="M141" i="12" s="1"/>
  <c r="I142" i="12"/>
  <c r="K142" i="12"/>
  <c r="K141" i="12" s="1"/>
  <c r="O142" i="12"/>
  <c r="O141" i="12" s="1"/>
  <c r="Q142" i="12"/>
  <c r="V142" i="12"/>
  <c r="V141" i="12" s="1"/>
  <c r="G145" i="12"/>
  <c r="I145" i="12"/>
  <c r="I141" i="12" s="1"/>
  <c r="K145" i="12"/>
  <c r="M145" i="12"/>
  <c r="O145" i="12"/>
  <c r="Q145" i="12"/>
  <c r="Q141" i="12" s="1"/>
  <c r="V145" i="12"/>
  <c r="G148" i="12"/>
  <c r="M148" i="12" s="1"/>
  <c r="I148" i="12"/>
  <c r="K148" i="12"/>
  <c r="O148" i="12"/>
  <c r="Q148" i="12"/>
  <c r="V148" i="12"/>
  <c r="G151" i="12"/>
  <c r="M151" i="12" s="1"/>
  <c r="I151" i="12"/>
  <c r="I150" i="12" s="1"/>
  <c r="K151" i="12"/>
  <c r="K150" i="12" s="1"/>
  <c r="O151" i="12"/>
  <c r="O150" i="12" s="1"/>
  <c r="Q151" i="12"/>
  <c r="Q150" i="12" s="1"/>
  <c r="V151" i="12"/>
  <c r="V150" i="12" s="1"/>
  <c r="G166" i="12"/>
  <c r="I166" i="12"/>
  <c r="K166" i="12"/>
  <c r="M166" i="12"/>
  <c r="O166" i="12"/>
  <c r="Q166" i="12"/>
  <c r="V166" i="12"/>
  <c r="G169" i="12"/>
  <c r="I169" i="12"/>
  <c r="K169" i="12"/>
  <c r="M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1" i="12"/>
  <c r="I181" i="12"/>
  <c r="K181" i="12"/>
  <c r="M181" i="12"/>
  <c r="O181" i="12"/>
  <c r="Q181" i="12"/>
  <c r="V181" i="12"/>
  <c r="G185" i="12"/>
  <c r="M185" i="12" s="1"/>
  <c r="M184" i="12" s="1"/>
  <c r="I185" i="12"/>
  <c r="I184" i="12" s="1"/>
  <c r="K185" i="12"/>
  <c r="K184" i="12" s="1"/>
  <c r="O185" i="12"/>
  <c r="O184" i="12" s="1"/>
  <c r="Q185" i="12"/>
  <c r="Q184" i="12" s="1"/>
  <c r="V185" i="12"/>
  <c r="V184" i="12" s="1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AE192" i="12"/>
  <c r="AF192" i="12"/>
  <c r="I20" i="1"/>
  <c r="I19" i="1"/>
  <c r="I18" i="1"/>
  <c r="I17" i="1"/>
  <c r="I16" i="1"/>
  <c r="I92" i="1"/>
  <c r="J91" i="1" s="1"/>
  <c r="F54" i="1"/>
  <c r="G23" i="1" s="1"/>
  <c r="G54" i="1"/>
  <c r="G25" i="1" s="1"/>
  <c r="H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54" i="1" s="1"/>
  <c r="J53" i="1" s="1"/>
  <c r="J76" i="1" l="1"/>
  <c r="J74" i="1"/>
  <c r="J80" i="1"/>
  <c r="J86" i="1"/>
  <c r="J66" i="1"/>
  <c r="J70" i="1"/>
  <c r="J82" i="1"/>
  <c r="J62" i="1"/>
  <c r="J68" i="1"/>
  <c r="J64" i="1"/>
  <c r="J72" i="1"/>
  <c r="J78" i="1"/>
  <c r="J84" i="1"/>
  <c r="J63" i="1"/>
  <c r="J67" i="1"/>
  <c r="J71" i="1"/>
  <c r="J73" i="1"/>
  <c r="J77" i="1"/>
  <c r="J81" i="1"/>
  <c r="J85" i="1"/>
  <c r="J90" i="1"/>
  <c r="J65" i="1"/>
  <c r="J69" i="1"/>
  <c r="J75" i="1"/>
  <c r="J79" i="1"/>
  <c r="J83" i="1"/>
  <c r="J87" i="1"/>
  <c r="J61" i="1"/>
  <c r="J88" i="1"/>
  <c r="A27" i="1"/>
  <c r="A28" i="1" s="1"/>
  <c r="G28" i="1" s="1"/>
  <c r="G27" i="1" s="1"/>
  <c r="G29" i="1" s="1"/>
  <c r="M15" i="21"/>
  <c r="AF28" i="21"/>
  <c r="G15" i="21"/>
  <c r="M60" i="20"/>
  <c r="M40" i="20"/>
  <c r="G40" i="20"/>
  <c r="M76" i="20"/>
  <c r="M75" i="20" s="1"/>
  <c r="M58" i="20"/>
  <c r="M57" i="20" s="1"/>
  <c r="M16" i="20"/>
  <c r="M15" i="20" s="1"/>
  <c r="M45" i="19"/>
  <c r="M39" i="19"/>
  <c r="M19" i="19"/>
  <c r="AF52" i="19"/>
  <c r="G45" i="19"/>
  <c r="G19" i="19"/>
  <c r="M42" i="13"/>
  <c r="M8" i="13"/>
  <c r="M103" i="13"/>
  <c r="M421" i="13"/>
  <c r="M414" i="13" s="1"/>
  <c r="M412" i="13"/>
  <c r="M398" i="13" s="1"/>
  <c r="M396" i="13"/>
  <c r="M386" i="13" s="1"/>
  <c r="M374" i="13"/>
  <c r="M362" i="13" s="1"/>
  <c r="M335" i="13"/>
  <c r="M326" i="13" s="1"/>
  <c r="M292" i="13"/>
  <c r="M285" i="13" s="1"/>
  <c r="M194" i="13"/>
  <c r="M193" i="13" s="1"/>
  <c r="M156" i="13"/>
  <c r="M148" i="13" s="1"/>
  <c r="M139" i="13"/>
  <c r="M138" i="13" s="1"/>
  <c r="M123" i="13"/>
  <c r="M122" i="13" s="1"/>
  <c r="M114" i="13"/>
  <c r="M113" i="13" s="1"/>
  <c r="M97" i="13"/>
  <c r="M96" i="13" s="1"/>
  <c r="G42" i="13"/>
  <c r="G8" i="13"/>
  <c r="M150" i="12"/>
  <c r="M16" i="12"/>
  <c r="M110" i="12"/>
  <c r="G184" i="12"/>
  <c r="G150" i="12"/>
  <c r="G141" i="12"/>
  <c r="M127" i="12"/>
  <c r="M126" i="12" s="1"/>
  <c r="G110" i="12"/>
  <c r="M108" i="12"/>
  <c r="M107" i="12" s="1"/>
  <c r="G16" i="12"/>
  <c r="J89" i="1"/>
  <c r="J40" i="1"/>
  <c r="J42" i="1"/>
  <c r="J44" i="1"/>
  <c r="J46" i="1"/>
  <c r="J48" i="1"/>
  <c r="J52" i="1"/>
  <c r="J50" i="1"/>
  <c r="J39" i="1"/>
  <c r="J54" i="1" s="1"/>
  <c r="J41" i="1"/>
  <c r="J43" i="1"/>
  <c r="J45" i="1"/>
  <c r="J47" i="1"/>
  <c r="J49" i="1"/>
  <c r="J5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7B4D75C-19F8-4B68-B315-DC6EE103C8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3235FE-1D75-44E4-938E-BEC1A354E4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3BB4AB7-F92A-47D7-A55B-763CBEEDEF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C8F7A4-B021-4F2F-BABC-B804F5FF91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D680EE4-3908-4FF3-8138-ED0E985D50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2FFCDA-2463-46B5-B2CF-779CDB81DC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A7090094-9855-4DB2-B852-AAD87A4D1D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225A98-E970-48BD-98BC-08A417274F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29838C7-0EDA-4976-ABE7-904716512A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B607AD-30A6-4B53-A946-09A9D67A89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E28566F-1B78-4B97-B5D0-3B003CAA70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921654-38A7-45F1-8046-EA08A65734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4A016ABC-378A-402C-948C-04A9DA21E4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AC4D92-FED9-400E-8AA1-349593BB47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E024A557-FFF5-4A9B-B835-797388491E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A3E649-C151-4109-B44C-FF28AE804B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04D2DAD-AAF8-4BBD-A23E-13979C3187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BF3635-3B18-42F0-8DB8-0AD4FBAD2D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D684987-2B63-4E9A-A927-C263CBBA12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0298F8-8A29-4D6E-86AC-75559B0EF1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<sst xmlns="http://schemas.openxmlformats.org/spreadsheetml/2006/main" count="3526" uniqueCount="1039">
  <si>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</si>
  <si>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</si>
  <si>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</si>
  <si>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</si>
  <si>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</si>
  <si>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</si>
  <si>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</si>
  <si>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</si>
  <si>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</si>
  <si>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</si>
  <si>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</si>
  <si>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</si>
  <si>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</si>
  <si>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</si>
  <si>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</si>
  <si>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</si>
  <si>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</si>
  <si>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</si>
  <si>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</si>
  <si>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</si>
  <si>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</si>
  <si>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</si>
  <si>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</si>
  <si>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</si>
  <si>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</si>
  <si>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</si>
  <si>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</si>
  <si>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</si>
  <si>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</si>
  <si>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</si>
  <si>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</si>
  <si>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</si>
  <si>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</si>
  <si>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</si>
  <si>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</si>
  <si>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</si>
  <si>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</si>
  <si>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</si>
  <si>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</si>
  <si>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</si>
  <si>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</si>
  <si>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</si>
  <si>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</si>
  <si>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FAKO spol. s r.o.</t>
  </si>
  <si>
    <t>19018</t>
  </si>
  <si>
    <t>Rekonstrukce vestibulu v Nemocnici s poliklinikou Havířov</t>
  </si>
  <si>
    <t>Stavba</t>
  </si>
  <si>
    <t>Stavební objekt</t>
  </si>
  <si>
    <t>SO01</t>
  </si>
  <si>
    <t>Rekonstrukce vestibulu</t>
  </si>
  <si>
    <t>01 (03/2020)</t>
  </si>
  <si>
    <t>D.1.1 Bourací práce</t>
  </si>
  <si>
    <t>02 (04/2020)</t>
  </si>
  <si>
    <t xml:space="preserve">D.1.1 Nový stav - stavební práce </t>
  </si>
  <si>
    <t>03</t>
  </si>
  <si>
    <t>D.1.4.1 ZTI</t>
  </si>
  <si>
    <t>04</t>
  </si>
  <si>
    <t xml:space="preserve"> D.1.4.2 UT</t>
  </si>
  <si>
    <t>05</t>
  </si>
  <si>
    <t>D.1.4.3 VZT</t>
  </si>
  <si>
    <t>06</t>
  </si>
  <si>
    <t>D.1.4.4 SIL</t>
  </si>
  <si>
    <t>07</t>
  </si>
  <si>
    <t>D.1.4.5 SLP</t>
  </si>
  <si>
    <t>SO02</t>
  </si>
  <si>
    <t>Venkovní rampa a vstup</t>
  </si>
  <si>
    <t>01</t>
  </si>
  <si>
    <t>02 (03/2020)</t>
  </si>
  <si>
    <t>D.1.1 Nový stav - stavební práce</t>
  </si>
  <si>
    <t>VRN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</si>
  <si>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</si>
  <si>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</si>
  <si>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</si>
  <si>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</si>
  <si>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</si>
  <si>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</si>
  <si>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</si>
  <si>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</si>
  <si>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</si>
  <si>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</si>
  <si>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</si>
  <si>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</si>
  <si>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</si>
  <si>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</si>
  <si>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</si>
  <si>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</si>
  <si>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</si>
  <si>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</si>
  <si>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</si>
  <si>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</si>
  <si>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</si>
  <si>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</si>
  <si>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</si>
  <si>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</si>
  <si>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</si>
  <si>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</si>
  <si>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</si>
  <si>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</si>
  <si>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</si>
  <si>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</si>
  <si>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</si>
  <si>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</si>
  <si>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</si>
  <si>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</si>
  <si>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</si>
  <si>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</si>
  <si>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</si>
  <si>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</si>
  <si>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</si>
  <si>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</si>
  <si>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</si>
  <si>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</si>
  <si>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</si>
  <si>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</si>
  <si>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</si>
  <si>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</si>
  <si>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</si>
  <si>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772</t>
  </si>
  <si>
    <t>Kamenné  dlažby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</si>
  <si>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</si>
  <si>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</si>
  <si>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</si>
  <si>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</si>
  <si>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</si>
  <si>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</si>
  <si>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</si>
  <si>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</si>
  <si>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</si>
  <si>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</si>
  <si>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</si>
  <si>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</si>
  <si>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</si>
  <si>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</si>
  <si>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</si>
  <si>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</si>
  <si>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</si>
  <si>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</si>
  <si>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</si>
  <si>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</si>
  <si>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</si>
  <si>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</si>
  <si>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</si>
  <si>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</si>
  <si>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</si>
  <si>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</si>
  <si>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</si>
  <si>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</si>
  <si>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</si>
  <si>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</si>
  <si>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</si>
  <si>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</si>
  <si>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</si>
  <si>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</si>
  <si>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</si>
  <si>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</si>
  <si>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</si>
  <si>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</si>
  <si>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</si>
  <si>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</si>
  <si>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</si>
  <si>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</si>
  <si>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</si>
  <si>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</si>
  <si>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</si>
  <si>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317944320R00</t>
  </si>
  <si>
    <t>Válcované profily do připravených otvorů</t>
  </si>
  <si>
    <t>t</t>
  </si>
  <si>
    <t>Vlastní</t>
  </si>
  <si>
    <t>RTS 19/ I</t>
  </si>
  <si>
    <t>Práce</t>
  </si>
  <si>
    <t>POL1_</t>
  </si>
  <si>
    <t>P3 (D7) - L 70x6 - 6,4kg/m : 6,4*2,1*2/1000</t>
  </si>
  <si>
    <t>VV</t>
  </si>
  <si>
    <t>P4 (D6) - L 70x6 - 6,4kg/m : 6,4*1,0*2/1000</t>
  </si>
  <si>
    <t>P5 - L 50x6 - 4,47kg/m : 4,47*0,6*2/1000</t>
  </si>
  <si>
    <t>941955002R00</t>
  </si>
  <si>
    <t>Lešení lehké pracovní pomocné pomocné, o výšce lešeňové podlahy přes 1,2 do 1,9 m</t>
  </si>
  <si>
    <t>m2</t>
  </si>
  <si>
    <t>800-3</t>
  </si>
  <si>
    <t>RTS 20/ I</t>
  </si>
  <si>
    <t>RTS 19/ II</t>
  </si>
  <si>
    <t>celková plocha : 399,45</t>
  </si>
  <si>
    <t>962032231R00</t>
  </si>
  <si>
    <t>Bourání zdiva nadzákladového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</si>
  <si>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</si>
  <si>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</si>
  <si>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</si>
  <si>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SPI</t>
  </si>
  <si>
    <t>m.č. 1.07 : 0,35*4,65*3,7</t>
  </si>
  <si>
    <t>0,35*(4,65*3,7-2,47*1,65-1,98*2,45-1,3*0,45*3)</t>
  </si>
  <si>
    <t>962032432R00</t>
  </si>
  <si>
    <t>Bourání zdiva nadzákladového z dutých cihel nebo tvárnic pálených nebo nepálených, na maltu vápenou nebo vápenocementovou</t>
  </si>
  <si>
    <t>nad dveřmi m.č. 1.03 : 0,15*0,7*0,525</t>
  </si>
  <si>
    <t>m.č. 1.08 : 1,785*2,08*0,15</t>
  </si>
  <si>
    <t>prostup pro zajištění přívodu vzduchu pro stávající vzt zařízení : 0,4*0,95*0,1</t>
  </si>
  <si>
    <t>963016153R00</t>
  </si>
  <si>
    <t>Demontáž sádrokartonových a sádrovláknitých podhledů z desek bez minerální izolace, na dvouúrovňovém křížovém roštu, 2x opláštěné tl. 12,5 mm</t>
  </si>
  <si>
    <t>m.č. 1.03 : 1,05*3,25-0,3*2,0</t>
  </si>
  <si>
    <t>965041321RT1</t>
  </si>
  <si>
    <t>Bourání podkladů pod dlažby nebo litých celistvých dlažeb a mazanin  lehčených, tloušťky do 100 mm, plochy do 1 m2</t>
  </si>
  <si>
    <t>m.č. 1.02 - v místě nových ramp, tl. 60mm_SB2 : 0,06*(6,9*1,6+2,7*1,6+8,7*1,6)</t>
  </si>
  <si>
    <t>965048150R00</t>
  </si>
  <si>
    <t>Dočištění povrchu po vybourání dlažeb do tmele, plochy do 50%</t>
  </si>
  <si>
    <t>Odkaz na mn. položky pořadí 10 : 154,26400</t>
  </si>
  <si>
    <t>965048250R00</t>
  </si>
  <si>
    <t>Dočištění povrchu po vybourání dlažeb do cementové malty, plochy do 50%</t>
  </si>
  <si>
    <t>Odkaz na mn. položky pořadí 11 : 144,50688</t>
  </si>
  <si>
    <t>965048515R00</t>
  </si>
  <si>
    <t>Broušení betonového povrchu do tloušťky 5 mm</t>
  </si>
  <si>
    <t>Odkaz na mn. položky pořadí 39 : 30,55250</t>
  </si>
  <si>
    <t>965081713R00</t>
  </si>
  <si>
    <t>Bourání podlah z keramických dlaždic, tloušťky do 10 mm, plochy přes 1 m2</t>
  </si>
  <si>
    <t>bez podkladního lože, s jakoukoliv výplní spár</t>
  </si>
  <si>
    <t>m.č. 1.02 dlažba 340/340 : 6,55*3,0+4,575*0,5+1,35*0,4*3</t>
  </si>
  <si>
    <t>m.č. 1.01+1.14 dlažba 100/100 : 1,75*10,0</t>
  </si>
  <si>
    <t>m.č. 1.09 ker. mozaika 100/100 : 3,4*2,9-2,575*1,48</t>
  </si>
  <si>
    <t>m.č. 1.06 dlažba 340/340 : 4,85*5,15</t>
  </si>
  <si>
    <t>m.č. 1.07 dlažba 335/335 : 13,05*5,15</t>
  </si>
  <si>
    <t>m.č. 1.08 dlažba 200/200 : 3,1*5,3-0,55*2,65</t>
  </si>
  <si>
    <t>965081813R00</t>
  </si>
  <si>
    <t>Bourání podlah teracových nebo čedičových dlaždic, tloušťky do 30 mm, plochy přes 1 m2</t>
  </si>
  <si>
    <t>m.č. 1.02 - dlažba 500/500 : 12,975*8,525+2,9*(1,8+9,5)+1,5*1,5/2</t>
  </si>
  <si>
    <t>965081702R00</t>
  </si>
  <si>
    <t>Soklíků z dlažeb keramických tloušťky do 10 mm, výšky do 100 mm</t>
  </si>
  <si>
    <t>m</t>
  </si>
  <si>
    <t>m.č. 1.02 - u dlažby 340/340 : 6,55+0,4*6+3,0+1,975+0,5</t>
  </si>
  <si>
    <t>m.č. 1.02 - u dlažby 500/500 : 4,0+0,35*2+1,25+8,25+9,45+0,2*8+9,55+1,85+5,45-(0,8+1,0+0,8+0,9+1,0+0,9+0,9+0,8)</t>
  </si>
  <si>
    <t>podesta + schodiště : 2,95+3,1+1,8*2</t>
  </si>
  <si>
    <t>1.09 + schodiště : 1,8*2+3,4+0,35</t>
  </si>
  <si>
    <t>m.č. 1.06 : 5,125*2+4,85*2-0,9*2</t>
  </si>
  <si>
    <t>m.č. 1.07 : 13,05*2+5,125*2-0,9*2</t>
  </si>
  <si>
    <t>m.č. 1.08 : 5,3*2+3,1*2-0,9*2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</si>
  <si>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</si>
  <si>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</si>
  <si>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</si>
  <si>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</si>
  <si>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m.č. 1.00 - 1,3x0,45m PB7 : 14</t>
  </si>
  <si>
    <t>968061125R00</t>
  </si>
  <si>
    <t>Vyvěšení nebo zavěšení dřevěných křídel dveří, plochy do 2 m2</t>
  </si>
  <si>
    <t>m.č. 1.13 : 1</t>
  </si>
  <si>
    <t>m.č. 1.12 : 3</t>
  </si>
  <si>
    <t>m.č. 1.11 : 1</t>
  </si>
  <si>
    <t>m.č. 1.10 : 2</t>
  </si>
  <si>
    <t>m.č. 1.08 : 2</t>
  </si>
  <si>
    <t>m.č. 1.05 : 3</t>
  </si>
  <si>
    <t>m.č. 1.04 : 1</t>
  </si>
  <si>
    <t>m.č. 1.03 : 1</t>
  </si>
  <si>
    <t>1.PP - sklad : 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</si>
  <si>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</si>
  <si>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</si>
  <si>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</si>
  <si>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m.č. 1.02 - PB7 : 14*1,3*0,45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</si>
  <si>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</si>
  <si>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</si>
  <si>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m.č. 1.08 : 0,9*2,05*2</t>
  </si>
  <si>
    <t>m.č. 1.05 : 0,9*2,05</t>
  </si>
  <si>
    <t>1.PP - sklad : 0,9*2,05</t>
  </si>
  <si>
    <t>968083002R00</t>
  </si>
  <si>
    <t>Vybourání plastových výplní otvorů oken, do 2 m2</t>
  </si>
  <si>
    <t>1.PP - WC : 1,2*1,25</t>
  </si>
  <si>
    <t>1.PP - šatna : 1,2*1,25</t>
  </si>
  <si>
    <t>1.PP - sklad (technická místnost) : 1,0*1,25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</si>
  <si>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</si>
  <si>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</si>
  <si>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</si>
  <si>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1.PP : 9</t>
  </si>
  <si>
    <t>971033681R00</t>
  </si>
  <si>
    <t>Vybourání otvorů ve zdivu cihelném z jakýchkoliv cihel pálených_x000D_
 na jakoukoliv maltu vápenou nebo vápenocementovou, plochy do 4 m2, tloušťky do 900 mm</t>
  </si>
  <si>
    <t>1.NP - prostup pro VZT 0,4x1,1m : 1</t>
  </si>
  <si>
    <t>973031324R00</t>
  </si>
  <si>
    <t>Vysekání v cihelném zdivu výklenků a kapes kapes na jakoukoliv maltu vápennou nebo vápenocementovou, plochy do 0,1 m2, hloubky do 150 mm</t>
  </si>
  <si>
    <t>P4 : 2*2</t>
  </si>
  <si>
    <t>P3 : 2*2+2</t>
  </si>
  <si>
    <t>P5 : 2*2</t>
  </si>
  <si>
    <t>973031325R00</t>
  </si>
  <si>
    <t>Vysekání v cihelném zdivu výklenků a kapes kapes na jakoukoliv maltu vápennou nebo vápenocementovou, plochy do 0,1 m2, hloubky do 300 mm</t>
  </si>
  <si>
    <t>P1, P2 : 4*2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</si>
  <si>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</si>
  <si>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</si>
  <si>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</si>
  <si>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m.č. 1.08 : 1,35*2,0</t>
  </si>
  <si>
    <t>m.č. 1.04 : 1,35*2,0</t>
  </si>
  <si>
    <t>963052000R00</t>
  </si>
  <si>
    <t>Šetrné bourání ŽB schodišť včetně teraco obložení</t>
  </si>
  <si>
    <t>Indiv</t>
  </si>
  <si>
    <t>PB4 : 2,95*1,8+2,9*1,8</t>
  </si>
  <si>
    <t>964073210R00</t>
  </si>
  <si>
    <t>Vybourání překladu ze zdi</t>
  </si>
  <si>
    <t>Kalkul</t>
  </si>
  <si>
    <t>m.č.1.03 : 21,9*1,0/1000</t>
  </si>
  <si>
    <t>978041117R00</t>
  </si>
  <si>
    <t>Odstranění KZS EPS F tl. 180 mm s omítkou</t>
  </si>
  <si>
    <t>odstranění části zateplení kvůli konstrukci navrhované stříšky a osazení překladů</t>
  </si>
  <si>
    <t>POP</t>
  </si>
  <si>
    <t>1,8*0,26</t>
  </si>
  <si>
    <t>978059311R00</t>
  </si>
  <si>
    <t>Odsekání obkladů stěn z kamene nad 2 m2</t>
  </si>
  <si>
    <t>m.č. 1.02 : 4,5*3,7+0,15*2*3,7+(0,4+0,2)*2*3,7</t>
  </si>
  <si>
    <t>999281105R00</t>
  </si>
  <si>
    <t xml:space="preserve">Přesun hmot pro opravy a údržbu objektů pro opravy a údržbu dosavadních objektů včetně vnějších plášťů_x000D_
 výšky do 6 m,  </t>
  </si>
  <si>
    <t>801-4</t>
  </si>
  <si>
    <t>Přesun hmot</t>
  </si>
  <si>
    <t>POL7_</t>
  </si>
  <si>
    <t>oborů 801, 803, 811 a 812</t>
  </si>
  <si>
    <t>766112820R00</t>
  </si>
  <si>
    <t>Demontáž dřevěných stěn prosklených</t>
  </si>
  <si>
    <t>800-766</t>
  </si>
  <si>
    <t>včetně demontáže lišt a vysklení,</t>
  </si>
  <si>
    <t>m.č. 1.09 : (1,3+3,1)*3,0</t>
  </si>
  <si>
    <t>m.č. 1.07 : 2,45*1,98+2,47*1,65</t>
  </si>
  <si>
    <t>m.č. 1.06 : 2,0*1,4+3,05*1,4</t>
  </si>
  <si>
    <t>766411811R00</t>
  </si>
  <si>
    <t>Demontáž obložení stěn panely velikosti do 1,5 m2</t>
  </si>
  <si>
    <t>m.č. 1.05, za kuch. linkou : 1,0*1,8+0,5*1,2</t>
  </si>
  <si>
    <t>766411821R00</t>
  </si>
  <si>
    <t>Demontáž obložení stěn palubkami</t>
  </si>
  <si>
    <t>m.č. 1.02 - sloupy : (2*1,1+2*0,45)*2,0*2</t>
  </si>
  <si>
    <t>m.č. 1.02 : 3,0*2,45*2+(0,15*10+0,3*2)*2,0</t>
  </si>
  <si>
    <t>m.č. 1.07 : 3,0*2,0*2+3,0*1,0+0,5*(4,5+3,0)</t>
  </si>
  <si>
    <t>766812830R00</t>
  </si>
  <si>
    <t>Demontáž kuchyňských linek délky přes 1500 do 1800 mnm</t>
  </si>
  <si>
    <t>m.č.1.05 : 1</t>
  </si>
  <si>
    <t>998766201R00</t>
  </si>
  <si>
    <t>Přesun hmot pro konstrukce truhlářské v objektech výšky do 6 m</t>
  </si>
  <si>
    <t>50 m vodorovně</t>
  </si>
  <si>
    <t>767141800R00</t>
  </si>
  <si>
    <t>Demontáž konstrukcí pro beztmelé zasklení konstrukce včetně zasklení</t>
  </si>
  <si>
    <t>800-767</t>
  </si>
  <si>
    <t>m.č. 1.14 - prosklená stěna s dveřmi - PB1 (OS14) : (1,65+1,8)*3,45</t>
  </si>
  <si>
    <t>767581801R00</t>
  </si>
  <si>
    <t>Demontáž podhledů kazet</t>
  </si>
  <si>
    <t>m.č. 1.01 : 8,35*1,75</t>
  </si>
  <si>
    <t>m.č. 1.02 : 1,875*12,975+5,3*13,0+2,9*1,825+9,525*3,1+1,5*1,5/2</t>
  </si>
  <si>
    <t>767582800R00</t>
  </si>
  <si>
    <t>Demontáž podhledů roštů</t>
  </si>
  <si>
    <t>Odkaz na mn. položky pořadí 34 : 143,78563</t>
  </si>
  <si>
    <t>767996801R00</t>
  </si>
  <si>
    <t>Demontáž ostatních doplňků staveb atypických konstrukcí_x000D_
 o hmotnosti přes 20 do 50 kg</t>
  </si>
  <si>
    <t>kg</t>
  </si>
  <si>
    <t>mříž anglického dvorku PB6 : 30</t>
  </si>
  <si>
    <t>mříž dveří - m.č. 1.08 : 45</t>
  </si>
  <si>
    <t>nájezdové plošiny na schodišti : 2*10</t>
  </si>
  <si>
    <t>zábradlí u schodiště : 2*8</t>
  </si>
  <si>
    <t>998767201R00</t>
  </si>
  <si>
    <t>Přesun hmot pro kovové stavební doplňk. konstrukce v objektech výšky do 6 m</t>
  </si>
  <si>
    <t>776401800R00</t>
  </si>
  <si>
    <t>Demontáž soklíků nebo lišt pryžových nebo PVC odstranění a uložení na hromady</t>
  </si>
  <si>
    <t>800-775</t>
  </si>
  <si>
    <t>m.č. 1.04 : 5,3*2+3,1*2-0,9</t>
  </si>
  <si>
    <t>m.č. 1.05 : 5,15*2+3,15*2-0,9*3</t>
  </si>
  <si>
    <t>776511810R00</t>
  </si>
  <si>
    <t>Odstranění povlakových podlah z nášlapné plochy lepených, bez podložky, z ploch přes 20 m2</t>
  </si>
  <si>
    <t>m.č. 1.04 : 5,3*3,1-0,7*3,0</t>
  </si>
  <si>
    <t>m.č. 1.05 : 5,15*3,15</t>
  </si>
  <si>
    <t>998776201R00</t>
  </si>
  <si>
    <t>Přesun hmot pro podlahy povlakové v objektech výšky do 6 m</t>
  </si>
  <si>
    <t>vodorovně do 50 m</t>
  </si>
  <si>
    <t>799000V01</t>
  </si>
  <si>
    <t>Stěhování nábytku</t>
  </si>
  <si>
    <t xml:space="preserve">m2    </t>
  </si>
  <si>
    <t>Náslené naložení, převezení a instalace zpět na místo. Přesuny v rámci 1 patra.</t>
  </si>
  <si>
    <t>OS10 Lavice v bufetu</t>
  </si>
  <si>
    <t>OS11 Skladové regály</t>
  </si>
  <si>
    <t>OS12 Odpadkové koše, automaty, knihovna, stolky</t>
  </si>
  <si>
    <t>OS13 Zařízení v bufetu - vitrýny, regály, ...</t>
  </si>
  <si>
    <t>m.č. 1.04 : 3,1*5,3</t>
  </si>
  <si>
    <t>m.č. 1.05 : 3,15*5,15</t>
  </si>
  <si>
    <t>m.č. 1.06 : 4,85*5,15</t>
  </si>
  <si>
    <t>m.č. 1.07 : 13,05*4,8</t>
  </si>
  <si>
    <t>m.č. 1.08 : 5,3*3,1</t>
  </si>
  <si>
    <t>m.č. 1.02 : 193,8</t>
  </si>
  <si>
    <t>799000V02</t>
  </si>
  <si>
    <t>Přesun busty</t>
  </si>
  <si>
    <t>soubor</t>
  </si>
  <si>
    <t>Demontáž včetně podstavece busty Jana Evangelisty Purkyně, uskladnění na investorem určeném místě pro zpětné umístění.</t>
  </si>
  <si>
    <t>m.č. 1.02 - OS3 : 1</t>
  </si>
  <si>
    <t>799000V03</t>
  </si>
  <si>
    <t>Demontáž orientačního plánku nemocnice</t>
  </si>
  <si>
    <t>Demontáž orientačního plánu, uskladnění na investorem určeném místě pro zpětné umístění.</t>
  </si>
  <si>
    <t>m.č. 1.02 - OS4 : 1</t>
  </si>
  <si>
    <t>799000V04</t>
  </si>
  <si>
    <t>Kompletní demontáž sálavého vytápění, včetně regulačních ventilů</t>
  </si>
  <si>
    <t>Vedené v rastrovém podhledu, včetně ukončení, zaslepení vedení a demontážr mřížek.</t>
  </si>
  <si>
    <t>m.č. 1.02 - PB5 : 1</t>
  </si>
  <si>
    <t>799000V05</t>
  </si>
  <si>
    <t>Demontáž nástěných tabulek</t>
  </si>
  <si>
    <t>Demontáž všech nástěnných tabulek, ukazatelů a vitrín. Uskladnění na investorem určeném místě pro zpětné umístění.</t>
  </si>
  <si>
    <t>799000V06</t>
  </si>
  <si>
    <t>Demontáž kuchyňské linky, pro opětovnou montáž</t>
  </si>
  <si>
    <t>Šetrná demontáž a opětovná montáž stávající kuchyňské linky.</t>
  </si>
  <si>
    <t>m.č. 1.05 - OS2 : 1</t>
  </si>
  <si>
    <t>799000V07</t>
  </si>
  <si>
    <t>Demontáž lavice v bufetu, pro opětovnou montáž</t>
  </si>
  <si>
    <t>Šetrná demontáž a opětovná montáž lavice v bufetu.</t>
  </si>
  <si>
    <t>m.č. 1.07 - OS10 : 1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</si>
  <si>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</si>
  <si>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</si>
  <si>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</si>
  <si>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</si>
  <si>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</si>
  <si>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</si>
  <si>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</si>
  <si>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</si>
  <si>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</si>
  <si>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</si>
  <si>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</si>
  <si>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</si>
  <si>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</si>
  <si>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SUM</t>
  </si>
  <si>
    <t>Vystěhování před vestibul, naložení na dopravní prostředek, převezení v rámci areálu do 1km, vyložení, uskladnění.</t>
  </si>
  <si>
    <t>Uskladnění do investorem předem připravených prostor v areálu nemocnice.</t>
  </si>
  <si>
    <t>Včetně přemístění občerstvovacích automatů.</t>
  </si>
  <si>
    <t>END</t>
  </si>
  <si>
    <t>310271525R00</t>
  </si>
  <si>
    <t>Zazdívka otvorů z pórobetonových tvárnic plochy od 0,25 m2 do 1 m2 , tloušťka zdiva 250 mm</t>
  </si>
  <si>
    <t>ve zdivu nadzákladovém, včetně pomocného pracovního lešení</t>
  </si>
  <si>
    <t>1.PP - šatna : (1,2*1,25-0,65*0,65)*0,25*2</t>
  </si>
  <si>
    <t>1.PP - technická místnost : (1,0*1,25-0,6*0,55-1,0*0,4)*0,25*2</t>
  </si>
  <si>
    <t>1.PP - WC : (1,2*1,25-0,6*0,6)*0,25*2</t>
  </si>
  <si>
    <t>310271530R00</t>
  </si>
  <si>
    <t>Zazdívka otvorů z pórobetonových tvárnic plochy od 0,25 m2 do 1 m2 , tloušťka zdiva 300 mm</t>
  </si>
  <si>
    <t>po vybouraných oknech</t>
  </si>
  <si>
    <t>m.č. 1.02 - PB7 : 0,3*(0,4*1,3)*14</t>
  </si>
  <si>
    <t>317121251RT2</t>
  </si>
  <si>
    <t>Montáž ŽB překladů dodatečně do připravených rýh včetně dodávky železobetonových prefabrikátů_x000D_
 délky 1490 mm, šířky 140 mm, výšky 140 mm</t>
  </si>
  <si>
    <t>včetně pomocného pracovního lešení</t>
  </si>
  <si>
    <t>P1 - 1.PP : 3</t>
  </si>
  <si>
    <t>P2 - m.č. 1.02 : 4</t>
  </si>
  <si>
    <t>340271610R00</t>
  </si>
  <si>
    <t>Zazdívka otvorů příček z pórobetonových tvárnic plochy od 1 m2  do 4 m2, tloušťka zdiva 100 mm</t>
  </si>
  <si>
    <t>m.č.1.05 : 0,9*2,02*0,1</t>
  </si>
  <si>
    <t>340271615R00</t>
  </si>
  <si>
    <t>Zazdívka otvorů příček z pórobetonových tvárnic plochy od 1 m2  do 4 m2, tloušťka zdiva 150 mm</t>
  </si>
  <si>
    <t>m.č.1.08b : 0,9*2,02*0,15</t>
  </si>
  <si>
    <t>m.č. 1.03 : 0,8*0,75*0,15</t>
  </si>
  <si>
    <t>342255024R00</t>
  </si>
  <si>
    <t>Příčky z cihel a tvárnic nepálených příčky z příčkovek pórobetonových tloušťky 100 mm</t>
  </si>
  <si>
    <t>801-1</t>
  </si>
  <si>
    <t>včetně pomocného lešení</t>
  </si>
  <si>
    <t>VÝKRES D.1.1.b_16</t>
  </si>
  <si>
    <t>nadezdívka pro stříšku : (1,625+0,85)*0,41</t>
  </si>
  <si>
    <t>342255028R00</t>
  </si>
  <si>
    <t>Příčky z cihel a tvárnic nepálených příčky z příčkovek pórobetonových tloušťky 150 mm</t>
  </si>
  <si>
    <t>m.č.1.08a : 3,1*2,7-1,785*2,08</t>
  </si>
  <si>
    <t>m.č.1.07 : 2,1*3,9</t>
  </si>
  <si>
    <t>347014111R00</t>
  </si>
  <si>
    <t>Předstěny opláštěné sádrokartonovými deskami předsazené stěny spřažené tl. 55 mm bez minerální izolace 1x ocelová konstrukce CD, tloušťka desky12,5 mm, standard, požární odolnost EI 15</t>
  </si>
  <si>
    <t>m.č. 1.02 - OS6 : (1,75+0,35*2)*3,9</t>
  </si>
  <si>
    <t>m.č. 1.08b : (1,275+2,8)*2,7</t>
  </si>
  <si>
    <t>411321313R00</t>
  </si>
  <si>
    <t>Beton stropů železový stropů deskových, desek plochých střech, desek balkónových, desek hřibových stropů včetně hlavic hřibových sloupů, železový (bez výztuže) třídy C 16/20</t>
  </si>
  <si>
    <t>stříška SN7 - ve spádu : 1,625*0,85*0,13</t>
  </si>
  <si>
    <t>411351801R00</t>
  </si>
  <si>
    <t>Bednění stropů bednění svislých ploch zřízení</t>
  </si>
  <si>
    <t>s pomocným lešením</t>
  </si>
  <si>
    <t>stříška SN7 : 1,625+0,85*2</t>
  </si>
  <si>
    <t>411351802R00</t>
  </si>
  <si>
    <t>Bednění stropů bednění svislých ploch odstranění</t>
  </si>
  <si>
    <t>Odkaz na mn. položky pořadí 11 : 3,32500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</si>
  <si>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</si>
  <si>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</si>
  <si>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</si>
  <si>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stříška SN7 : 1,625*0,85</t>
  </si>
  <si>
    <t>411361921RT5</t>
  </si>
  <si>
    <t>Výztuž stropů ze svařovaných sítí průměr drátu 6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</si>
  <si>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</si>
  <si>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stříška SN7 - 3,03kg/m2 : 1,625*0,85*3,03/1000</t>
  </si>
  <si>
    <t>416021121R00</t>
  </si>
  <si>
    <t>Podhledy na kovové konstrukci opláštěné deskami sádrokartonovými nosná konstrukce z profilů CD s přímým uchycením 1x deska, tloušťky 12,5 mm, standard, bez izolace</t>
  </si>
  <si>
    <t>m.č. 1.03 : 1,05*3,25</t>
  </si>
  <si>
    <t>417321315R00</t>
  </si>
  <si>
    <t>Železobeton ztužujících pásů a věnců třídy C 20/25</t>
  </si>
  <si>
    <t>nadezdívka pro stříšku : (1,625+0,85)*0,1*0,1</t>
  </si>
  <si>
    <t>417351111R00</t>
  </si>
  <si>
    <t>Bednění bočnic ztužujících pásů a věnců včetně vzpěr obě strany, zřízení</t>
  </si>
  <si>
    <t>nadezdívka pro stříšku : (1,625+0,85)</t>
  </si>
  <si>
    <t>417351113R00</t>
  </si>
  <si>
    <t>Bednění bočnic ztužujících pásů a věnců včetně vzpěr obě strany, odstranění</t>
  </si>
  <si>
    <t>Odkaz na mn. položky pořadí 17 : 2,47500</t>
  </si>
  <si>
    <t>974054711R00</t>
  </si>
  <si>
    <t>Dodatečné vyřezání otvoru ve stěně ze sádrokartonových desek, plochy do 0,25 m2</t>
  </si>
  <si>
    <t>m.č. 1.02 2xVZT prostup 450/170 (3690) v OS6 : 2</t>
  </si>
  <si>
    <t>612421331R00</t>
  </si>
  <si>
    <t>Oprava vnitřních vápenných omítek stěn v množství opravované plochy přes 10 do 30 %,  štukových</t>
  </si>
  <si>
    <t>Odkaz na mn. položky pořadí 105 : 468,10650</t>
  </si>
  <si>
    <t>612474611R00</t>
  </si>
  <si>
    <t>Omítka vnitřní stěn ze suché směsi třívrstvá, vápenocementové jádro, vápenný štuk, na pálené cihly a tvarovky, ruční zpracování</t>
  </si>
  <si>
    <t>kompletní souvrství</t>
  </si>
  <si>
    <t>m.č. 1.05-1.06 : 0,9*2,02*2</t>
  </si>
  <si>
    <t>m.č. 1.07-1.02 : (2,1+0,15)*2*3,9</t>
  </si>
  <si>
    <t>m.č. 1.07-1.08b : 0,9*2,02*2</t>
  </si>
  <si>
    <t>m.č. 1.08 : 2*3,1*2,7-0,9*2,02</t>
  </si>
  <si>
    <t>m.č. 1.07-1.08a : 0,835*2,08*2</t>
  </si>
  <si>
    <t>1.PP : (1,2*1,25-0,6*0,6)*2+(1,2*1,25-0,65*0,65)*2+(1,0*1,25-0,6*0,55-1,0*0,4)*2+0,6*0,5*6+0,65*0,5*4+0,55*0,5*2+1,0*0,5*2+0,4*0,5*2</t>
  </si>
  <si>
    <t/>
  </si>
  <si>
    <t>P1 : 2*0,15*1,5+0,5*1,1</t>
  </si>
  <si>
    <t>P2 : 2*0,15*1,5+0,65*1,1</t>
  </si>
  <si>
    <t>P3 : (2*0,1)*2,1*2+0,15*0,9*2</t>
  </si>
  <si>
    <t>P4 : (2*0,1)*1,0+0,15*0,8</t>
  </si>
  <si>
    <t>P5 : (2*0,1)*0,6+0,1*0,4</t>
  </si>
  <si>
    <t>615481111R00</t>
  </si>
  <si>
    <t>Potažení válcovaných nosníků rabicovým pletivem jakékoliv výšky nosníků</t>
  </si>
  <si>
    <t>s postřikem cementovou maltou (s dodáním hmot),</t>
  </si>
  <si>
    <t>P3 : (2*0,1+0,15)*2,1*2</t>
  </si>
  <si>
    <t>P4 : (2*0,1+0,15)*1,0</t>
  </si>
  <si>
    <t>P5 : (2*0,1+0,1)*0,6</t>
  </si>
  <si>
    <t>622412211R00</t>
  </si>
  <si>
    <t>Nátěr vnějsích omítek stěn akrylátový, složitost 1-2, odstín I</t>
  </si>
  <si>
    <t>Penetrace + 2 x krycí nátěr.</t>
  </si>
  <si>
    <t>Odkaz na mn. položky pořadí 24 : 1,50975</t>
  </si>
  <si>
    <t>622432112R00</t>
  </si>
  <si>
    <t>Omítky vnější stěn z umělého kamene v přírodní barvě drtí dekorativní střednězrnné, akrylátové</t>
  </si>
  <si>
    <t>marmolit - barva jako stávající</t>
  </si>
  <si>
    <t>SN10 : 0,61*(1,625+0,85)</t>
  </si>
  <si>
    <t>632411104R00</t>
  </si>
  <si>
    <t>Potěr ze suchých směsí stěrka anhydritová, samonivelační, vyrovnávací, tloušťky 4 mm, bez penetrace</t>
  </si>
  <si>
    <t>s rozprostřením a uhlazením</t>
  </si>
  <si>
    <t>Odkaz na mn. položky pořadí 87 : 46,73500</t>
  </si>
  <si>
    <t>632451441R00</t>
  </si>
  <si>
    <t>Doplnění cementového potěru o ploše jednotlivě do 1 m2, tloušťky přes 30 do 40 mm</t>
  </si>
  <si>
    <t>na mazaninách a betonových podkladech hlazeného dřevěným nebo ocelovým hladítkem (s dodáním hmot),</t>
  </si>
  <si>
    <t>PN2 : 1,785*0,15</t>
  </si>
  <si>
    <t>642944121RU3</t>
  </si>
  <si>
    <t>Ocelové zárubně osazované dodatečně šířky 700 mm, výšky 1970 mm, hloubky 160 mm</t>
  </si>
  <si>
    <t>lisované nebo z úhelníků s vybetonováním prahu, z pomocného pracovního lešení o výšce podlahy do 1900 mm a pro zatížení do 1,5 kPa, včetně dodávky zárubně</t>
  </si>
  <si>
    <t>D6 : 1</t>
  </si>
  <si>
    <t>642944311R00</t>
  </si>
  <si>
    <t>Osazení protipožárních zárubní dodatečně do 2,5 m2, včetně dodávky zárubně</t>
  </si>
  <si>
    <t>D4 : 1</t>
  </si>
  <si>
    <t>D8 : 1</t>
  </si>
  <si>
    <t>celková plocha : 399,25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</si>
  <si>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</si>
  <si>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</si>
  <si>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celková plocha SO01 : 399,25</t>
  </si>
  <si>
    <t>953941312R00</t>
  </si>
  <si>
    <t>Osazení předmětů na hmoždinky osazení hasicího přístroje</t>
  </si>
  <si>
    <t>1.PP : 1</t>
  </si>
  <si>
    <t>1.NP : 5</t>
  </si>
  <si>
    <t>44984105R</t>
  </si>
  <si>
    <t>Přístroj hasicí práškový PG6, 21A</t>
  </si>
  <si>
    <t>Specifikace</t>
  </si>
  <si>
    <t>POL3_</t>
  </si>
  <si>
    <t>728001V1</t>
  </si>
  <si>
    <t>D+M čidlo VZT potrubí</t>
  </si>
  <si>
    <t>D.1.4.6 – Měření a regulace</t>
  </si>
  <si>
    <t>Potrubí vzduchotechnické jednotky umístěné 1.PP bude doplněno o hlásiče kouře, které při zaznamenání spalin v potrubí vypnou VZT jednotku</t>
  </si>
  <si>
    <t>728410001R00</t>
  </si>
  <si>
    <t>Ucpávka protipožární, tl.stěny 150mm</t>
  </si>
  <si>
    <t xml:space="preserve">ks    </t>
  </si>
  <si>
    <t>1.PP : 2</t>
  </si>
  <si>
    <t>728410002R00</t>
  </si>
  <si>
    <t>Ucpávka protipožární, tl. stěny 500mm</t>
  </si>
  <si>
    <t>762211400R00</t>
  </si>
  <si>
    <t>Dodání, výroba a montáž kov. atypických konstrukcí, schodiště č.3</t>
  </si>
  <si>
    <t>Specifikace dle výkresu č. D.1.1.b_17 KONSTRUKCE SCHODIŠTĚ A STŘÍŠKY</t>
  </si>
  <si>
    <t>Dodávka a montáž včetně opláštění cementotřískovou deskou tl. 28mm</t>
  </si>
  <si>
    <t>OS5 - schodiště č. 3 : 1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</si>
  <si>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</si>
  <si>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</si>
  <si>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800-764</t>
  </si>
  <si>
    <t>K1 : 1,625*0,85</t>
  </si>
  <si>
    <t>764291410R00</t>
  </si>
  <si>
    <t>Ostatní střešní prvky z titanzinkového plechu výroba a montáž _x000D_
 závětrné lišty, rš 250 mm</t>
  </si>
  <si>
    <t>K4 : 0,85</t>
  </si>
  <si>
    <t>764231400R00</t>
  </si>
  <si>
    <t>Lemování Ti Zn plechem zdí, krytina plechová,rš 250 mm</t>
  </si>
  <si>
    <t>K2 : 1,625</t>
  </si>
  <si>
    <t>K3 : 0,85</t>
  </si>
  <si>
    <t>998764201R00</t>
  </si>
  <si>
    <t>Přesun hmot pro konstrukce klempířské v objektech výšky do 6 m</t>
  </si>
  <si>
    <t>766661112R00</t>
  </si>
  <si>
    <t>Montáž dveřních křídel kompletizovaných otevíravých ,  , do ocelové nebo fošnové zárubně, jednokřídlových, šířky do 800 mm</t>
  </si>
  <si>
    <t>Odkaz na mn. položky pořadí 50 : 3,00000</t>
  </si>
  <si>
    <t>Odkaz na mn. položky pořadí 49 : 7,00000</t>
  </si>
  <si>
    <t>766661122R00</t>
  </si>
  <si>
    <t>Montáž dveřních křídel kompletizovaných otevíravých ,  , do ocelové nebo fošnové zárubně, jednokřídlových, šířky přes 800 mm</t>
  </si>
  <si>
    <t>Odkaz na mn. položky pořadí 51 : 1,00000</t>
  </si>
  <si>
    <t>766661413R00</t>
  </si>
  <si>
    <t>Montáž dveřních křídel kompletizovaných otevíravých , protipožárních bez kukátka, do ocelové nebo fošnové zárubně, jednokřídlových, šířky do 800 mm</t>
  </si>
  <si>
    <t>Odkaz na mn. položky pořadí 52 : 1,00000</t>
  </si>
  <si>
    <t>766666112R00</t>
  </si>
  <si>
    <t xml:space="preserve">Montáž dveřních křídel kompletizovaných posuvných,  , do předem osazeného stavebního pouzdra, jednokřídlových,  </t>
  </si>
  <si>
    <t>D7 : 2</t>
  </si>
  <si>
    <t>766670011R00</t>
  </si>
  <si>
    <t>Montáž obložkové zárubně a dveřního křídla jednokřídlového</t>
  </si>
  <si>
    <t>766831101R00</t>
  </si>
  <si>
    <t>Dodávka a montáž kuchyňské linky</t>
  </si>
  <si>
    <t>Specifikace dle Výpisu ostatních výrobků D.1.1.b_24</t>
  </si>
  <si>
    <t>ůdorysné rozměry 2200x600mm, výška 850mm</t>
  </si>
  <si>
    <t>materiál korpusů LAMINO DESKA, HRANA ABS</t>
  </si>
  <si>
    <t>materiál dvířek LAMINO DESKA, OTEVIRAVÉ</t>
  </si>
  <si>
    <t>DŘEZ NEREZOVÝ, SMĚŠOVACÍ PÁKOVÁ BATERIE A SIFÓN SOUČÁSTÍ DŘEZU</t>
  </si>
  <si>
    <t>OS1 : 1</t>
  </si>
  <si>
    <t>766831102R00</t>
  </si>
  <si>
    <t>Opětovná montáž kuchyňské linky</t>
  </si>
  <si>
    <t>611601291V01</t>
  </si>
  <si>
    <t>Dveře vnitřní HPL plné 1kř. 70x197 cm</t>
  </si>
  <si>
    <t>včetně kování, kliky a vložky FAB</t>
  </si>
  <si>
    <t>D3 : 5</t>
  </si>
  <si>
    <t>D2 : 1</t>
  </si>
  <si>
    <t>611601292V01</t>
  </si>
  <si>
    <t>Dveře vnitřní HPL plné 1kř. 80x197 cm</t>
  </si>
  <si>
    <t>D5 : 3</t>
  </si>
  <si>
    <t>611601293V01</t>
  </si>
  <si>
    <t>Dveře vnitřní HPL plné 1kř. 90x197 cm</t>
  </si>
  <si>
    <t>včetně kování, kliky, vložky FAB a nerezového madla</t>
  </si>
  <si>
    <t>D1 : 1</t>
  </si>
  <si>
    <t>61165361R.V1</t>
  </si>
  <si>
    <t>Dveře protipožární profil. plné 1kř. 80x197cm HPL, EW15 DP3-C</t>
  </si>
  <si>
    <t>EW15 DP3-C</t>
  </si>
  <si>
    <t>včetně kování, kliky, vložky FAB a samozavírače</t>
  </si>
  <si>
    <t>61165361R.V2</t>
  </si>
  <si>
    <t>Dveře protipožární profil. plné 1kř. 80x197cm HPL, EW30 DP1</t>
  </si>
  <si>
    <t>61169702R</t>
  </si>
  <si>
    <t>Dveře posuvné do pouzdra 80x197, jednokřídlé, včetně obložkové zárubně</t>
  </si>
  <si>
    <t>Obložková zárubeň, posuv do prava, plné 800x1970</t>
  </si>
  <si>
    <t>767587001R00</t>
  </si>
  <si>
    <t>Podhledy kazetové minerální včetně roštu 600 mm x 600 mm, hrana kazety v úrovni roštu</t>
  </si>
  <si>
    <t>z hlavního profilu, příčného profilu, kazet, obvodové lišty včetně spojovacích prostředků,</t>
  </si>
  <si>
    <t>m.č. 1.06 : 4,85*5,25</t>
  </si>
  <si>
    <t>m.č. 1.07 : 5,25*13,05+5,3*1,35+1,35*1,35/2+1,35*1,05/2</t>
  </si>
  <si>
    <t>m.č. 1.08a : 2,35*3,1</t>
  </si>
  <si>
    <t>m.č. 1.08b : 2,8*3,1</t>
  </si>
  <si>
    <t>m.č. 1.02 : 2,95*4,8+0,2*3,0+2,9*9,625+0,18*4,55+1,5*1,5/2+1,42*1,42/2+1,35*1,35/2+4,9*1,35+4,16*13,0+3,33*2,9+1,92*2,9+2,575*1,48/2+1,48*0,33+13,0*1,875+6,225*1,8+3,4*1,7+4,575*1,7</t>
  </si>
  <si>
    <t>m.č. 1.01 : 1,75*8,35</t>
  </si>
  <si>
    <t>767111301R00</t>
  </si>
  <si>
    <t>Dodávka a montáž hliníkové stěny s dveřmi, 4650x3600mm</t>
  </si>
  <si>
    <t>vnitřní prosklená hliníková stěna s dveřmi, dveře otočné, dvoukřídlové, prosklené, včetně osazovacího rámu, hliníkový rám tl. min 70mm</t>
  </si>
  <si>
    <t>celkový rozměr stěny: 4650x3600mm</t>
  </si>
  <si>
    <t>rozměr dveřních křídel: 900x2100mm a 600x2100mm</t>
  </si>
  <si>
    <t>čiré a mléčné, bezpečnostní dvojsklo</t>
  </si>
  <si>
    <t>kování nerez, klika-klika, vložka fab (rc 1-2)</t>
  </si>
  <si>
    <t>AL1 : 1</t>
  </si>
  <si>
    <t>767111302R00</t>
  </si>
  <si>
    <t>Dodávka a montáž hliníkové stěny, 1705x3600mm</t>
  </si>
  <si>
    <t>vnitřní prosklená hliníková stěna</t>
  </si>
  <si>
    <t>celkový rozměr stěny: 1705x3600mm</t>
  </si>
  <si>
    <t>požární odolnost EW30 DP3</t>
  </si>
  <si>
    <t>ke stropní konstrukci bude stěna kotvená pozinkovanými profily dle dodavatele</t>
  </si>
  <si>
    <t>AL2 : 1</t>
  </si>
  <si>
    <t>767111303R00</t>
  </si>
  <si>
    <t>Dodávka a montáž hliníkové stěny s dveřmi, 6705x3600mm</t>
  </si>
  <si>
    <t>celkový rozměr stěny: (3300+1725+1680) = 6705x3600mm</t>
  </si>
  <si>
    <t>AL3 : 1</t>
  </si>
  <si>
    <t>767111304R00</t>
  </si>
  <si>
    <t>Dodávka a montáž hliníkové stěny s dveřmi, 4390x3000mm</t>
  </si>
  <si>
    <t>celkový rozměr stěny: (3080+1310) = 4390x3000mm (2700mm)</t>
  </si>
  <si>
    <t>rozměr dveřních křídel: 2x800x2100mm</t>
  </si>
  <si>
    <t>požární odolnost EI45 DP1</t>
  </si>
  <si>
    <t>požární odolnost dveří EI30 DP3-C</t>
  </si>
  <si>
    <t>2x samozavírač dveří (na obou křídlech)</t>
  </si>
  <si>
    <t>čiré, bezpečnostní dvojsklo</t>
  </si>
  <si>
    <t>AL4 : 1</t>
  </si>
  <si>
    <t>767111305R00</t>
  </si>
  <si>
    <t>Zapravení rohů stávající hliníkové stěny, pohledovou lištou</t>
  </si>
  <si>
    <t xml:space="preserve">m     </t>
  </si>
  <si>
    <t>Z15 : 2*3,7</t>
  </si>
  <si>
    <t>767587011RT2</t>
  </si>
  <si>
    <t>Revizní dvířka do rastrového podhledu, D+M</t>
  </si>
  <si>
    <t>OS8 - 600x600mm : 2</t>
  </si>
  <si>
    <t>767587021RT2</t>
  </si>
  <si>
    <t>Hliníková mřížka do rastrového podhledu, D+M</t>
  </si>
  <si>
    <t>OS9 - 300x100mm : 5</t>
  </si>
  <si>
    <t>767995110R00</t>
  </si>
  <si>
    <t>Dodání, výroba a montáž kov. atypických konstrukcí, rampa č.1</t>
  </si>
  <si>
    <t>Specifikace dle výkresu č. D.1.1.b_14 KONSTRUKCE BEZBARIÉROVÉ RAMPY Č.1</t>
  </si>
  <si>
    <t>Dodávka a montáž konstrukce rampy včetně bočního opláštění cementotřískovou deskou tl. 16mm a vrchního opláštění cementotřískovou deskou tl. 28mm</t>
  </si>
  <si>
    <t>Z2 - bezbariérová rampa č. 1 : 1</t>
  </si>
  <si>
    <t>767995111R00</t>
  </si>
  <si>
    <t>Dodání, výroba a montáž kov. atypických konstrukcí, rampa č.2</t>
  </si>
  <si>
    <t>Specifikace dle výkresu č. D.1.1.b_15 KONSTRUKCE BEZBARIÉROVÉ RAMPY Č.2</t>
  </si>
  <si>
    <t>Z3 - bezbariérová rampa č. 2 : 1</t>
  </si>
  <si>
    <t>767995112R00</t>
  </si>
  <si>
    <t>Dodání, výroba a montáž kov. atypických konstrukcí, schodiště č.1 a 2</t>
  </si>
  <si>
    <t>Specifikace dle výkresu č. D.1.1.b_16 KONSTRUKCE SCHODIŠŤ Č.1 A Č.2</t>
  </si>
  <si>
    <t>Dodávka a montáž konstrukce schodiště včetně opláštění cementotřískovou deskou tl. 28mm</t>
  </si>
  <si>
    <t>Z4 - schodiště č. 1 a 2 : 2</t>
  </si>
  <si>
    <t>767995114R00</t>
  </si>
  <si>
    <t>Dodání, výroba a montáž kov. atypických konstrukcí, posklené zábradlí rampy</t>
  </si>
  <si>
    <t>Specifikace dle VÝPISU ZÁMEČNICKCÝH VÝROBKŮ D.1.1.b_23</t>
  </si>
  <si>
    <t>KONZOLKY KOTVENÝCH DO ZDIVA PO 1m KULATINA Ř12mm</t>
  </si>
  <si>
    <t>BEZPEČNOSTNÍ, ČIRÉ DVOJSKLO (4mm sklo + 2x PVC fólie + 4mm sklo)</t>
  </si>
  <si>
    <t>Z7 - zábradlí rampy č.1 : 10,6</t>
  </si>
  <si>
    <t>Z8 - zábradlí rampy č.1 : 0,9</t>
  </si>
  <si>
    <t>Z10 - zábradlí rampy č.2 : 11,5</t>
  </si>
  <si>
    <t>Z11 - zábradlí rampy č.2 : 8,0</t>
  </si>
  <si>
    <t>767995115R00</t>
  </si>
  <si>
    <t>Dodání, výroba a montáž kov. atypických konstrukcí, madla</t>
  </si>
  <si>
    <t>MADLO Ř50mm</t>
  </si>
  <si>
    <t>KONZOLKY KOTVENÝCH DO ZDIVA PO 1m - KULATINA Ř12mm</t>
  </si>
  <si>
    <t>MADLO VE VÝŠCE 900mm, ODSAZENÍ OD ZDI - 60mm, VČETNĚ PŘESAHU 150mm</t>
  </si>
  <si>
    <t>Z9 - madlo rampy č.1 : 9,8</t>
  </si>
  <si>
    <t>Z12 - madlo rampy č.2 : 3,5</t>
  </si>
  <si>
    <t>Z13 - madlo schodiště 1 a 2 : 2*2,0</t>
  </si>
  <si>
    <t>Z14 - madlo schodiště 3 : 1,5</t>
  </si>
  <si>
    <t>767995116R00</t>
  </si>
  <si>
    <t>Dodání, výroba a montáž kov. atypických konstrukcí, L-profil</t>
  </si>
  <si>
    <t>Specifikace dle D.1.1.b_17 KONSTRUKCE SCHODIŠTĚ Č.3 A STŘÍŠKY</t>
  </si>
  <si>
    <t>L-PROFIL 120/120/10mm včetně kotvení</t>
  </si>
  <si>
    <t>D.1.1.b_17 Stříška - Z17, Z18 : 1,8+1,5+1,625</t>
  </si>
  <si>
    <t>767OPO01V01</t>
  </si>
  <si>
    <t>D+M Větrací mřížka do minerálního podhledu, 600x600mm</t>
  </si>
  <si>
    <t>zajištění volné průtočné plochy v podhledu 0,19m2</t>
  </si>
  <si>
    <t>m.č. 1.02 : 2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</si>
  <si>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</si>
  <si>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</si>
  <si>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</si>
  <si>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77 : 303,22175</t>
  </si>
  <si>
    <t>771101210R00</t>
  </si>
  <si>
    <t>Příprava podkladu pod dlažby penetrace podkladu pod dlažby</t>
  </si>
  <si>
    <t>771111141R00</t>
  </si>
  <si>
    <t>Doplňkové práce při kladení dlažeb příplatek za diagonální kladení dlažby</t>
  </si>
  <si>
    <t>m.č. 1.02 : 3,4*2,95+9,825*3,03+1,5*1,5/2+1,1*1,35/2+1,17*0,325+1,35*1,35/2+1,35*4,855+1,825*2,9+13,0*7,13+1,8*6,225+1,7*4,575+3,0*1,975+1,35*0,4*3-1,1*0,45*3</t>
  </si>
  <si>
    <t>771275511R00</t>
  </si>
  <si>
    <t>Montáž obkladů schodišť z dlaždic keramických a ze schodovek na stupnice,  , kladených do tmele, C2TS1</t>
  </si>
  <si>
    <t>schodiště č.1 a 2 - SN3 : 1,3*6*2</t>
  </si>
  <si>
    <t>771275521R00</t>
  </si>
  <si>
    <t>Montáž obkladů schodišť z dlaždic keramických z dlaždic na podstupnice,  , kladených do tmele, C2TS1</t>
  </si>
  <si>
    <t>771475014R00</t>
  </si>
  <si>
    <t>Montáž soklíků z dlaždic keramických výšky 100 mm, soklíků vodorovných, kladených do flexibilního tmele</t>
  </si>
  <si>
    <t xml:space="preserve">SN1 : </t>
  </si>
  <si>
    <t>m.č. 1.01 : 1,75</t>
  </si>
  <si>
    <t>m.č. 1.02 : 0,975+2,12+12,925+3,1+3,755+3,75+0,325+6,725+5,95-0,8*2-1,0+1,975+3,0-0,8+4,8+0,4*6+0,35+1,75+0,2*5</t>
  </si>
  <si>
    <t>m.č. 1.06 : 3,05*2+0,15*2</t>
  </si>
  <si>
    <t>m.č. 1.07 : 5,25+13,05+0,2*4+5,165-0,9+3,0+0,2+0,4+0,3</t>
  </si>
  <si>
    <t>m.č. 1.08a : 2*(2,35+3,1+0,2)-0,9*2</t>
  </si>
  <si>
    <t>m.č. 1.08b : 2*(3,025+2,8)-0,9*2+0,3*2</t>
  </si>
  <si>
    <t>m.č. 1.09 : 0,325+3,05+0,3</t>
  </si>
  <si>
    <t>771575109R00</t>
  </si>
  <si>
    <t>Montáž podlah z dlaždic keramických 300 x 300 mm, režných nebo glazovaných, hladkých, kladených do flexibilního tmele</t>
  </si>
  <si>
    <t>m.č. 1.06 : 4,85*3,05</t>
  </si>
  <si>
    <t>m.č. 1.07 : 13,05*5,25+1,35*1,35/2+1,35*1,06/2+1,35*5,31</t>
  </si>
  <si>
    <t>m.č. 1.08a : 3,1*2,35</t>
  </si>
  <si>
    <t>m.č. 1.09 : 1,92*2,9+1,52*2,575/2+0,325*1,48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</si>
  <si>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</si>
  <si>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</si>
  <si>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D5 mezi m.č. 1.04 - 1.02 : 0,8</t>
  </si>
  <si>
    <t>D6 : 0,7</t>
  </si>
  <si>
    <t>m.č. 1.06 dlažba/PVC : 4,85</t>
  </si>
  <si>
    <t>597642030R</t>
  </si>
  <si>
    <t>dlažba keramická š = 300 mm; l = 300 mm; h = 9,0 mm; povrch matný; pro interiér i exteriér</t>
  </si>
  <si>
    <t>SPCM</t>
  </si>
  <si>
    <t>Odkaz na mn. položky pořadí 77 : 303,22175*1,1</t>
  </si>
  <si>
    <t>Odkaz na mn. položky pořadí 74 : 15,60000*0,33</t>
  </si>
  <si>
    <t>Odkaz na mn. položky pořadí 75 : 15,60000*0,165</t>
  </si>
  <si>
    <t>597642410R</t>
  </si>
  <si>
    <t>dlažba keramická sokl; š = 80 mm; l = 300 mm; h = 9,0 mm; povrch matný; pro interiér i exteriér</t>
  </si>
  <si>
    <t>Odkaz na mn. položky pořadí 76 : 110,54000*3,67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</si>
  <si>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</si>
  <si>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</si>
  <si>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</si>
  <si>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</si>
  <si>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položky neobsahují žádný materiál</t>
  </si>
  <si>
    <t>776101121R00</t>
  </si>
  <si>
    <t>Přípravné práce penetrace podkladu</t>
  </si>
  <si>
    <t>776220110RU2</t>
  </si>
  <si>
    <t>Lepení podlah z plastů (PVC) na schodišťových stupních rovných, včetně podlahoviny, tloušťky 2,0 mm</t>
  </si>
  <si>
    <t>SN6 : 1,05*3</t>
  </si>
  <si>
    <t>776220200RU2</t>
  </si>
  <si>
    <t>Lepení podlah z plastů (PVC) na schodišťových stupních podstupnice, včetně podlahoviny, tloušťky 2,0 mm</t>
  </si>
  <si>
    <t>SN6 : 1,05*4</t>
  </si>
  <si>
    <t>776421300R00</t>
  </si>
  <si>
    <t>Lepení soklíků PVC a napojení krytiny na stěnu ukončení krytiny u stěny fabionem do v. 100 mm</t>
  </si>
  <si>
    <t>m.č. 1.03 : 2*(3,25+1,05)-0,8</t>
  </si>
  <si>
    <t>m.č. 1.04 : 2*(3,1+5,3)-0,8*2+0,3*4</t>
  </si>
  <si>
    <t>m.č. 1.05 : 2*(3,15+5,15)-0,8*2</t>
  </si>
  <si>
    <t>m.č. 1.06 : 2*2,2+4,55-0,9</t>
  </si>
  <si>
    <t>776521100RU2</t>
  </si>
  <si>
    <t>Lepení povlakových podlah z plastů  Lepení povlakových podlah z plastů - pásy z PVC, montáž včetně dodávky podlahoviny, tl. 2,0 mm</t>
  </si>
  <si>
    <t xml:space="preserve">skladba SN2 : </t>
  </si>
  <si>
    <t>m.č. 1.03 : 3,25*1,05</t>
  </si>
  <si>
    <t>m.č. 1.06 : 2,2*4,85</t>
  </si>
  <si>
    <t>776971613R00</t>
  </si>
  <si>
    <t>Čisticí zóny a rohože textilní rohož, ze 100%polypropylenu, podklad PVC, tloušťky 13,5 mm</t>
  </si>
  <si>
    <t>m.č. 1.01 - Z1 : 1,75*2,1</t>
  </si>
  <si>
    <t>776976420R00</t>
  </si>
  <si>
    <t>Čisticí zóny a rohože lišta k rohožím, z pryže, šířky 20 mm</t>
  </si>
  <si>
    <t>m.č. 1.01 - Z1 : 2*(1,75+2,1)</t>
  </si>
  <si>
    <t>776981112R00</t>
  </si>
  <si>
    <t>Přechodové, krycí a ukončující podlahové profily přechodová lišta, stejná výška podlahoviny, eloxovaný hliník, samolepicí profil,  , šířka profilu 30 mm</t>
  </si>
  <si>
    <t>D5 mezi m.č. 1.04 - 1.05, 1.05 - 1.06 : 0,8*2</t>
  </si>
  <si>
    <t>D3 - do m.č. 1.02 : 0,7*2</t>
  </si>
  <si>
    <t>D1 : 0,9</t>
  </si>
  <si>
    <t>D4 : 0,8</t>
  </si>
  <si>
    <t>D7 : 0,8*2</t>
  </si>
  <si>
    <t>283424022R</t>
  </si>
  <si>
    <t>lišta ukončovací, fabion; podlahová; materiál PVC; tl. 2,00 mm; š = 90,0 mm; h = 28,0 mm</t>
  </si>
  <si>
    <t>Odkaz na mn. položky pořadí 86 : 47,25000*1,05</t>
  </si>
  <si>
    <t>781101210R00</t>
  </si>
  <si>
    <t>Příprava podkladu pod obklady penetrace podkladu pod obklady</t>
  </si>
  <si>
    <t>Odkaz na mn. položky pořadí 95 : 76,18938</t>
  </si>
  <si>
    <t>Odkaz na mn. položky pořadí 94 : 15,60000</t>
  </si>
  <si>
    <t>781475116R00</t>
  </si>
  <si>
    <t>Montáž obkladů vnitřních z dlaždic keramických kladených do tmele 300 x 300 mm,  , kladených do flexibilního tmele</t>
  </si>
  <si>
    <t xml:space="preserve">m.č. 1.02 - SN9 : </t>
  </si>
  <si>
    <t>rampa č.1 : 5,2</t>
  </si>
  <si>
    <t>rampač.2 : 5,2*2</t>
  </si>
  <si>
    <t>781475120R00</t>
  </si>
  <si>
    <t>Montáž obkladů vnitřních z dlaždic keramických kladených do tmele 300 x 600 mm,  , kladených do flexibilního tmele</t>
  </si>
  <si>
    <t>m.č. 1.02 : 3,0*3,6+0,4*3,6*3+2,95*3,6+2,1*3,6+1,78*3,6+(1,1+0,325+0,35)*3,545+(2*(0,45+1,1)*3,545)*2</t>
  </si>
  <si>
    <t>m.č. 1.07 : 2*(0,4+0,55)*2,0+(1,0+0,6)*2,0</t>
  </si>
  <si>
    <t>m.č.1.08a : 0,55*2,2</t>
  </si>
  <si>
    <t>781497111R00</t>
  </si>
  <si>
    <t xml:space="preserve">Lišty k obkladům profil ukončovací leštěný hliník, uložení do tmele, výška profilu 6 mm,  </t>
  </si>
  <si>
    <t>m.č. 1.02 : 3,0+3,6*8+2,1+2,95+1,775+0,325+1,1+0,35</t>
  </si>
  <si>
    <t>m.č. 1.08a : 0,55+2,2*2</t>
  </si>
  <si>
    <t>m.č. 1.07 : (0,55+0,4)*2</t>
  </si>
  <si>
    <t>781497121R00</t>
  </si>
  <si>
    <t xml:space="preserve">Lišty k obkladům profil rohový eloxovaný hliník, uložení do tmele,  , výška profilu 6 mm,  </t>
  </si>
  <si>
    <t>m.č. 1.02 : 3,545*10</t>
  </si>
  <si>
    <t>m.č. 1.07 : 2,0*4</t>
  </si>
  <si>
    <t>597813748R</t>
  </si>
  <si>
    <t>obklad keramický š = 298 mm; l = 598 mm; h = 10,0 mm; pro interiér; barva světle šedá; mat</t>
  </si>
  <si>
    <t>Odkaz na mn. položky pořadí 95 : 76,18937*1,1</t>
  </si>
  <si>
    <t>59782293R</t>
  </si>
  <si>
    <t>Obkládačka 30x30 šedá</t>
  </si>
  <si>
    <t>Odkaz na mn. položky pořadí 94 : 15,60000*1,1</t>
  </si>
  <si>
    <t>998781201R00</t>
  </si>
  <si>
    <t>Přesun hmot pro obklady keramické v objektech výšky do 6 m</t>
  </si>
  <si>
    <t>783201821R00</t>
  </si>
  <si>
    <t>Odstranění nátěrů z kovových doplňk.konstrukcí opálením nebo oklepáním</t>
  </si>
  <si>
    <t>800-783</t>
  </si>
  <si>
    <t>stávající zárubně</t>
  </si>
  <si>
    <t>D5 : 0,3*(2,02*2+0,9)*3</t>
  </si>
  <si>
    <t>D3, D2 : 0,3*(2,02*2+0,8)*6</t>
  </si>
  <si>
    <t>D1 : 0,3*(2,02*2+1,0)</t>
  </si>
  <si>
    <t>783225100R00</t>
  </si>
  <si>
    <t xml:space="preserve">Nátěry kov.stavebních doplňk.konstrukcí syntetické dvojnásobné + 1x email,  </t>
  </si>
  <si>
    <t>Odkaz na mn. položky pořadí 101 : 14,67000</t>
  </si>
  <si>
    <t>D6 : 0,3*(2,02*2+0,8)</t>
  </si>
  <si>
    <t>D4 : 0,3*(2,02*2+0,9)</t>
  </si>
  <si>
    <t>783903811R00</t>
  </si>
  <si>
    <t>Ostatní práce odmaštění chemickými rozpuštědly</t>
  </si>
  <si>
    <t>Odkaz na mn. položky pořadí 102 : 17,60400</t>
  </si>
  <si>
    <t>784191101R00</t>
  </si>
  <si>
    <t>Příprava povrchu Penetrace (napouštění) podkladu disperzní, jednonásobná</t>
  </si>
  <si>
    <t>800-784</t>
  </si>
  <si>
    <t>784195212R00</t>
  </si>
  <si>
    <t>Malby z malířských směsí otěruvzdorných,  , bělost 82 %, dvojnásobné</t>
  </si>
  <si>
    <t>m.č. 1.01 : 4,85*2,5</t>
  </si>
  <si>
    <t>m.č. 1.02 : 0,975*3,7-0,65*2,2+2,12*3,7-1,0*2,2-0,85*2,9+12,95*3,7-0,75*2,2-1,85*0,8-0,8*2,02+2,95*3,0+3,75*3,7-0,9*2,05+0,2*8*3,7+4,55*1,5+(2,1+0,15*2)*3,7+3,75*3,7-0,9*2,02+0,35*3,0+3,1*3,0+3,65*3,7+8,95*3,7-3*0,8*2,02-1,0*2,02+2,0*3,7+4,8*3,7-3*1,35*1,75+6*0,4*3,7</t>
  </si>
  <si>
    <t>(0,35*2+1,75)*3,7+1,1*4,5*2+1,1*2,75+2*0,2*13,0</t>
  </si>
  <si>
    <t>m.č. 1.03 : 3,35*(3,25+1,05)*2-0,8*2,02+3,25*1,05</t>
  </si>
  <si>
    <t>m.č. 1.04 : 2,7*(3,1+5,3)*2-2*1,35*1,65-2*0,9*2,02+0,2*2,7*4</t>
  </si>
  <si>
    <t>m.č. 1.05 : 2,7*(5,15+3,15)*2-2*1,35*1,65-2*0,9*2,02</t>
  </si>
  <si>
    <t>m.č. 1.06 : 2,7*(4,85+5,25*2)-3*1,35*1,65-0,9*2,02+0,15*2*2,7</t>
  </si>
  <si>
    <t>m.č. 1.07 : 2,7*(5,25+13,05+5,165+3,4+0,3)-8*1,35*1,65-0,9*2,02+0,2*4*2,7</t>
  </si>
  <si>
    <t>m.č. 1.08a : 2,7*(2,35+3,1)*2-0,9*2,02*2-2*1,35*1,65+0,2*2,7*2</t>
  </si>
  <si>
    <t>m.č. 1.08b : 2,7*(2,8+3,1)*2-2*0,9*2,02+0,3*2,7*2</t>
  </si>
  <si>
    <t>784498911R00</t>
  </si>
  <si>
    <t>Ostatní práce vyhlazení malířskou masou jednonásobné, v místnostech výšky nebo na schodišti o výšce podlaží do 3,8 m</t>
  </si>
  <si>
    <t>Montáž na nové místo včetně podstavece busty Jana Evangelisty Purkyně.</t>
  </si>
  <si>
    <t>Montáž orientačního plánku nemocnice</t>
  </si>
  <si>
    <t>Montáž orientačního plánu na nové místo podle PD.</t>
  </si>
  <si>
    <t>Sedací souprava pro 3 osoby</t>
  </si>
  <si>
    <t>Specifikace dle Výpisu nábytku D.1.1.b_26</t>
  </si>
  <si>
    <t>N1 : 3</t>
  </si>
  <si>
    <t>Sedací souprava pro 2 osoby</t>
  </si>
  <si>
    <t>N2 : 2</t>
  </si>
  <si>
    <t>Konferenční stolek, kulatý průměr 600mm</t>
  </si>
  <si>
    <t>N4 : 1</t>
  </si>
  <si>
    <t>799000V08</t>
  </si>
  <si>
    <t>Židle do bufetu</t>
  </si>
  <si>
    <t>KOVOVÁ ŽIDLE S DŘEVĚNOU SKOŘEPINOVOU SEDÁKOVOU TVAROVKOU</t>
  </si>
  <si>
    <t>N5 : 6</t>
  </si>
  <si>
    <t>799000V09</t>
  </si>
  <si>
    <t>Stolek do bufetu, kulatý průměr 700mm</t>
  </si>
  <si>
    <t>N6 : 4</t>
  </si>
  <si>
    <t>799000V10</t>
  </si>
  <si>
    <t>Dřevěný pult 3000x600mm</t>
  </si>
  <si>
    <t>dřevěný pult do odpočinkové zóny včetně zvedací části pro vstup</t>
  </si>
  <si>
    <t>N7 : 1</t>
  </si>
  <si>
    <t>799000V11</t>
  </si>
  <si>
    <t>Dřevěný regál s policemi 1250x400mm</t>
  </si>
  <si>
    <t>dřevěný regál do odpočinkové zóny</t>
  </si>
  <si>
    <t>N8 : 1</t>
  </si>
  <si>
    <t>799000V12</t>
  </si>
  <si>
    <t>Dřevěný regál s policemi 950x400mm</t>
  </si>
  <si>
    <t>N9 : 1</t>
  </si>
  <si>
    <t>nerezové madlo Ř30mm, ve výšce 850mm a  délky 800mm</t>
  </si>
  <si>
    <t>nerezové madlo Ř30mm, ve výšce 850mm a  délky 800mm, samozavírač dveří</t>
  </si>
  <si>
    <t>4x nerezové madlo Ř30mm, ve výšce 850mm a  délky 700mm</t>
  </si>
  <si>
    <t>3x MADLO Ř50mm, TL. 2,5mm</t>
  </si>
  <si>
    <t>stojka Ř30mm</t>
  </si>
  <si>
    <t>720001</t>
  </si>
  <si>
    <t>Zdravotně technické instalace, viz samostatný rozpočet</t>
  </si>
  <si>
    <t>kompl</t>
  </si>
  <si>
    <t>730001</t>
  </si>
  <si>
    <t>Ústřední vytápění, viz samostatný rozpočet</t>
  </si>
  <si>
    <t>728001</t>
  </si>
  <si>
    <t>Vzduchotechnická zařízení, viz samostatný rozpočet</t>
  </si>
  <si>
    <t>21001V</t>
  </si>
  <si>
    <t>Zařízení silnoproudé elektrotechniky, viz samostatný rozpočet</t>
  </si>
  <si>
    <t>M21002V</t>
  </si>
  <si>
    <t>Zařízení slaboproudé elektrotechnicky, viz samostatný rozpočet</t>
  </si>
  <si>
    <t>113106122R00</t>
  </si>
  <si>
    <t>Rozebrání komunikací pro pěší s jakýmkoliv ložem a výplní spár_x000D_
 z kamenných dlaždic nebo desek</t>
  </si>
  <si>
    <t>822-1</t>
  </si>
  <si>
    <t>s přemístěním hmot na skládku na vzdálenost do 3 m nebo s naložením na dopravní prostředek</t>
  </si>
  <si>
    <t>oprava u zídek : 0,5*(1,12+1,47)</t>
  </si>
  <si>
    <t>113106231R00</t>
  </si>
  <si>
    <t>Rozebrání vozovek a ploch s jakoukoliv výplní spár _x000D_
 v jakékoliv ploše, ze zámkové dlažky, kladených do lože z kameniva</t>
  </si>
  <si>
    <t>bude využita pro zpět</t>
  </si>
  <si>
    <t>PB3 - SK3 : 0,5*(2,86+5,75+3,2+3,55+0,6)+1,5*0,75</t>
  </si>
  <si>
    <t>122201101R00</t>
  </si>
  <si>
    <t>Odkopávky a  prokopávky nezapažené v hornině 3_x000D_
 do 100 m3</t>
  </si>
  <si>
    <t>800-1</t>
  </si>
  <si>
    <t>s přehozením výkopku na vzdálenost do 3 m nebo s naložením na dopravní prostředek,</t>
  </si>
  <si>
    <t>0,8*0,3*2*(5,75+3,9+1,11+2,71+1,98)</t>
  </si>
  <si>
    <t>961044111R00</t>
  </si>
  <si>
    <t>Bourání základů z betonu prostého</t>
  </si>
  <si>
    <t>nebo vybourání otvorů průřezové plochy přes 4 m2 v základech,</t>
  </si>
  <si>
    <t>PB1 - rampa : (3,95+1,76+5,85+2,51)*0,6*0,45</t>
  </si>
  <si>
    <t>zídka : 2,2*0,6*0,375</t>
  </si>
  <si>
    <t>PB1 - rampa : (3,9+1,11+5,75+2,36)*0,93*0,35</t>
  </si>
  <si>
    <t>zídka : 1,98*0,92*0,3</t>
  </si>
  <si>
    <t>965042241RT5</t>
  </si>
  <si>
    <t>Bourání podkladů pod dlažby nebo litých celistvých dlažeb a mazanin  betonových nebo z litého asfaltu, tloušťky přes 100 mm, plochy přes 4 m2</t>
  </si>
  <si>
    <t>SK1 - rampa : 1,5*(3,15+2,36)*0,2</t>
  </si>
  <si>
    <t>965081713RT2</t>
  </si>
  <si>
    <t>SK1 : 1,5*(3,15+2,36)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</si>
  <si>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</si>
  <si>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</si>
  <si>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</si>
  <si>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2 : 9,10500</t>
  </si>
  <si>
    <t>PB2 odstranění mříže čistící zóny : 3*15</t>
  </si>
  <si>
    <t>PB1 zábradlí rampy : 48+24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</si>
  <si>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</si>
  <si>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</si>
  <si>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</si>
  <si>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vykopaná stávající zemina 50% + štěrkopísek 50%</t>
  </si>
  <si>
    <t>zpětný zásyp : 0,8*0,3*2*(5,75+3,9+1,11+2,71+1,98)</t>
  </si>
  <si>
    <t>58337333R</t>
  </si>
  <si>
    <t>štěrkopísek frakce 0,0 až 32,0 mm; třída A</t>
  </si>
  <si>
    <t>zpětný zásyp : (0,8*0,3*2*(5,75+3,9+1,11+2,71+1,98))*1,8*0,5</t>
  </si>
  <si>
    <t>274321311R00</t>
  </si>
  <si>
    <t>Beton základových pasů železový třídy C 16/20</t>
  </si>
  <si>
    <t>včetně dodávky a uložení betonu, bez výztuže</t>
  </si>
  <si>
    <t>základy rampy : (2,74+5,85+3,85+1,71)*0,8*0,3</t>
  </si>
  <si>
    <t>zídka : 2,16*0,8*0,3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</si>
  <si>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</si>
  <si>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</si>
  <si>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</si>
  <si>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 zídky rampy : 0,8*2*(5,85+2,74+3,85+1,71)+0,3*2</t>
  </si>
  <si>
    <t>základ zídky : 0,8*2*2,2+0,375</t>
  </si>
  <si>
    <t>274351216R00</t>
  </si>
  <si>
    <t>Bednění stěn základových pasů odstranění</t>
  </si>
  <si>
    <t>Odkaz na mn. položky pořadí 4 : 27,13500</t>
  </si>
  <si>
    <t>274361821R00</t>
  </si>
  <si>
    <t>Výztuž základových pasů z betonářské oceli 10 505 (R)</t>
  </si>
  <si>
    <t>základ zídky rampy : (5,85+2,74+3,85+1,71)*10/1000</t>
  </si>
  <si>
    <t>základ zídky : 2,2*10/1000</t>
  </si>
  <si>
    <t>451315111R00</t>
  </si>
  <si>
    <t>Podklad. nebo vyrovnáv. vrstva z betonu prostého beton C 25/30, tloušťka do 100 mm</t>
  </si>
  <si>
    <t>821-1</t>
  </si>
  <si>
    <t>základy rampy : (2,74+5,85+3,85+1,71)*0,5</t>
  </si>
  <si>
    <t>zídka : 2,16*0,5</t>
  </si>
  <si>
    <t>318261112RT3</t>
  </si>
  <si>
    <t>Ploty z betonových tvárnic s výztuží a betonovou zálivkou tvárnice, tloušťky 190 mm, oboustranně štípané, přírodní</t>
  </si>
  <si>
    <t>PN1 zídka rampy : (2,59+5,75+3,75+1,63)*1,0</t>
  </si>
  <si>
    <t>PN2 - zídka u schodiště : 2,0*1,0</t>
  </si>
  <si>
    <t>318261123RT2</t>
  </si>
  <si>
    <t>Ploty z betonových tvárnic s výztuží a betonovou zálivkou stříška, šířky 300 mm, deska se štípaným čelem, přírodní</t>
  </si>
  <si>
    <t>OS1 : 5,5+2,5+3,5+1,5+2,0</t>
  </si>
  <si>
    <t>OS2 včetně rohové : 1</t>
  </si>
  <si>
    <t>564851111R00</t>
  </si>
  <si>
    <t>Podklad ze štěrkodrti s rozprostřením a zhutněním frakce 0-63 mm, tloušťka po zhutnění 150 mm</t>
  </si>
  <si>
    <t>frakce 8-16</t>
  </si>
  <si>
    <t>SK1 : 1,5*3,75+1,8*2,79</t>
  </si>
  <si>
    <t>564871111R00</t>
  </si>
  <si>
    <t>Podklad ze štěrkodrti s rozprostřením a zhutněním frakce 0-63 mm, tloušťka po zhutnění 250 mm</t>
  </si>
  <si>
    <t>frakce 32-63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</si>
  <si>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</si>
  <si>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</si>
  <si>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</si>
  <si>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PN5 - SK3 : 0,5*(2,86+5,75+3,2+3,55+0,6)</t>
  </si>
  <si>
    <t>5924511900R</t>
  </si>
  <si>
    <t>dlažba betonová dvouvrstvá; čtverec; šedá; l = 200 mm; š = 200 mm; tl. 60,0 mm</t>
  </si>
  <si>
    <t>SK1 : (1,5*3,75+1,8*2,79)*1,1</t>
  </si>
  <si>
    <t>631311131R00</t>
  </si>
  <si>
    <t>Doplnění mazanin betonem prostým o ploše jednotlivě do 1 m2 tloušťky přes 80 mm</t>
  </si>
  <si>
    <t>prostým betonem (s dodáním hmot) bez potěru,</t>
  </si>
  <si>
    <t>PN4 : (0,15*1,12+0,1*1,47)*0,33</t>
  </si>
  <si>
    <t>776974100R00</t>
  </si>
  <si>
    <t>Čisticí zóny a rohože škrabák, z žárově zinkovaných roštů bez rámu, tloušťky 30 mm</t>
  </si>
  <si>
    <t>Z1 - 33 : 0,6*4,95</t>
  </si>
  <si>
    <t>776976101R00</t>
  </si>
  <si>
    <t xml:space="preserve">Čisticí zóny a rohože rám z profilu L, z hliníku,  </t>
  </si>
  <si>
    <t>Z1 - 33 : 2*(4,95+0,6)</t>
  </si>
  <si>
    <t>767995121R00</t>
  </si>
  <si>
    <t>Dodání, výroba a montáž kov. atypických konstrukcí, zábradlí rampy 3x nerezové madlo</t>
  </si>
  <si>
    <t>Specifikace dle VÝPISU ZÁMEČNICKCÝH VÝROBKŮ D.1.1.b_11</t>
  </si>
  <si>
    <t>Z4 : 3,8</t>
  </si>
  <si>
    <t>Z5 : 8,05</t>
  </si>
  <si>
    <t>767995122R00</t>
  </si>
  <si>
    <t>Dodání, výroba a montáž kov. atypických konstrukcí, zábradlí rampy 1x nerezové madlo</t>
  </si>
  <si>
    <t>32 - Z2 : 1,8</t>
  </si>
  <si>
    <t>32 - Z3 : 1,7</t>
  </si>
  <si>
    <t>772501140R00</t>
  </si>
  <si>
    <t>Kladení dlažby z kamene do malty z pravoúhlých desek nebo dlaždic kladené nejvýše ze dvou rozdílných druhů desek, které se ve skladbě pravidelně opakují, tloušťky do 30 mm včetně</t>
  </si>
  <si>
    <t>800-782</t>
  </si>
  <si>
    <t>doplnění dlažby PN3+PN4 : 0,15*1,12+0,1*1,47</t>
  </si>
  <si>
    <t>773991000R00</t>
  </si>
  <si>
    <t>Broušení stávající žulové dlažby</t>
  </si>
  <si>
    <t>PN3 : 11,55*1,65-0,6*4,95+11,05*0,85-0,45*0,4*2+1,47*11,35</t>
  </si>
  <si>
    <t>58381305R</t>
  </si>
  <si>
    <t>dlažba kamenná deska; žula; h = 30,0 mm; plocha do 0,24 m2; povrch řezaný</t>
  </si>
  <si>
    <t>barva podle stávající</t>
  </si>
  <si>
    <t>Odkaz na mn. položky pořadí 21 : 1,61000*1,1</t>
  </si>
  <si>
    <t>998772201R00</t>
  </si>
  <si>
    <t>Přesun hmot pro kamenné dlažby, obklady schodišťových stupňů a soklů v objektech výšky do 6 m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</si>
  <si>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</si>
  <si>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</si>
  <si>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</si>
  <si>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</si>
  <si>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</si>
  <si>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</si>
  <si>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</si>
  <si>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</si>
  <si>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</si>
  <si>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</si>
  <si>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</si>
  <si>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004111020R</t>
  </si>
  <si>
    <t xml:space="preserve">Vypracování projektové dokumentace </t>
  </si>
  <si>
    <t>Dílenská (dodavatelská) dokumentace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</si>
  <si>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</si>
  <si>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</si>
  <si>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</si>
  <si>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</si>
  <si>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</si>
  <si>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na zábor pozemku pro kontejner na suť ve dvoře a náklad na zábor pozemku pro složení materiálu.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</si>
  <si>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</si>
  <si>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</si>
  <si>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</si>
  <si>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</si>
  <si>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</si>
  <si>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</si>
  <si>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ON.00101</t>
  </si>
  <si>
    <t>Ochrana stávajících nášlapných vrstev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</si>
</sst>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79L241GbEUhmFALAW4l/Lfb+0r0DYLWMFCxFg+4yzCCdPksMWECQ/0oWCl/knA+kplTFOF7/46NcKJb4G+terA==" saltValue="6pzhj2eH5vohPQ+6z0pY4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SUMIF(F61:F91,A16,I61:I91)+SUMIF(F61:F91,"PSU",I61:I91)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SUMIF(F61:F91,A17,I61:I91)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SUMIF(F61:F91,A18,I61:I91)</f>
        <v>0</v>
      </c>
      <c r="J18" s="85"/>
    </row>
    <row r="19" spans="1:10" ht="23.25" customHeight="1" x14ac:dyDescent="0.2">
      <c r="A19" s="197" t="s">
        <v>134</v>
      </c>
      <c r="B19" s="38" t="s">
        <v>27</v>
      </c>
      <c r="C19" s="62"/>
      <c r="D19" s="63"/>
      <c r="E19" s="83"/>
      <c r="F19" s="84"/>
      <c r="G19" s="83"/>
      <c r="H19" s="84"/>
      <c r="I19" s="83">
        <f>SUMIF(F61:F91,A19,I61:I91)</f>
        <v>0</v>
      </c>
      <c r="J19" s="85"/>
    </row>
    <row r="20" spans="1:10" ht="23.25" customHeight="1" x14ac:dyDescent="0.2">
      <c r="A20" s="197" t="s">
        <v>135</v>
      </c>
      <c r="B20" s="38" t="s">
        <v>28</v>
      </c>
      <c r="C20" s="62"/>
      <c r="D20" s="63"/>
      <c r="E20" s="83"/>
      <c r="F20" s="84"/>
      <c r="G20" s="83"/>
      <c r="H20" s="84"/>
      <c r="I20" s="83">
        <f>SUMIF(F61:F91,A20,I61:I91)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46</v>
      </c>
      <c r="C39" s="147"/>
      <c r="D39" s="147"/>
      <c r="E39" s="147"/>
      <c r="F39" s="148">
        <f>'SO01 01 (03_2020) Pol'!AE192+'SO01 02 (04_2020) Pol'!AE450+'SO01 03 Pol'!AE11+'SO01 04 Pol'!AE11+'SO01 05 Pol'!AE11+'SO01 06 Pol'!AE11+'SO01 07 Pol'!AE11+'SO02 01 Pol'!AE52+'SO02 02 (03_2020) Pol'!AE87+'VRN 01 Pol'!AE28</f>
        <v>0</v>
      </c>
      <c r="G39" s="149">
        <f>'SO01 01 (03_2020) Pol'!AF192+'SO01 02 (04_2020) Pol'!AF450+'SO01 03 Pol'!AF11+'SO01 04 Pol'!AF11+'SO01 05 Pol'!AF11+'SO01 06 Pol'!AF11+'SO01 07 Pol'!AF11+'SO02 01 Pol'!AF52+'SO02 02 (03_2020) Pol'!AF87+'VRN 01 Pol'!AF28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48</v>
      </c>
      <c r="C41" s="154" t="s">
        <v>49</v>
      </c>
      <c r="D41" s="154"/>
      <c r="E41" s="154"/>
      <c r="F41" s="155">
        <f>'SO01 01 (03_2020) Pol'!AE192+'SO01 02 (04_2020) Pol'!AE450+'SO01 03 Pol'!AE11+'SO01 04 Pol'!AE11+'SO01 05 Pol'!AE11+'SO01 06 Pol'!AE11+'SO01 07 Pol'!AE11</f>
        <v>0</v>
      </c>
      <c r="G41" s="156">
        <f>'SO01 01 (03_2020) Pol'!AF192+'SO01 02 (04_2020) Pol'!AF450+'SO01 03 Pol'!AF11+'SO01 04 Pol'!AF11+'SO01 05 Pol'!AF11+'SO01 06 Pol'!AF11+'SO01 07 Pol'!AF11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50</v>
      </c>
      <c r="C42" s="147" t="s">
        <v>51</v>
      </c>
      <c r="D42" s="147"/>
      <c r="E42" s="147"/>
      <c r="F42" s="160">
        <f>'SO01 01 (03_2020) Pol'!AE192</f>
        <v>0</v>
      </c>
      <c r="G42" s="150">
        <f>'SO01 01 (03_2020) Pol'!AF192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52</v>
      </c>
      <c r="C43" s="147" t="s">
        <v>53</v>
      </c>
      <c r="D43" s="147"/>
      <c r="E43" s="147"/>
      <c r="F43" s="160">
        <f>'SO01 02 (04_2020) Pol'!AE450</f>
        <v>0</v>
      </c>
      <c r="G43" s="150">
        <f>'SO01 02 (04_2020) Pol'!AF450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54</v>
      </c>
      <c r="C44" s="147" t="s">
        <v>55</v>
      </c>
      <c r="D44" s="147"/>
      <c r="E44" s="147"/>
      <c r="F44" s="160">
        <f>'SO01 03 Pol'!AE11</f>
        <v>0</v>
      </c>
      <c r="G44" s="150">
        <f>'SO01 03 Pol'!AF11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56</v>
      </c>
      <c r="C45" s="147" t="s">
        <v>57</v>
      </c>
      <c r="D45" s="147"/>
      <c r="E45" s="147"/>
      <c r="F45" s="160">
        <f>'SO01 04 Pol'!AE11</f>
        <v>0</v>
      </c>
      <c r="G45" s="150">
        <f>'SO01 04 Pol'!AF11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58</v>
      </c>
      <c r="C46" s="147" t="s">
        <v>59</v>
      </c>
      <c r="D46" s="147"/>
      <c r="E46" s="147"/>
      <c r="F46" s="160">
        <f>'SO01 05 Pol'!AE11</f>
        <v>0</v>
      </c>
      <c r="G46" s="150">
        <f>'SO01 05 Pol'!AF11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60</v>
      </c>
      <c r="C47" s="147" t="s">
        <v>61</v>
      </c>
      <c r="D47" s="147"/>
      <c r="E47" s="147"/>
      <c r="F47" s="160">
        <f>'SO01 06 Pol'!AE11</f>
        <v>0</v>
      </c>
      <c r="G47" s="150">
        <f>'SO01 06 Pol'!AF11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62</v>
      </c>
      <c r="C48" s="147" t="s">
        <v>63</v>
      </c>
      <c r="D48" s="147"/>
      <c r="E48" s="147"/>
      <c r="F48" s="160">
        <f>'SO01 07 Pol'!AE11</f>
        <v>0</v>
      </c>
      <c r="G48" s="150">
        <f>'SO01 07 Pol'!AF11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64</v>
      </c>
      <c r="C49" s="154" t="s">
        <v>65</v>
      </c>
      <c r="D49" s="154"/>
      <c r="E49" s="154"/>
      <c r="F49" s="155">
        <f>'SO02 01 Pol'!AE52+'SO02 02 (03_2020) Pol'!AE87</f>
        <v>0</v>
      </c>
      <c r="G49" s="156">
        <f>'SO02 01 Pol'!AF52+'SO02 02 (03_2020) Pol'!AF87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66</v>
      </c>
      <c r="C50" s="147" t="s">
        <v>51</v>
      </c>
      <c r="D50" s="147"/>
      <c r="E50" s="147"/>
      <c r="F50" s="160">
        <f>'SO02 01 Pol'!AE52</f>
        <v>0</v>
      </c>
      <c r="G50" s="150">
        <f>'SO02 01 Pol'!AF52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3</v>
      </c>
      <c r="B51" s="159" t="s">
        <v>67</v>
      </c>
      <c r="C51" s="147" t="s">
        <v>68</v>
      </c>
      <c r="D51" s="147"/>
      <c r="E51" s="147"/>
      <c r="F51" s="160">
        <f>'SO02 02 (03_2020) Pol'!AE87</f>
        <v>0</v>
      </c>
      <c r="G51" s="150">
        <f>'SO02 02 (03_2020) Pol'!AF87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5">
        <v>2</v>
      </c>
      <c r="B52" s="153" t="s">
        <v>69</v>
      </c>
      <c r="C52" s="154" t="s">
        <v>70</v>
      </c>
      <c r="D52" s="154"/>
      <c r="E52" s="154"/>
      <c r="F52" s="155">
        <f>'VRN 01 Pol'!AE28</f>
        <v>0</v>
      </c>
      <c r="G52" s="156">
        <f>'VRN 01 Pol'!AF28</f>
        <v>0</v>
      </c>
      <c r="H52" s="156"/>
      <c r="I52" s="157">
        <f>F52+G52+H52</f>
        <v>0</v>
      </c>
      <c r="J52" s="158" t="str">
        <f>IF(CenaCelkemVypocet=0,"",I52/CenaCelkemVypocet*100)</f>
        <v/>
      </c>
    </row>
    <row r="53" spans="1:10" ht="25.5" customHeight="1" x14ac:dyDescent="0.2">
      <c r="A53" s="135">
        <v>3</v>
      </c>
      <c r="B53" s="159" t="s">
        <v>66</v>
      </c>
      <c r="C53" s="147" t="s">
        <v>70</v>
      </c>
      <c r="D53" s="147"/>
      <c r="E53" s="147"/>
      <c r="F53" s="160">
        <f>'VRN 01 Pol'!AE28</f>
        <v>0</v>
      </c>
      <c r="G53" s="150">
        <f>'VRN 01 Pol'!AF28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">
      <c r="A54" s="135"/>
      <c r="B54" s="161" t="s">
        <v>71</v>
      </c>
      <c r="C54" s="162"/>
      <c r="D54" s="162"/>
      <c r="E54" s="162"/>
      <c r="F54" s="163">
        <f>SUMIF(A39:A53,"=1",F39:F53)</f>
        <v>0</v>
      </c>
      <c r="G54" s="164">
        <f>SUMIF(A39:A53,"=1",G39:G53)</f>
        <v>0</v>
      </c>
      <c r="H54" s="164">
        <f>SUMIF(A39:A53,"=1",H39:H53)</f>
        <v>0</v>
      </c>
      <c r="I54" s="165">
        <f>SUMIF(A39:A53,"=1",I39:I53)</f>
        <v>0</v>
      </c>
      <c r="J54" s="166">
        <f>SUMIF(A39:A53,"=1",J39:J53)</f>
        <v>0</v>
      </c>
    </row>
    <row r="58" spans="1:10" ht="15.75" x14ac:dyDescent="0.25">
      <c r="B58" s="177" t="s">
        <v>73</v>
      </c>
    </row>
    <row r="60" spans="1:10" ht="25.5" customHeight="1" x14ac:dyDescent="0.2">
      <c r="A60" s="179"/>
      <c r="B60" s="182" t="s">
        <v>17</v>
      </c>
      <c r="C60" s="182" t="s">
        <v>5</v>
      </c>
      <c r="D60" s="183"/>
      <c r="E60" s="183"/>
      <c r="F60" s="184" t="s">
        <v>74</v>
      </c>
      <c r="G60" s="184"/>
      <c r="H60" s="184"/>
      <c r="I60" s="184" t="s">
        <v>29</v>
      </c>
      <c r="J60" s="184" t="s">
        <v>0</v>
      </c>
    </row>
    <row r="61" spans="1:10" ht="36.75" customHeight="1" x14ac:dyDescent="0.2">
      <c r="A61" s="180"/>
      <c r="B61" s="185" t="s">
        <v>75</v>
      </c>
      <c r="C61" s="186" t="s">
        <v>76</v>
      </c>
      <c r="D61" s="187"/>
      <c r="E61" s="187"/>
      <c r="F61" s="193" t="s">
        <v>24</v>
      </c>
      <c r="G61" s="194"/>
      <c r="H61" s="194"/>
      <c r="I61" s="194">
        <f>'SO02 01 Pol'!G8+'SO02 02 (03_2020) Pol'!G8</f>
        <v>0</v>
      </c>
      <c r="J61" s="191" t="str">
        <f>IF(I92=0,"",I61/I92*100)</f>
        <v/>
      </c>
    </row>
    <row r="62" spans="1:10" ht="36.75" customHeight="1" x14ac:dyDescent="0.2">
      <c r="A62" s="180"/>
      <c r="B62" s="185" t="s">
        <v>77</v>
      </c>
      <c r="C62" s="186" t="s">
        <v>78</v>
      </c>
      <c r="D62" s="187"/>
      <c r="E62" s="187"/>
      <c r="F62" s="193" t="s">
        <v>24</v>
      </c>
      <c r="G62" s="194"/>
      <c r="H62" s="194"/>
      <c r="I62" s="194">
        <f>'SO02 02 (03_2020) Pol'!G15</f>
        <v>0</v>
      </c>
      <c r="J62" s="191" t="str">
        <f>IF(I92=0,"",I62/I92*100)</f>
        <v/>
      </c>
    </row>
    <row r="63" spans="1:10" ht="36.75" customHeight="1" x14ac:dyDescent="0.2">
      <c r="A63" s="180"/>
      <c r="B63" s="185" t="s">
        <v>79</v>
      </c>
      <c r="C63" s="186" t="s">
        <v>80</v>
      </c>
      <c r="D63" s="187"/>
      <c r="E63" s="187"/>
      <c r="F63" s="193" t="s">
        <v>24</v>
      </c>
      <c r="G63" s="194"/>
      <c r="H63" s="194"/>
      <c r="I63" s="194">
        <f>'SO01 01 (03_2020) Pol'!G8+'SO01 02 (04_2020) Pol'!G8+'SO02 02 (03_2020) Pol'!G33</f>
        <v>0</v>
      </c>
      <c r="J63" s="191" t="str">
        <f>IF(I92=0,"",I63/I92*100)</f>
        <v/>
      </c>
    </row>
    <row r="64" spans="1:10" ht="36.75" customHeight="1" x14ac:dyDescent="0.2">
      <c r="A64" s="180"/>
      <c r="B64" s="185" t="s">
        <v>81</v>
      </c>
      <c r="C64" s="186" t="s">
        <v>82</v>
      </c>
      <c r="D64" s="187"/>
      <c r="E64" s="187"/>
      <c r="F64" s="193" t="s">
        <v>24</v>
      </c>
      <c r="G64" s="194"/>
      <c r="H64" s="194"/>
      <c r="I64" s="194">
        <f>'SO01 02 (04_2020) Pol'!G42</f>
        <v>0</v>
      </c>
      <c r="J64" s="191" t="str">
        <f>IF(I92=0,"",I64/I92*100)</f>
        <v/>
      </c>
    </row>
    <row r="65" spans="1:10" ht="36.75" customHeight="1" x14ac:dyDescent="0.2">
      <c r="A65" s="180"/>
      <c r="B65" s="185" t="s">
        <v>83</v>
      </c>
      <c r="C65" s="186" t="s">
        <v>84</v>
      </c>
      <c r="D65" s="187"/>
      <c r="E65" s="187"/>
      <c r="F65" s="193" t="s">
        <v>24</v>
      </c>
      <c r="G65" s="194"/>
      <c r="H65" s="194"/>
      <c r="I65" s="194">
        <f>'SO02 02 (03_2020) Pol'!G40</f>
        <v>0</v>
      </c>
      <c r="J65" s="191" t="str">
        <f>IF(I92=0,"",I65/I92*100)</f>
        <v/>
      </c>
    </row>
    <row r="66" spans="1:10" ht="36.75" customHeight="1" x14ac:dyDescent="0.2">
      <c r="A66" s="180"/>
      <c r="B66" s="185" t="s">
        <v>85</v>
      </c>
      <c r="C66" s="186" t="s">
        <v>86</v>
      </c>
      <c r="D66" s="187"/>
      <c r="E66" s="187"/>
      <c r="F66" s="193" t="s">
        <v>24</v>
      </c>
      <c r="G66" s="194"/>
      <c r="H66" s="194"/>
      <c r="I66" s="194">
        <f>'SO01 02 (04_2020) Pol'!G67</f>
        <v>0</v>
      </c>
      <c r="J66" s="191" t="str">
        <f>IF(I92=0,"",I66/I92*100)</f>
        <v/>
      </c>
    </row>
    <row r="67" spans="1:10" ht="36.75" customHeight="1" x14ac:dyDescent="0.2">
      <c r="A67" s="180"/>
      <c r="B67" s="185" t="s">
        <v>87</v>
      </c>
      <c r="C67" s="186" t="s">
        <v>88</v>
      </c>
      <c r="D67" s="187"/>
      <c r="E67" s="187"/>
      <c r="F67" s="193" t="s">
        <v>24</v>
      </c>
      <c r="G67" s="194"/>
      <c r="H67" s="194"/>
      <c r="I67" s="194">
        <f>'SO01 02 (04_2020) Pol'!G89</f>
        <v>0</v>
      </c>
      <c r="J67" s="191" t="str">
        <f>IF(I92=0,"",I67/I92*100)</f>
        <v/>
      </c>
    </row>
    <row r="68" spans="1:10" ht="36.75" customHeight="1" x14ac:dyDescent="0.2">
      <c r="A68" s="180"/>
      <c r="B68" s="185" t="s">
        <v>89</v>
      </c>
      <c r="C68" s="186" t="s">
        <v>90</v>
      </c>
      <c r="D68" s="187"/>
      <c r="E68" s="187"/>
      <c r="F68" s="193" t="s">
        <v>24</v>
      </c>
      <c r="G68" s="194"/>
      <c r="H68" s="194"/>
      <c r="I68" s="194">
        <f>'SO01 02 (04_2020) Pol'!G96+'SO02 02 (03_2020) Pol'!G53</f>
        <v>0</v>
      </c>
      <c r="J68" s="191" t="str">
        <f>IF(I92=0,"",I68/I92*100)</f>
        <v/>
      </c>
    </row>
    <row r="69" spans="1:10" ht="36.75" customHeight="1" x14ac:dyDescent="0.2">
      <c r="A69" s="180"/>
      <c r="B69" s="185" t="s">
        <v>91</v>
      </c>
      <c r="C69" s="186" t="s">
        <v>92</v>
      </c>
      <c r="D69" s="187"/>
      <c r="E69" s="187"/>
      <c r="F69" s="193" t="s">
        <v>24</v>
      </c>
      <c r="G69" s="194"/>
      <c r="H69" s="194"/>
      <c r="I69" s="194">
        <f>'SO01 02 (04_2020) Pol'!G103</f>
        <v>0</v>
      </c>
      <c r="J69" s="191" t="str">
        <f>IF(I92=0,"",I69/I92*100)</f>
        <v/>
      </c>
    </row>
    <row r="70" spans="1:10" ht="36.75" customHeight="1" x14ac:dyDescent="0.2">
      <c r="A70" s="180"/>
      <c r="B70" s="185" t="s">
        <v>93</v>
      </c>
      <c r="C70" s="186" t="s">
        <v>94</v>
      </c>
      <c r="D70" s="187"/>
      <c r="E70" s="187"/>
      <c r="F70" s="193" t="s">
        <v>24</v>
      </c>
      <c r="G70" s="194"/>
      <c r="H70" s="194"/>
      <c r="I70" s="194">
        <f>'SO01 01 (03_2020) Pol'!G13+'SO01 02 (04_2020) Pol'!G110</f>
        <v>0</v>
      </c>
      <c r="J70" s="191" t="str">
        <f>IF(I92=0,"",I70/I92*100)</f>
        <v/>
      </c>
    </row>
    <row r="71" spans="1:10" ht="36.75" customHeight="1" x14ac:dyDescent="0.2">
      <c r="A71" s="180"/>
      <c r="B71" s="185" t="s">
        <v>95</v>
      </c>
      <c r="C71" s="186" t="s">
        <v>96</v>
      </c>
      <c r="D71" s="187"/>
      <c r="E71" s="187"/>
      <c r="F71" s="193" t="s">
        <v>24</v>
      </c>
      <c r="G71" s="194"/>
      <c r="H71" s="194"/>
      <c r="I71" s="194">
        <f>'SO01 02 (04_2020) Pol'!G113</f>
        <v>0</v>
      </c>
      <c r="J71" s="191" t="str">
        <f>IF(I92=0,"",I71/I92*100)</f>
        <v/>
      </c>
    </row>
    <row r="72" spans="1:10" ht="36.75" customHeight="1" x14ac:dyDescent="0.2">
      <c r="A72" s="180"/>
      <c r="B72" s="185" t="s">
        <v>97</v>
      </c>
      <c r="C72" s="186" t="s">
        <v>98</v>
      </c>
      <c r="D72" s="187"/>
      <c r="E72" s="187"/>
      <c r="F72" s="193" t="s">
        <v>24</v>
      </c>
      <c r="G72" s="194"/>
      <c r="H72" s="194"/>
      <c r="I72" s="194">
        <f>'SO01 01 (03_2020) Pol'!G16+'SO02 01 Pol'!G19</f>
        <v>0</v>
      </c>
      <c r="J72" s="191" t="str">
        <f>IF(I92=0,"",I72/I92*100)</f>
        <v/>
      </c>
    </row>
    <row r="73" spans="1:10" ht="36.75" customHeight="1" x14ac:dyDescent="0.2">
      <c r="A73" s="180"/>
      <c r="B73" s="185" t="s">
        <v>99</v>
      </c>
      <c r="C73" s="186" t="s">
        <v>100</v>
      </c>
      <c r="D73" s="187"/>
      <c r="E73" s="187"/>
      <c r="F73" s="193" t="s">
        <v>24</v>
      </c>
      <c r="G73" s="194"/>
      <c r="H73" s="194"/>
      <c r="I73" s="194">
        <f>'SO01 01 (03_2020) Pol'!G107+'SO01 02 (04_2020) Pol'!G122+'SO02 01 Pol'!G36+'SO02 02 (03_2020) Pol'!G57</f>
        <v>0</v>
      </c>
      <c r="J73" s="191" t="str">
        <f>IF(I92=0,"",I73/I92*100)</f>
        <v/>
      </c>
    </row>
    <row r="74" spans="1:10" ht="36.75" customHeight="1" x14ac:dyDescent="0.2">
      <c r="A74" s="180"/>
      <c r="B74" s="185" t="s">
        <v>101</v>
      </c>
      <c r="C74" s="186" t="s">
        <v>102</v>
      </c>
      <c r="D74" s="187"/>
      <c r="E74" s="187"/>
      <c r="F74" s="193" t="s">
        <v>25</v>
      </c>
      <c r="G74" s="194"/>
      <c r="H74" s="194"/>
      <c r="I74" s="194">
        <f>'SO01 03 Pol'!G8</f>
        <v>0</v>
      </c>
      <c r="J74" s="191" t="str">
        <f>IF(I92=0,"",I74/I92*100)</f>
        <v/>
      </c>
    </row>
    <row r="75" spans="1:10" ht="36.75" customHeight="1" x14ac:dyDescent="0.2">
      <c r="A75" s="180"/>
      <c r="B75" s="185" t="s">
        <v>103</v>
      </c>
      <c r="C75" s="186" t="s">
        <v>104</v>
      </c>
      <c r="D75" s="187"/>
      <c r="E75" s="187"/>
      <c r="F75" s="193" t="s">
        <v>25</v>
      </c>
      <c r="G75" s="194"/>
      <c r="H75" s="194"/>
      <c r="I75" s="194">
        <f>'SO01 02 (04_2020) Pol'!G125+'SO01 05 Pol'!G8</f>
        <v>0</v>
      </c>
      <c r="J75" s="191" t="str">
        <f>IF(I92=0,"",I75/I92*100)</f>
        <v/>
      </c>
    </row>
    <row r="76" spans="1:10" ht="36.75" customHeight="1" x14ac:dyDescent="0.2">
      <c r="A76" s="180"/>
      <c r="B76" s="185" t="s">
        <v>105</v>
      </c>
      <c r="C76" s="186" t="s">
        <v>106</v>
      </c>
      <c r="D76" s="187"/>
      <c r="E76" s="187"/>
      <c r="F76" s="193" t="s">
        <v>25</v>
      </c>
      <c r="G76" s="194"/>
      <c r="H76" s="194"/>
      <c r="I76" s="194">
        <f>'SO01 04 Pol'!G8</f>
        <v>0</v>
      </c>
      <c r="J76" s="191" t="str">
        <f>IF(I92=0,"",I76/I92*100)</f>
        <v/>
      </c>
    </row>
    <row r="77" spans="1:10" ht="36.75" customHeight="1" x14ac:dyDescent="0.2">
      <c r="A77" s="180"/>
      <c r="B77" s="185" t="s">
        <v>107</v>
      </c>
      <c r="C77" s="186" t="s">
        <v>108</v>
      </c>
      <c r="D77" s="187"/>
      <c r="E77" s="187"/>
      <c r="F77" s="193" t="s">
        <v>25</v>
      </c>
      <c r="G77" s="194"/>
      <c r="H77" s="194"/>
      <c r="I77" s="194">
        <f>'SO01 02 (04_2020) Pol'!G133</f>
        <v>0</v>
      </c>
      <c r="J77" s="191" t="str">
        <f>IF(I92=0,"",I77/I92*100)</f>
        <v/>
      </c>
    </row>
    <row r="78" spans="1:10" ht="36.75" customHeight="1" x14ac:dyDescent="0.2">
      <c r="A78" s="180"/>
      <c r="B78" s="185" t="s">
        <v>109</v>
      </c>
      <c r="C78" s="186" t="s">
        <v>110</v>
      </c>
      <c r="D78" s="187"/>
      <c r="E78" s="187"/>
      <c r="F78" s="193" t="s">
        <v>25</v>
      </c>
      <c r="G78" s="194"/>
      <c r="H78" s="194"/>
      <c r="I78" s="194">
        <f>'SO01 02 (04_2020) Pol'!G138</f>
        <v>0</v>
      </c>
      <c r="J78" s="191" t="str">
        <f>IF(I92=0,"",I78/I92*100)</f>
        <v/>
      </c>
    </row>
    <row r="79" spans="1:10" ht="36.75" customHeight="1" x14ac:dyDescent="0.2">
      <c r="A79" s="180"/>
      <c r="B79" s="185" t="s">
        <v>111</v>
      </c>
      <c r="C79" s="186" t="s">
        <v>112</v>
      </c>
      <c r="D79" s="187"/>
      <c r="E79" s="187"/>
      <c r="F79" s="193" t="s">
        <v>25</v>
      </c>
      <c r="G79" s="194"/>
      <c r="H79" s="194"/>
      <c r="I79" s="194">
        <f>'SO01 01 (03_2020) Pol'!G110+'SO01 02 (04_2020) Pol'!G148</f>
        <v>0</v>
      </c>
      <c r="J79" s="191" t="str">
        <f>IF(I92=0,"",I79/I92*100)</f>
        <v/>
      </c>
    </row>
    <row r="80" spans="1:10" ht="36.75" customHeight="1" x14ac:dyDescent="0.2">
      <c r="A80" s="180"/>
      <c r="B80" s="185" t="s">
        <v>113</v>
      </c>
      <c r="C80" s="186" t="s">
        <v>114</v>
      </c>
      <c r="D80" s="187"/>
      <c r="E80" s="187"/>
      <c r="F80" s="193" t="s">
        <v>25</v>
      </c>
      <c r="G80" s="194"/>
      <c r="H80" s="194"/>
      <c r="I80" s="194">
        <f>'SO01 01 (03_2020) Pol'!G126+'SO01 02 (04_2020) Pol'!G193+'SO02 01 Pol'!G39+'SO02 02 (03_2020) Pol'!G60</f>
        <v>0</v>
      </c>
      <c r="J80" s="191" t="str">
        <f>IF(I92=0,"",I80/I92*100)</f>
        <v/>
      </c>
    </row>
    <row r="81" spans="1:10" ht="36.75" customHeight="1" x14ac:dyDescent="0.2">
      <c r="A81" s="180"/>
      <c r="B81" s="185" t="s">
        <v>115</v>
      </c>
      <c r="C81" s="186" t="s">
        <v>116</v>
      </c>
      <c r="D81" s="187"/>
      <c r="E81" s="187"/>
      <c r="F81" s="193" t="s">
        <v>25</v>
      </c>
      <c r="G81" s="194"/>
      <c r="H81" s="194"/>
      <c r="I81" s="194">
        <f>'SO01 02 (04_2020) Pol'!G285</f>
        <v>0</v>
      </c>
      <c r="J81" s="191" t="str">
        <f>IF(I92=0,"",I81/I92*100)</f>
        <v/>
      </c>
    </row>
    <row r="82" spans="1:10" ht="36.75" customHeight="1" x14ac:dyDescent="0.2">
      <c r="A82" s="180"/>
      <c r="B82" s="185" t="s">
        <v>117</v>
      </c>
      <c r="C82" s="186" t="s">
        <v>118</v>
      </c>
      <c r="D82" s="187"/>
      <c r="E82" s="187"/>
      <c r="F82" s="193" t="s">
        <v>25</v>
      </c>
      <c r="G82" s="194"/>
      <c r="H82" s="194"/>
      <c r="I82" s="194">
        <f>'SO02 02 (03_2020) Pol'!G75</f>
        <v>0</v>
      </c>
      <c r="J82" s="191" t="str">
        <f>IF(I92=0,"",I82/I92*100)</f>
        <v/>
      </c>
    </row>
    <row r="83" spans="1:10" ht="36.75" customHeight="1" x14ac:dyDescent="0.2">
      <c r="A83" s="180"/>
      <c r="B83" s="185" t="s">
        <v>119</v>
      </c>
      <c r="C83" s="186" t="s">
        <v>120</v>
      </c>
      <c r="D83" s="187"/>
      <c r="E83" s="187"/>
      <c r="F83" s="193" t="s">
        <v>25</v>
      </c>
      <c r="G83" s="194"/>
      <c r="H83" s="194"/>
      <c r="I83" s="194">
        <f>'SO01 01 (03_2020) Pol'!G141+'SO01 02 (04_2020) Pol'!G326</f>
        <v>0</v>
      </c>
      <c r="J83" s="191" t="str">
        <f>IF(I92=0,"",I83/I92*100)</f>
        <v/>
      </c>
    </row>
    <row r="84" spans="1:10" ht="36.75" customHeight="1" x14ac:dyDescent="0.2">
      <c r="A84" s="180"/>
      <c r="B84" s="185" t="s">
        <v>121</v>
      </c>
      <c r="C84" s="186" t="s">
        <v>122</v>
      </c>
      <c r="D84" s="187"/>
      <c r="E84" s="187"/>
      <c r="F84" s="193" t="s">
        <v>25</v>
      </c>
      <c r="G84" s="194"/>
      <c r="H84" s="194"/>
      <c r="I84" s="194">
        <f>'SO01 02 (04_2020) Pol'!G362</f>
        <v>0</v>
      </c>
      <c r="J84" s="191" t="str">
        <f>IF(I92=0,"",I84/I92*100)</f>
        <v/>
      </c>
    </row>
    <row r="85" spans="1:10" ht="36.75" customHeight="1" x14ac:dyDescent="0.2">
      <c r="A85" s="180"/>
      <c r="B85" s="185" t="s">
        <v>123</v>
      </c>
      <c r="C85" s="186" t="s">
        <v>124</v>
      </c>
      <c r="D85" s="187"/>
      <c r="E85" s="187"/>
      <c r="F85" s="193" t="s">
        <v>25</v>
      </c>
      <c r="G85" s="194"/>
      <c r="H85" s="194"/>
      <c r="I85" s="194">
        <f>'SO01 02 (04_2020) Pol'!G386</f>
        <v>0</v>
      </c>
      <c r="J85" s="191" t="str">
        <f>IF(I92=0,"",I85/I92*100)</f>
        <v/>
      </c>
    </row>
    <row r="86" spans="1:10" ht="36.75" customHeight="1" x14ac:dyDescent="0.2">
      <c r="A86" s="180"/>
      <c r="B86" s="185" t="s">
        <v>125</v>
      </c>
      <c r="C86" s="186" t="s">
        <v>126</v>
      </c>
      <c r="D86" s="187"/>
      <c r="E86" s="187"/>
      <c r="F86" s="193" t="s">
        <v>25</v>
      </c>
      <c r="G86" s="194"/>
      <c r="H86" s="194"/>
      <c r="I86" s="194">
        <f>'SO01 02 (04_2020) Pol'!G398</f>
        <v>0</v>
      </c>
      <c r="J86" s="191" t="str">
        <f>IF(I92=0,"",I86/I92*100)</f>
        <v/>
      </c>
    </row>
    <row r="87" spans="1:10" ht="36.75" customHeight="1" x14ac:dyDescent="0.2">
      <c r="A87" s="180"/>
      <c r="B87" s="185" t="s">
        <v>127</v>
      </c>
      <c r="C87" s="186" t="s">
        <v>128</v>
      </c>
      <c r="D87" s="187"/>
      <c r="E87" s="187"/>
      <c r="F87" s="193" t="s">
        <v>25</v>
      </c>
      <c r="G87" s="194"/>
      <c r="H87" s="194"/>
      <c r="I87" s="194">
        <f>'SO01 01 (03_2020) Pol'!G150+'SO01 02 (04_2020) Pol'!G414</f>
        <v>0</v>
      </c>
      <c r="J87" s="191" t="str">
        <f>IF(I92=0,"",I87/I92*100)</f>
        <v/>
      </c>
    </row>
    <row r="88" spans="1:10" ht="36.75" customHeight="1" x14ac:dyDescent="0.2">
      <c r="A88" s="180"/>
      <c r="B88" s="185" t="s">
        <v>129</v>
      </c>
      <c r="C88" s="186" t="s">
        <v>130</v>
      </c>
      <c r="D88" s="187"/>
      <c r="E88" s="187"/>
      <c r="F88" s="193" t="s">
        <v>26</v>
      </c>
      <c r="G88" s="194"/>
      <c r="H88" s="194"/>
      <c r="I88" s="194">
        <f>'SO01 06 Pol'!G8+'SO01 07 Pol'!G8</f>
        <v>0</v>
      </c>
      <c r="J88" s="191" t="str">
        <f>IF(I92=0,"",I88/I92*100)</f>
        <v/>
      </c>
    </row>
    <row r="89" spans="1:10" ht="36.75" customHeight="1" x14ac:dyDescent="0.2">
      <c r="A89" s="180"/>
      <c r="B89" s="185" t="s">
        <v>131</v>
      </c>
      <c r="C89" s="186" t="s">
        <v>132</v>
      </c>
      <c r="D89" s="187"/>
      <c r="E89" s="187"/>
      <c r="F89" s="193" t="s">
        <v>133</v>
      </c>
      <c r="G89" s="194"/>
      <c r="H89" s="194"/>
      <c r="I89" s="194">
        <f>'SO01 01 (03_2020) Pol'!G184+'SO02 01 Pol'!G45</f>
        <v>0</v>
      </c>
      <c r="J89" s="191" t="str">
        <f>IF(I92=0,"",I89/I92*100)</f>
        <v/>
      </c>
    </row>
    <row r="90" spans="1:10" ht="36.75" customHeight="1" x14ac:dyDescent="0.2">
      <c r="A90" s="180"/>
      <c r="B90" s="185" t="s">
        <v>134</v>
      </c>
      <c r="C90" s="186" t="s">
        <v>27</v>
      </c>
      <c r="D90" s="187"/>
      <c r="E90" s="187"/>
      <c r="F90" s="193" t="s">
        <v>134</v>
      </c>
      <c r="G90" s="194"/>
      <c r="H90" s="194"/>
      <c r="I90" s="194">
        <f>'VRN 01 Pol'!G8</f>
        <v>0</v>
      </c>
      <c r="J90" s="191" t="str">
        <f>IF(I92=0,"",I90/I92*100)</f>
        <v/>
      </c>
    </row>
    <row r="91" spans="1:10" ht="36.75" customHeight="1" x14ac:dyDescent="0.2">
      <c r="A91" s="180"/>
      <c r="B91" s="185" t="s">
        <v>135</v>
      </c>
      <c r="C91" s="186" t="s">
        <v>28</v>
      </c>
      <c r="D91" s="187"/>
      <c r="E91" s="187"/>
      <c r="F91" s="193" t="s">
        <v>135</v>
      </c>
      <c r="G91" s="194"/>
      <c r="H91" s="194"/>
      <c r="I91" s="194">
        <f>'VRN 01 Pol'!G15</f>
        <v>0</v>
      </c>
      <c r="J91" s="191" t="str">
        <f>IF(I92=0,"",I91/I92*100)</f>
        <v/>
      </c>
    </row>
    <row r="92" spans="1:10" ht="25.5" customHeight="1" x14ac:dyDescent="0.2">
      <c r="A92" s="181"/>
      <c r="B92" s="188" t="s">
        <v>1</v>
      </c>
      <c r="C92" s="189"/>
      <c r="D92" s="190"/>
      <c r="E92" s="190"/>
      <c r="F92" s="195"/>
      <c r="G92" s="196"/>
      <c r="H92" s="196"/>
      <c r="I92" s="196">
        <f>SUM(I61:I91)</f>
        <v>0</v>
      </c>
      <c r="J92" s="192">
        <f>SUM(J61:J91)</f>
        <v>0</v>
      </c>
    </row>
    <row r="93" spans="1:10" x14ac:dyDescent="0.2">
      <c r="F93" s="133"/>
      <c r="G93" s="133"/>
      <c r="H93" s="133"/>
      <c r="I93" s="133"/>
      <c r="J93" s="134"/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</sheetData>
  <sheetProtection algorithmName="SHA-512" hashValue="WCPtg1jHUUyBzXTw41MyvnEVbnO+Xgn2i9Zlwfka5/I43qqjolDnx5jQVdczd6MyE7wkZeDaDHQA+lPNq9g9wA==" saltValue="ZUd3DiYg7PFFJPPu3xCAf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P/NW6YQi7zcG2CLFTlcyDiRqJD2KfAGsr79EFnZvc9PNu5d4gVVidsoh4wxZLyaEEJylu5CddtFDEjTSLWfMA==" saltValue="yOFjtZoAX+OtPQ06BCZD8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358E-AAF2-473F-A661-EF236E5AD4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79</v>
      </c>
      <c r="C8" s="255" t="s">
        <v>80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0.05</v>
      </c>
      <c r="P8" s="232"/>
      <c r="Q8" s="232">
        <f>SUM(Q9:Q12)</f>
        <v>0</v>
      </c>
      <c r="R8" s="232"/>
      <c r="S8" s="232"/>
      <c r="T8" s="233"/>
      <c r="U8" s="227"/>
      <c r="V8" s="227">
        <f>SUM(V9:V12)</f>
        <v>0.93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164</v>
      </c>
      <c r="C9" s="256" t="s">
        <v>165</v>
      </c>
      <c r="D9" s="236" t="s">
        <v>166</v>
      </c>
      <c r="E9" s="237">
        <v>4.5039999999999997E-2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1.0900000000000001</v>
      </c>
      <c r="O9" s="239">
        <f>ROUND(E9*N9,2)</f>
        <v>0.05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3">
        <v>20.6</v>
      </c>
      <c r="V9" s="223">
        <f>ROUND(E9*U9,2)</f>
        <v>0.93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7" t="s">
        <v>171</v>
      </c>
      <c r="D10" s="225"/>
      <c r="E10" s="226">
        <v>2.6880000000000001E-2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172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173</v>
      </c>
      <c r="D11" s="225"/>
      <c r="E11" s="226">
        <v>1.2800000000000001E-2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174</v>
      </c>
      <c r="D12" s="225"/>
      <c r="E12" s="226">
        <v>5.3600000000000002E-3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8" t="s">
        <v>162</v>
      </c>
      <c r="B13" s="229" t="s">
        <v>93</v>
      </c>
      <c r="C13" s="255" t="s">
        <v>94</v>
      </c>
      <c r="D13" s="230"/>
      <c r="E13" s="231"/>
      <c r="F13" s="232"/>
      <c r="G13" s="232">
        <f>SUMIF(AG14:AG15,"&lt;&gt;NOR",G14:G15)</f>
        <v>0</v>
      </c>
      <c r="H13" s="232"/>
      <c r="I13" s="232">
        <f>SUM(I14:I15)</f>
        <v>0</v>
      </c>
      <c r="J13" s="232"/>
      <c r="K13" s="232">
        <f>SUM(K14:K15)</f>
        <v>0</v>
      </c>
      <c r="L13" s="232"/>
      <c r="M13" s="232">
        <f>SUM(M14:M15)</f>
        <v>0</v>
      </c>
      <c r="N13" s="232"/>
      <c r="O13" s="232">
        <f>SUM(O14:O15)</f>
        <v>0.63</v>
      </c>
      <c r="P13" s="232"/>
      <c r="Q13" s="232">
        <f>SUM(Q14:Q15)</f>
        <v>0</v>
      </c>
      <c r="R13" s="232"/>
      <c r="S13" s="232"/>
      <c r="T13" s="233"/>
      <c r="U13" s="227"/>
      <c r="V13" s="227">
        <f>SUM(V14:V15)</f>
        <v>85.48</v>
      </c>
      <c r="W13" s="227"/>
      <c r="X13" s="227"/>
      <c r="AG13" t="s">
        <v>163</v>
      </c>
    </row>
    <row r="14" spans="1:60" outlineLevel="1" x14ac:dyDescent="0.2">
      <c r="A14" s="234">
        <v>2</v>
      </c>
      <c r="B14" s="235" t="s">
        <v>175</v>
      </c>
      <c r="C14" s="256" t="s">
        <v>176</v>
      </c>
      <c r="D14" s="236" t="s">
        <v>177</v>
      </c>
      <c r="E14" s="237">
        <v>399.45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1.58E-3</v>
      </c>
      <c r="O14" s="239">
        <f>ROUND(E14*N14,2)</f>
        <v>0.63</v>
      </c>
      <c r="P14" s="239">
        <v>0</v>
      </c>
      <c r="Q14" s="239">
        <f>ROUND(E14*P14,2)</f>
        <v>0</v>
      </c>
      <c r="R14" s="239" t="s">
        <v>178</v>
      </c>
      <c r="S14" s="239" t="s">
        <v>179</v>
      </c>
      <c r="T14" s="240" t="s">
        <v>180</v>
      </c>
      <c r="U14" s="223">
        <v>0.214</v>
      </c>
      <c r="V14" s="223">
        <f>ROUND(E14*U14,2)</f>
        <v>85.48</v>
      </c>
      <c r="W14" s="223"/>
      <c r="X14" s="223" t="s">
        <v>169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170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181</v>
      </c>
      <c r="D15" s="225"/>
      <c r="E15" s="226">
        <v>399.45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172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8" t="s">
        <v>162</v>
      </c>
      <c r="B16" s="229" t="s">
        <v>97</v>
      </c>
      <c r="C16" s="255" t="s">
        <v>98</v>
      </c>
      <c r="D16" s="230"/>
      <c r="E16" s="231"/>
      <c r="F16" s="232"/>
      <c r="G16" s="232">
        <f>SUMIF(AG17:AG106,"&lt;&gt;NOR",G17:G106)</f>
        <v>0</v>
      </c>
      <c r="H16" s="232"/>
      <c r="I16" s="232">
        <f>SUM(I17:I106)</f>
        <v>0</v>
      </c>
      <c r="J16" s="232"/>
      <c r="K16" s="232">
        <f>SUM(K17:K106)</f>
        <v>0</v>
      </c>
      <c r="L16" s="232"/>
      <c r="M16" s="232">
        <f>SUM(M17:M106)</f>
        <v>0</v>
      </c>
      <c r="N16" s="232"/>
      <c r="O16" s="232">
        <f>SUM(O17:O106)</f>
        <v>0.05</v>
      </c>
      <c r="P16" s="232"/>
      <c r="Q16" s="232">
        <f>SUM(Q17:Q106)</f>
        <v>54.519999999999989</v>
      </c>
      <c r="R16" s="232"/>
      <c r="S16" s="232"/>
      <c r="T16" s="233"/>
      <c r="U16" s="227"/>
      <c r="V16" s="227">
        <f>SUM(V17:V106)</f>
        <v>339.79000000000008</v>
      </c>
      <c r="W16" s="227"/>
      <c r="X16" s="227"/>
      <c r="AG16" t="s">
        <v>163</v>
      </c>
    </row>
    <row r="17" spans="1:60" ht="22.5" outlineLevel="1" x14ac:dyDescent="0.2">
      <c r="A17" s="234">
        <v>3</v>
      </c>
      <c r="B17" s="235" t="s">
        <v>182</v>
      </c>
      <c r="C17" s="256" t="s">
        <v>183</v>
      </c>
      <c r="D17" s="236" t="s">
        <v>184</v>
      </c>
      <c r="E17" s="237">
        <v>8.3049800000000005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1.2800000000000001E-3</v>
      </c>
      <c r="O17" s="239">
        <f>ROUND(E17*N17,2)</f>
        <v>0.01</v>
      </c>
      <c r="P17" s="239">
        <v>1.8</v>
      </c>
      <c r="Q17" s="239">
        <f>ROUND(E17*P17,2)</f>
        <v>14.95</v>
      </c>
      <c r="R17" s="239" t="s">
        <v>185</v>
      </c>
      <c r="S17" s="239" t="s">
        <v>179</v>
      </c>
      <c r="T17" s="240" t="s">
        <v>180</v>
      </c>
      <c r="U17" s="223">
        <v>1.52</v>
      </c>
      <c r="V17" s="223">
        <f>ROUND(E17*U17,2)</f>
        <v>12.62</v>
      </c>
      <c r="W17" s="223"/>
      <c r="X17" s="223" t="s">
        <v>169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170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58" t="s">
        <v>186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1" t="str">
        <f>C18</f>
        <v>nebo vybourání otvorů průřezové plochy přes 4 m2 ve zdivu nadzákladovém, včetně pomocného lešení o výšce podlahy do 1900 mm a pro zatížení do 1,5 kPa  (150 kg/m2)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188</v>
      </c>
      <c r="D19" s="225"/>
      <c r="E19" s="226">
        <v>6.0217499999999999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172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189</v>
      </c>
      <c r="D20" s="225"/>
      <c r="E20" s="226">
        <v>2.2832300000000001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172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4">
        <v>4</v>
      </c>
      <c r="B21" s="235" t="s">
        <v>190</v>
      </c>
      <c r="C21" s="256" t="s">
        <v>191</v>
      </c>
      <c r="D21" s="236" t="s">
        <v>184</v>
      </c>
      <c r="E21" s="237">
        <v>0.65005000000000002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1.1000000000000001E-3</v>
      </c>
      <c r="O21" s="239">
        <f>ROUND(E21*N21,2)</f>
        <v>0</v>
      </c>
      <c r="P21" s="239">
        <v>1.175</v>
      </c>
      <c r="Q21" s="239">
        <f>ROUND(E21*P21,2)</f>
        <v>0.76</v>
      </c>
      <c r="R21" s="239" t="s">
        <v>185</v>
      </c>
      <c r="S21" s="239" t="s">
        <v>179</v>
      </c>
      <c r="T21" s="240" t="s">
        <v>180</v>
      </c>
      <c r="U21" s="223">
        <v>1.2829999999999999</v>
      </c>
      <c r="V21" s="223">
        <f>ROUND(E21*U21,2)</f>
        <v>0.83</v>
      </c>
      <c r="W21" s="223"/>
      <c r="X21" s="223" t="s">
        <v>169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20"/>
      <c r="B22" s="221"/>
      <c r="C22" s="258" t="s">
        <v>186</v>
      </c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187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1" t="str">
        <f>C22</f>
        <v>nebo vybourání otvorů průřezové plochy přes 4 m2 ve zdivu nadzákladovém, včetně pomocného lešení o výšce podlahy do 1900 mm a pro zatížení do 1,5 kPa  (150 kg/m2)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192</v>
      </c>
      <c r="D23" s="225"/>
      <c r="E23" s="226">
        <v>5.5129999999999998E-2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7" t="s">
        <v>193</v>
      </c>
      <c r="D24" s="225"/>
      <c r="E24" s="226">
        <v>0.55691999999999997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172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7" t="s">
        <v>194</v>
      </c>
      <c r="D25" s="225"/>
      <c r="E25" s="226">
        <v>3.7999999999999999E-2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172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4">
        <v>5</v>
      </c>
      <c r="B26" s="235" t="s">
        <v>195</v>
      </c>
      <c r="C26" s="256" t="s">
        <v>196</v>
      </c>
      <c r="D26" s="236" t="s">
        <v>177</v>
      </c>
      <c r="E26" s="237">
        <v>2.8125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3.3E-4</v>
      </c>
      <c r="O26" s="239">
        <f>ROUND(E26*N26,2)</f>
        <v>0</v>
      </c>
      <c r="P26" s="239">
        <v>2.2329999999999999E-2</v>
      </c>
      <c r="Q26" s="239">
        <f>ROUND(E26*P26,2)</f>
        <v>0.06</v>
      </c>
      <c r="R26" s="239" t="s">
        <v>185</v>
      </c>
      <c r="S26" s="239" t="s">
        <v>179</v>
      </c>
      <c r="T26" s="240" t="s">
        <v>180</v>
      </c>
      <c r="U26" s="223">
        <v>0.4</v>
      </c>
      <c r="V26" s="223">
        <f>ROUND(E26*U26,2)</f>
        <v>1.1299999999999999</v>
      </c>
      <c r="W26" s="223"/>
      <c r="X26" s="223" t="s">
        <v>169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170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197</v>
      </c>
      <c r="D27" s="225"/>
      <c r="E27" s="226">
        <v>2.8125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6</v>
      </c>
      <c r="B28" s="235" t="s">
        <v>198</v>
      </c>
      <c r="C28" s="256" t="s">
        <v>199</v>
      </c>
      <c r="D28" s="236" t="s">
        <v>184</v>
      </c>
      <c r="E28" s="237">
        <v>1.7567999999999999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1.6</v>
      </c>
      <c r="Q28" s="239">
        <f>ROUND(E28*P28,2)</f>
        <v>2.81</v>
      </c>
      <c r="R28" s="239" t="s">
        <v>185</v>
      </c>
      <c r="S28" s="239" t="s">
        <v>179</v>
      </c>
      <c r="T28" s="240" t="s">
        <v>180</v>
      </c>
      <c r="U28" s="223">
        <v>9.14</v>
      </c>
      <c r="V28" s="223">
        <f>ROUND(E28*U28,2)</f>
        <v>16.059999999999999</v>
      </c>
      <c r="W28" s="223"/>
      <c r="X28" s="223" t="s">
        <v>169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170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200</v>
      </c>
      <c r="D29" s="225"/>
      <c r="E29" s="226">
        <v>1.7567999999999999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201</v>
      </c>
      <c r="C30" s="256" t="s">
        <v>202</v>
      </c>
      <c r="D30" s="236" t="s">
        <v>177</v>
      </c>
      <c r="E30" s="237">
        <v>154.26400000000001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1.75E-3</v>
      </c>
      <c r="Q30" s="239">
        <f>ROUND(E30*P30,2)</f>
        <v>0.27</v>
      </c>
      <c r="R30" s="239" t="s">
        <v>185</v>
      </c>
      <c r="S30" s="239" t="s">
        <v>179</v>
      </c>
      <c r="T30" s="240" t="s">
        <v>180</v>
      </c>
      <c r="U30" s="223">
        <v>0.16500000000000001</v>
      </c>
      <c r="V30" s="223">
        <f>ROUND(E30*U30,2)</f>
        <v>25.45</v>
      </c>
      <c r="W30" s="223"/>
      <c r="X30" s="223" t="s">
        <v>169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170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203</v>
      </c>
      <c r="D31" s="225"/>
      <c r="E31" s="226">
        <v>154.26400000000001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172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8</v>
      </c>
      <c r="B32" s="235" t="s">
        <v>204</v>
      </c>
      <c r="C32" s="256" t="s">
        <v>205</v>
      </c>
      <c r="D32" s="236" t="s">
        <v>177</v>
      </c>
      <c r="E32" s="237">
        <v>144.50688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2.5510000000000001E-2</v>
      </c>
      <c r="Q32" s="239">
        <f>ROUND(E32*P32,2)</f>
        <v>3.69</v>
      </c>
      <c r="R32" s="239" t="s">
        <v>185</v>
      </c>
      <c r="S32" s="239" t="s">
        <v>179</v>
      </c>
      <c r="T32" s="240" t="s">
        <v>180</v>
      </c>
      <c r="U32" s="223">
        <v>0.11550000000000001</v>
      </c>
      <c r="V32" s="223">
        <f>ROUND(E32*U32,2)</f>
        <v>16.690000000000001</v>
      </c>
      <c r="W32" s="223"/>
      <c r="X32" s="223" t="s">
        <v>169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170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7" t="s">
        <v>206</v>
      </c>
      <c r="D33" s="225"/>
      <c r="E33" s="226">
        <v>144.50688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172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9</v>
      </c>
      <c r="B34" s="235" t="s">
        <v>207</v>
      </c>
      <c r="C34" s="256" t="s">
        <v>208</v>
      </c>
      <c r="D34" s="236" t="s">
        <v>177</v>
      </c>
      <c r="E34" s="237">
        <v>329.32337999999999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1.26E-2</v>
      </c>
      <c r="Q34" s="239">
        <f>ROUND(E34*P34,2)</f>
        <v>4.1500000000000004</v>
      </c>
      <c r="R34" s="239" t="s">
        <v>185</v>
      </c>
      <c r="S34" s="239" t="s">
        <v>179</v>
      </c>
      <c r="T34" s="240" t="s">
        <v>180</v>
      </c>
      <c r="U34" s="223">
        <v>0.33</v>
      </c>
      <c r="V34" s="223">
        <f>ROUND(E34*U34,2)</f>
        <v>108.68</v>
      </c>
      <c r="W34" s="223"/>
      <c r="X34" s="223" t="s">
        <v>169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170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203</v>
      </c>
      <c r="D35" s="225"/>
      <c r="E35" s="226">
        <v>154.26400000000001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172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209</v>
      </c>
      <c r="D36" s="225"/>
      <c r="E36" s="226">
        <v>30.552499999999998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172</v>
      </c>
      <c r="AH36" s="213">
        <v>5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7" t="s">
        <v>206</v>
      </c>
      <c r="D37" s="225"/>
      <c r="E37" s="226">
        <v>144.50688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172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10</v>
      </c>
      <c r="B38" s="235" t="s">
        <v>210</v>
      </c>
      <c r="C38" s="256" t="s">
        <v>211</v>
      </c>
      <c r="D38" s="236" t="s">
        <v>177</v>
      </c>
      <c r="E38" s="237">
        <v>154.26400000000001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0.02</v>
      </c>
      <c r="Q38" s="239">
        <f>ROUND(E38*P38,2)</f>
        <v>3.09</v>
      </c>
      <c r="R38" s="239" t="s">
        <v>185</v>
      </c>
      <c r="S38" s="239" t="s">
        <v>179</v>
      </c>
      <c r="T38" s="240" t="s">
        <v>180</v>
      </c>
      <c r="U38" s="223">
        <v>0.14699999999999999</v>
      </c>
      <c r="V38" s="223">
        <f>ROUND(E38*U38,2)</f>
        <v>22.68</v>
      </c>
      <c r="W38" s="223"/>
      <c r="X38" s="223" t="s">
        <v>169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170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8" t="s">
        <v>212</v>
      </c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213</v>
      </c>
      <c r="D40" s="225"/>
      <c r="E40" s="226">
        <v>23.557500000000001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172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214</v>
      </c>
      <c r="D41" s="225"/>
      <c r="E41" s="226">
        <v>17.5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7" t="s">
        <v>215</v>
      </c>
      <c r="D42" s="225"/>
      <c r="E42" s="226">
        <v>6.0490000000000004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172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216</v>
      </c>
      <c r="D43" s="225"/>
      <c r="E43" s="226">
        <v>24.977499999999999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172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7" t="s">
        <v>217</v>
      </c>
      <c r="D44" s="225"/>
      <c r="E44" s="226">
        <v>67.207499999999996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172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7" t="s">
        <v>218</v>
      </c>
      <c r="D45" s="225"/>
      <c r="E45" s="226">
        <v>14.9725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172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4">
        <v>11</v>
      </c>
      <c r="B46" s="235" t="s">
        <v>219</v>
      </c>
      <c r="C46" s="256" t="s">
        <v>220</v>
      </c>
      <c r="D46" s="236" t="s">
        <v>177</v>
      </c>
      <c r="E46" s="237">
        <v>144.50688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8.6999999999999994E-2</v>
      </c>
      <c r="Q46" s="239">
        <f>ROUND(E46*P46,2)</f>
        <v>12.57</v>
      </c>
      <c r="R46" s="239" t="s">
        <v>185</v>
      </c>
      <c r="S46" s="239" t="s">
        <v>179</v>
      </c>
      <c r="T46" s="240" t="s">
        <v>180</v>
      </c>
      <c r="U46" s="223">
        <v>0.25900000000000001</v>
      </c>
      <c r="V46" s="223">
        <f>ROUND(E46*U46,2)</f>
        <v>37.43</v>
      </c>
      <c r="W46" s="223"/>
      <c r="X46" s="223" t="s">
        <v>169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170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8" t="s">
        <v>212</v>
      </c>
      <c r="D47" s="242"/>
      <c r="E47" s="242"/>
      <c r="F47" s="242"/>
      <c r="G47" s="242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187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7" t="s">
        <v>221</v>
      </c>
      <c r="D48" s="225"/>
      <c r="E48" s="226">
        <v>144.50688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172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12</v>
      </c>
      <c r="B49" s="235" t="s">
        <v>222</v>
      </c>
      <c r="C49" s="256" t="s">
        <v>223</v>
      </c>
      <c r="D49" s="236" t="s">
        <v>224</v>
      </c>
      <c r="E49" s="237">
        <v>134.125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4.0000000000000002E-4</v>
      </c>
      <c r="Q49" s="239">
        <f>ROUND(E49*P49,2)</f>
        <v>0.05</v>
      </c>
      <c r="R49" s="239" t="s">
        <v>185</v>
      </c>
      <c r="S49" s="239" t="s">
        <v>179</v>
      </c>
      <c r="T49" s="240" t="s">
        <v>180</v>
      </c>
      <c r="U49" s="223">
        <v>7.0000000000000007E-2</v>
      </c>
      <c r="V49" s="223">
        <f>ROUND(E49*U49,2)</f>
        <v>9.39</v>
      </c>
      <c r="W49" s="223"/>
      <c r="X49" s="223" t="s">
        <v>169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170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225</v>
      </c>
      <c r="D50" s="225"/>
      <c r="E50" s="226">
        <v>14.425000000000001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20"/>
      <c r="B51" s="221"/>
      <c r="C51" s="257" t="s">
        <v>226</v>
      </c>
      <c r="D51" s="225"/>
      <c r="E51" s="226">
        <v>35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172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227</v>
      </c>
      <c r="D52" s="225"/>
      <c r="E52" s="226">
        <v>9.65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172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228</v>
      </c>
      <c r="D53" s="225"/>
      <c r="E53" s="226">
        <v>7.35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172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7" t="s">
        <v>229</v>
      </c>
      <c r="D54" s="225"/>
      <c r="E54" s="226">
        <v>18.149999999999999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172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7" t="s">
        <v>230</v>
      </c>
      <c r="D55" s="225"/>
      <c r="E55" s="226">
        <v>34.549999999999997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172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231</v>
      </c>
      <c r="D56" s="225"/>
      <c r="E56" s="226">
        <v>15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13</v>
      </c>
      <c r="B57" s="235" t="s">
        <v>232</v>
      </c>
      <c r="C57" s="256" t="s">
        <v>233</v>
      </c>
      <c r="D57" s="236" t="s">
        <v>234</v>
      </c>
      <c r="E57" s="237">
        <v>14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 t="s">
        <v>185</v>
      </c>
      <c r="S57" s="239" t="s">
        <v>179</v>
      </c>
      <c r="T57" s="240" t="s">
        <v>180</v>
      </c>
      <c r="U57" s="223">
        <v>0.03</v>
      </c>
      <c r="V57" s="223">
        <f>ROUND(E57*U57,2)</f>
        <v>0.42</v>
      </c>
      <c r="W57" s="223"/>
      <c r="X57" s="223" t="s">
        <v>169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170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8" t="s">
        <v>235</v>
      </c>
      <c r="D58" s="242"/>
      <c r="E58" s="242"/>
      <c r="F58" s="242"/>
      <c r="G58" s="242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187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7" t="s">
        <v>236</v>
      </c>
      <c r="D59" s="225"/>
      <c r="E59" s="226">
        <v>14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172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4">
        <v>14</v>
      </c>
      <c r="B60" s="235" t="s">
        <v>237</v>
      </c>
      <c r="C60" s="256" t="s">
        <v>238</v>
      </c>
      <c r="D60" s="236" t="s">
        <v>234</v>
      </c>
      <c r="E60" s="237">
        <v>15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 t="s">
        <v>185</v>
      </c>
      <c r="S60" s="239" t="s">
        <v>179</v>
      </c>
      <c r="T60" s="240" t="s">
        <v>180</v>
      </c>
      <c r="U60" s="223">
        <v>0.05</v>
      </c>
      <c r="V60" s="223">
        <f>ROUND(E60*U60,2)</f>
        <v>0.75</v>
      </c>
      <c r="W60" s="223"/>
      <c r="X60" s="223" t="s">
        <v>169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170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8" t="s">
        <v>235</v>
      </c>
      <c r="D61" s="242"/>
      <c r="E61" s="242"/>
      <c r="F61" s="242"/>
      <c r="G61" s="242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187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239</v>
      </c>
      <c r="D62" s="225"/>
      <c r="E62" s="226">
        <v>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7" t="s">
        <v>240</v>
      </c>
      <c r="D63" s="225"/>
      <c r="E63" s="226">
        <v>3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172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241</v>
      </c>
      <c r="D64" s="225"/>
      <c r="E64" s="226">
        <v>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7" t="s">
        <v>242</v>
      </c>
      <c r="D65" s="225"/>
      <c r="E65" s="226">
        <v>2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172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243</v>
      </c>
      <c r="D66" s="225"/>
      <c r="E66" s="226">
        <v>2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172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244</v>
      </c>
      <c r="D67" s="225"/>
      <c r="E67" s="226">
        <v>3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172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245</v>
      </c>
      <c r="D68" s="225"/>
      <c r="E68" s="226">
        <v>1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172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246</v>
      </c>
      <c r="D69" s="225"/>
      <c r="E69" s="226">
        <v>1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7" t="s">
        <v>247</v>
      </c>
      <c r="D70" s="225"/>
      <c r="E70" s="226">
        <v>1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172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4">
        <v>15</v>
      </c>
      <c r="B71" s="235" t="s">
        <v>248</v>
      </c>
      <c r="C71" s="256" t="s">
        <v>249</v>
      </c>
      <c r="D71" s="236" t="s">
        <v>177</v>
      </c>
      <c r="E71" s="237">
        <v>8.19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2.1900000000000001E-3</v>
      </c>
      <c r="O71" s="239">
        <f>ROUND(E71*N71,2)</f>
        <v>0.02</v>
      </c>
      <c r="P71" s="239">
        <v>4.1000000000000002E-2</v>
      </c>
      <c r="Q71" s="239">
        <f>ROUND(E71*P71,2)</f>
        <v>0.34</v>
      </c>
      <c r="R71" s="239" t="s">
        <v>185</v>
      </c>
      <c r="S71" s="239" t="s">
        <v>179</v>
      </c>
      <c r="T71" s="240" t="s">
        <v>180</v>
      </c>
      <c r="U71" s="223">
        <v>0.52</v>
      </c>
      <c r="V71" s="223">
        <f>ROUND(E71*U71,2)</f>
        <v>4.26</v>
      </c>
      <c r="W71" s="223"/>
      <c r="X71" s="223" t="s">
        <v>169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170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8" t="s">
        <v>250</v>
      </c>
      <c r="D72" s="242"/>
      <c r="E72" s="242"/>
      <c r="F72" s="242"/>
      <c r="G72" s="242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187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7" t="s">
        <v>251</v>
      </c>
      <c r="D73" s="225"/>
      <c r="E73" s="226">
        <v>8.19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172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33.75" outlineLevel="1" x14ac:dyDescent="0.2">
      <c r="A74" s="234">
        <v>16</v>
      </c>
      <c r="B74" s="235" t="s">
        <v>252</v>
      </c>
      <c r="C74" s="256" t="s">
        <v>253</v>
      </c>
      <c r="D74" s="236" t="s">
        <v>177</v>
      </c>
      <c r="E74" s="237">
        <v>7.38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1.17E-3</v>
      </c>
      <c r="O74" s="239">
        <f>ROUND(E74*N74,2)</f>
        <v>0.01</v>
      </c>
      <c r="P74" s="239">
        <v>7.5999999999999998E-2</v>
      </c>
      <c r="Q74" s="239">
        <f>ROUND(E74*P74,2)</f>
        <v>0.56000000000000005</v>
      </c>
      <c r="R74" s="239" t="s">
        <v>185</v>
      </c>
      <c r="S74" s="239" t="s">
        <v>179</v>
      </c>
      <c r="T74" s="240" t="s">
        <v>180</v>
      </c>
      <c r="U74" s="223">
        <v>0.93899999999999995</v>
      </c>
      <c r="V74" s="223">
        <f>ROUND(E74*U74,2)</f>
        <v>6.93</v>
      </c>
      <c r="W74" s="223"/>
      <c r="X74" s="223" t="s">
        <v>169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170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254</v>
      </c>
      <c r="D75" s="225"/>
      <c r="E75" s="226">
        <v>3.69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172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255</v>
      </c>
      <c r="D76" s="225"/>
      <c r="E76" s="226">
        <v>1.845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172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7" t="s">
        <v>256</v>
      </c>
      <c r="D77" s="225"/>
      <c r="E77" s="226">
        <v>1.845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4">
        <v>17</v>
      </c>
      <c r="B78" s="235" t="s">
        <v>257</v>
      </c>
      <c r="C78" s="256" t="s">
        <v>258</v>
      </c>
      <c r="D78" s="236" t="s">
        <v>177</v>
      </c>
      <c r="E78" s="237">
        <v>4.25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1E-3</v>
      </c>
      <c r="O78" s="239">
        <f>ROUND(E78*N78,2)</f>
        <v>0</v>
      </c>
      <c r="P78" s="239">
        <v>3.492E-2</v>
      </c>
      <c r="Q78" s="239">
        <f>ROUND(E78*P78,2)</f>
        <v>0.15</v>
      </c>
      <c r="R78" s="239" t="s">
        <v>185</v>
      </c>
      <c r="S78" s="239" t="s">
        <v>179</v>
      </c>
      <c r="T78" s="240" t="s">
        <v>180</v>
      </c>
      <c r="U78" s="223">
        <v>0.52100000000000002</v>
      </c>
      <c r="V78" s="223">
        <f>ROUND(E78*U78,2)</f>
        <v>2.21</v>
      </c>
      <c r="W78" s="223"/>
      <c r="X78" s="223" t="s">
        <v>169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170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259</v>
      </c>
      <c r="D79" s="225"/>
      <c r="E79" s="226">
        <v>1.5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260</v>
      </c>
      <c r="D80" s="225"/>
      <c r="E80" s="226">
        <v>1.5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261</v>
      </c>
      <c r="D81" s="225"/>
      <c r="E81" s="226">
        <v>1.25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33.75" outlineLevel="1" x14ac:dyDescent="0.2">
      <c r="A82" s="234">
        <v>18</v>
      </c>
      <c r="B82" s="235" t="s">
        <v>262</v>
      </c>
      <c r="C82" s="256" t="s">
        <v>263</v>
      </c>
      <c r="D82" s="236" t="s">
        <v>234</v>
      </c>
      <c r="E82" s="237">
        <v>9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3.4000000000000002E-4</v>
      </c>
      <c r="O82" s="239">
        <f>ROUND(E82*N82,2)</f>
        <v>0</v>
      </c>
      <c r="P82" s="239">
        <v>6.9000000000000006E-2</v>
      </c>
      <c r="Q82" s="239">
        <f>ROUND(E82*P82,2)</f>
        <v>0.62</v>
      </c>
      <c r="R82" s="239" t="s">
        <v>185</v>
      </c>
      <c r="S82" s="239" t="s">
        <v>179</v>
      </c>
      <c r="T82" s="240" t="s">
        <v>180</v>
      </c>
      <c r="U82" s="223">
        <v>0.21299999999999999</v>
      </c>
      <c r="V82" s="223">
        <f>ROUND(E82*U82,2)</f>
        <v>1.92</v>
      </c>
      <c r="W82" s="223"/>
      <c r="X82" s="223" t="s">
        <v>169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170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8" t="s">
        <v>264</v>
      </c>
      <c r="D83" s="242"/>
      <c r="E83" s="242"/>
      <c r="F83" s="242"/>
      <c r="G83" s="242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187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7" t="s">
        <v>265</v>
      </c>
      <c r="D84" s="225"/>
      <c r="E84" s="226">
        <v>9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172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3.75" outlineLevel="1" x14ac:dyDescent="0.2">
      <c r="A85" s="234">
        <v>19</v>
      </c>
      <c r="B85" s="235" t="s">
        <v>266</v>
      </c>
      <c r="C85" s="256" t="s">
        <v>267</v>
      </c>
      <c r="D85" s="236" t="s">
        <v>184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1.33E-3</v>
      </c>
      <c r="O85" s="239">
        <f>ROUND(E85*N85,2)</f>
        <v>0</v>
      </c>
      <c r="P85" s="239">
        <v>1.8</v>
      </c>
      <c r="Q85" s="239">
        <f>ROUND(E85*P85,2)</f>
        <v>1.8</v>
      </c>
      <c r="R85" s="239" t="s">
        <v>185</v>
      </c>
      <c r="S85" s="239" t="s">
        <v>179</v>
      </c>
      <c r="T85" s="240" t="s">
        <v>180</v>
      </c>
      <c r="U85" s="223">
        <v>4.67</v>
      </c>
      <c r="V85" s="223">
        <f>ROUND(E85*U85,2)</f>
        <v>4.67</v>
      </c>
      <c r="W85" s="223"/>
      <c r="X85" s="223" t="s">
        <v>169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170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8" t="s">
        <v>264</v>
      </c>
      <c r="D86" s="242"/>
      <c r="E86" s="242"/>
      <c r="F86" s="242"/>
      <c r="G86" s="242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187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7" t="s">
        <v>268</v>
      </c>
      <c r="D87" s="225"/>
      <c r="E87" s="226">
        <v>1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172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4">
        <v>20</v>
      </c>
      <c r="B88" s="235" t="s">
        <v>269</v>
      </c>
      <c r="C88" s="256" t="s">
        <v>270</v>
      </c>
      <c r="D88" s="236" t="s">
        <v>234</v>
      </c>
      <c r="E88" s="237">
        <v>14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4.8999999999999998E-4</v>
      </c>
      <c r="O88" s="239">
        <f>ROUND(E88*N88,2)</f>
        <v>0.01</v>
      </c>
      <c r="P88" s="239">
        <v>1.4999999999999999E-2</v>
      </c>
      <c r="Q88" s="239">
        <f>ROUND(E88*P88,2)</f>
        <v>0.21</v>
      </c>
      <c r="R88" s="239" t="s">
        <v>185</v>
      </c>
      <c r="S88" s="239" t="s">
        <v>179</v>
      </c>
      <c r="T88" s="240" t="s">
        <v>168</v>
      </c>
      <c r="U88" s="223">
        <v>0.54200000000000004</v>
      </c>
      <c r="V88" s="223">
        <f>ROUND(E88*U88,2)</f>
        <v>7.59</v>
      </c>
      <c r="W88" s="223"/>
      <c r="X88" s="223" t="s">
        <v>169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170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7" t="s">
        <v>271</v>
      </c>
      <c r="D89" s="225"/>
      <c r="E89" s="226">
        <v>4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172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7" t="s">
        <v>272</v>
      </c>
      <c r="D90" s="225"/>
      <c r="E90" s="226">
        <v>6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172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7" t="s">
        <v>273</v>
      </c>
      <c r="D91" s="225"/>
      <c r="E91" s="226">
        <v>4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172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1" x14ac:dyDescent="0.2">
      <c r="A92" s="234">
        <v>21</v>
      </c>
      <c r="B92" s="235" t="s">
        <v>274</v>
      </c>
      <c r="C92" s="256" t="s">
        <v>275</v>
      </c>
      <c r="D92" s="236" t="s">
        <v>234</v>
      </c>
      <c r="E92" s="237">
        <v>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4.8999999999999998E-4</v>
      </c>
      <c r="O92" s="239">
        <f>ROUND(E92*N92,2)</f>
        <v>0</v>
      </c>
      <c r="P92" s="239">
        <v>3.1E-2</v>
      </c>
      <c r="Q92" s="239">
        <f>ROUND(E92*P92,2)</f>
        <v>0.25</v>
      </c>
      <c r="R92" s="239" t="s">
        <v>185</v>
      </c>
      <c r="S92" s="239" t="s">
        <v>179</v>
      </c>
      <c r="T92" s="240" t="s">
        <v>180</v>
      </c>
      <c r="U92" s="223">
        <v>0.77200000000000002</v>
      </c>
      <c r="V92" s="223">
        <f>ROUND(E92*U92,2)</f>
        <v>6.18</v>
      </c>
      <c r="W92" s="223"/>
      <c r="X92" s="223" t="s">
        <v>169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170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7" t="s">
        <v>276</v>
      </c>
      <c r="D93" s="225"/>
      <c r="E93" s="226">
        <v>8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172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4">
        <v>22</v>
      </c>
      <c r="B94" s="235" t="s">
        <v>277</v>
      </c>
      <c r="C94" s="256" t="s">
        <v>278</v>
      </c>
      <c r="D94" s="236" t="s">
        <v>177</v>
      </c>
      <c r="E94" s="237">
        <v>5.4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6.8000000000000005E-2</v>
      </c>
      <c r="Q94" s="239">
        <f>ROUND(E94*P94,2)</f>
        <v>0.37</v>
      </c>
      <c r="R94" s="239" t="s">
        <v>185</v>
      </c>
      <c r="S94" s="239" t="s">
        <v>179</v>
      </c>
      <c r="T94" s="240" t="s">
        <v>180</v>
      </c>
      <c r="U94" s="223">
        <v>0.3</v>
      </c>
      <c r="V94" s="223">
        <f>ROUND(E94*U94,2)</f>
        <v>1.62</v>
      </c>
      <c r="W94" s="223"/>
      <c r="X94" s="223" t="s">
        <v>169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170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8" t="s">
        <v>279</v>
      </c>
      <c r="D95" s="242"/>
      <c r="E95" s="242"/>
      <c r="F95" s="242"/>
      <c r="G95" s="242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187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7" t="s">
        <v>280</v>
      </c>
      <c r="D96" s="225"/>
      <c r="E96" s="226">
        <v>2.7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172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7" t="s">
        <v>281</v>
      </c>
      <c r="D97" s="225"/>
      <c r="E97" s="226">
        <v>2.7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172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23</v>
      </c>
      <c r="B98" s="235" t="s">
        <v>282</v>
      </c>
      <c r="C98" s="256" t="s">
        <v>283</v>
      </c>
      <c r="D98" s="236" t="s">
        <v>177</v>
      </c>
      <c r="E98" s="237">
        <v>10.53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0.38300000000000001</v>
      </c>
      <c r="Q98" s="239">
        <f>ROUND(E98*P98,2)</f>
        <v>4.03</v>
      </c>
      <c r="R98" s="239"/>
      <c r="S98" s="239" t="s">
        <v>167</v>
      </c>
      <c r="T98" s="240" t="s">
        <v>284</v>
      </c>
      <c r="U98" s="223">
        <v>3.15</v>
      </c>
      <c r="V98" s="223">
        <f>ROUND(E98*U98,2)</f>
        <v>33.17</v>
      </c>
      <c r="W98" s="223"/>
      <c r="X98" s="223" t="s">
        <v>169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170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285</v>
      </c>
      <c r="D99" s="225"/>
      <c r="E99" s="226">
        <v>10.53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172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24</v>
      </c>
      <c r="B100" s="235" t="s">
        <v>286</v>
      </c>
      <c r="C100" s="256" t="s">
        <v>287</v>
      </c>
      <c r="D100" s="236" t="s">
        <v>166</v>
      </c>
      <c r="E100" s="237">
        <v>2.1899999999999999E-2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7.596E-2</v>
      </c>
      <c r="O100" s="239">
        <f>ROUND(E100*N100,2)</f>
        <v>0</v>
      </c>
      <c r="P100" s="239">
        <v>1.244</v>
      </c>
      <c r="Q100" s="239">
        <f>ROUND(E100*P100,2)</f>
        <v>0.03</v>
      </c>
      <c r="R100" s="239"/>
      <c r="S100" s="239" t="s">
        <v>167</v>
      </c>
      <c r="T100" s="240" t="s">
        <v>288</v>
      </c>
      <c r="U100" s="223">
        <v>33.56</v>
      </c>
      <c r="V100" s="223">
        <f>ROUND(E100*U100,2)</f>
        <v>0.73</v>
      </c>
      <c r="W100" s="223"/>
      <c r="X100" s="223" t="s">
        <v>169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170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7" t="s">
        <v>289</v>
      </c>
      <c r="D101" s="225"/>
      <c r="E101" s="226">
        <v>2.1899999999999999E-2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172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4">
        <v>25</v>
      </c>
      <c r="B102" s="235" t="s">
        <v>290</v>
      </c>
      <c r="C102" s="256" t="s">
        <v>291</v>
      </c>
      <c r="D102" s="236" t="s">
        <v>177</v>
      </c>
      <c r="E102" s="237">
        <v>0.46800000000000003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1.4E-2</v>
      </c>
      <c r="Q102" s="239">
        <f>ROUND(E102*P102,2)</f>
        <v>0.01</v>
      </c>
      <c r="R102" s="239"/>
      <c r="S102" s="239" t="s">
        <v>167</v>
      </c>
      <c r="T102" s="240" t="s">
        <v>284</v>
      </c>
      <c r="U102" s="223">
        <v>0.39100000000000001</v>
      </c>
      <c r="V102" s="223">
        <f>ROUND(E102*U102,2)</f>
        <v>0.18</v>
      </c>
      <c r="W102" s="223"/>
      <c r="X102" s="223" t="s">
        <v>169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170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9" t="s">
        <v>292</v>
      </c>
      <c r="D103" s="243"/>
      <c r="E103" s="243"/>
      <c r="F103" s="243"/>
      <c r="G103" s="24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7" t="s">
        <v>294</v>
      </c>
      <c r="D104" s="225"/>
      <c r="E104" s="226">
        <v>0.46800000000000003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172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4">
        <v>26</v>
      </c>
      <c r="B105" s="235" t="s">
        <v>295</v>
      </c>
      <c r="C105" s="256" t="s">
        <v>296</v>
      </c>
      <c r="D105" s="236" t="s">
        <v>177</v>
      </c>
      <c r="E105" s="237">
        <v>22.2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0.16900000000000001</v>
      </c>
      <c r="Q105" s="239">
        <f>ROUND(E105*P105,2)</f>
        <v>3.75</v>
      </c>
      <c r="R105" s="239"/>
      <c r="S105" s="239" t="s">
        <v>167</v>
      </c>
      <c r="T105" s="240" t="s">
        <v>288</v>
      </c>
      <c r="U105" s="223">
        <v>0.82</v>
      </c>
      <c r="V105" s="223">
        <f>ROUND(E105*U105,2)</f>
        <v>18.2</v>
      </c>
      <c r="W105" s="223"/>
      <c r="X105" s="223" t="s">
        <v>169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170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297</v>
      </c>
      <c r="D106" s="225"/>
      <c r="E106" s="226">
        <v>22.2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172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8" t="s">
        <v>162</v>
      </c>
      <c r="B107" s="229" t="s">
        <v>99</v>
      </c>
      <c r="C107" s="255" t="s">
        <v>100</v>
      </c>
      <c r="D107" s="230"/>
      <c r="E107" s="231"/>
      <c r="F107" s="232"/>
      <c r="G107" s="232">
        <f>SUMIF(AG108:AG109,"&lt;&gt;NOR",G108:G109)</f>
        <v>0</v>
      </c>
      <c r="H107" s="232"/>
      <c r="I107" s="232">
        <f>SUM(I108:I109)</f>
        <v>0</v>
      </c>
      <c r="J107" s="232"/>
      <c r="K107" s="232">
        <f>SUM(K108:K109)</f>
        <v>0</v>
      </c>
      <c r="L107" s="232"/>
      <c r="M107" s="232">
        <f>SUM(M108:M109)</f>
        <v>0</v>
      </c>
      <c r="N107" s="232"/>
      <c r="O107" s="232">
        <f>SUM(O108:O109)</f>
        <v>0</v>
      </c>
      <c r="P107" s="232"/>
      <c r="Q107" s="232">
        <f>SUM(Q108:Q109)</f>
        <v>0</v>
      </c>
      <c r="R107" s="232"/>
      <c r="S107" s="232"/>
      <c r="T107" s="233"/>
      <c r="U107" s="227"/>
      <c r="V107" s="227">
        <f>SUM(V108:V109)</f>
        <v>0.69</v>
      </c>
      <c r="W107" s="227"/>
      <c r="X107" s="227"/>
      <c r="AG107" t="s">
        <v>163</v>
      </c>
    </row>
    <row r="108" spans="1:60" ht="33.75" outlineLevel="1" x14ac:dyDescent="0.2">
      <c r="A108" s="234">
        <v>27</v>
      </c>
      <c r="B108" s="235" t="s">
        <v>298</v>
      </c>
      <c r="C108" s="256" t="s">
        <v>299</v>
      </c>
      <c r="D108" s="236" t="s">
        <v>166</v>
      </c>
      <c r="E108" s="237">
        <v>0.74014999999999997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 t="s">
        <v>300</v>
      </c>
      <c r="S108" s="239" t="s">
        <v>179</v>
      </c>
      <c r="T108" s="240" t="s">
        <v>180</v>
      </c>
      <c r="U108" s="223">
        <v>0.9385</v>
      </c>
      <c r="V108" s="223">
        <f>ROUND(E108*U108,2)</f>
        <v>0.69</v>
      </c>
      <c r="W108" s="223"/>
      <c r="X108" s="223" t="s">
        <v>301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302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8" t="s">
        <v>303</v>
      </c>
      <c r="D109" s="242"/>
      <c r="E109" s="242"/>
      <c r="F109" s="242"/>
      <c r="G109" s="242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187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8" t="s">
        <v>162</v>
      </c>
      <c r="B110" s="229" t="s">
        <v>111</v>
      </c>
      <c r="C110" s="255" t="s">
        <v>112</v>
      </c>
      <c r="D110" s="230"/>
      <c r="E110" s="231"/>
      <c r="F110" s="232"/>
      <c r="G110" s="232">
        <f>SUMIF(AG111:AG125,"&lt;&gt;NOR",G111:G125)</f>
        <v>0</v>
      </c>
      <c r="H110" s="232"/>
      <c r="I110" s="232">
        <f>SUM(I111:I125)</f>
        <v>0</v>
      </c>
      <c r="J110" s="232"/>
      <c r="K110" s="232">
        <f>SUM(K111:K125)</f>
        <v>0</v>
      </c>
      <c r="L110" s="232"/>
      <c r="M110" s="232">
        <f>SUM(M111:M125)</f>
        <v>0</v>
      </c>
      <c r="N110" s="232"/>
      <c r="O110" s="232">
        <f>SUM(O111:O125)</f>
        <v>0</v>
      </c>
      <c r="P110" s="232"/>
      <c r="Q110" s="232">
        <f>SUM(Q111:Q125)</f>
        <v>1.26</v>
      </c>
      <c r="R110" s="232"/>
      <c r="S110" s="232"/>
      <c r="T110" s="233"/>
      <c r="U110" s="227"/>
      <c r="V110" s="227">
        <f>SUM(V111:V125)</f>
        <v>23.499999999999996</v>
      </c>
      <c r="W110" s="227"/>
      <c r="X110" s="227"/>
      <c r="AG110" t="s">
        <v>163</v>
      </c>
    </row>
    <row r="111" spans="1:60" outlineLevel="1" x14ac:dyDescent="0.2">
      <c r="A111" s="234">
        <v>28</v>
      </c>
      <c r="B111" s="235" t="s">
        <v>304</v>
      </c>
      <c r="C111" s="256" t="s">
        <v>305</v>
      </c>
      <c r="D111" s="236" t="s">
        <v>177</v>
      </c>
      <c r="E111" s="237">
        <v>29.1965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1.6379999999999999E-2</v>
      </c>
      <c r="Q111" s="239">
        <f>ROUND(E111*P111,2)</f>
        <v>0.48</v>
      </c>
      <c r="R111" s="239" t="s">
        <v>306</v>
      </c>
      <c r="S111" s="239" t="s">
        <v>179</v>
      </c>
      <c r="T111" s="240" t="s">
        <v>180</v>
      </c>
      <c r="U111" s="223">
        <v>0.12</v>
      </c>
      <c r="V111" s="223">
        <f>ROUND(E111*U111,2)</f>
        <v>3.5</v>
      </c>
      <c r="W111" s="223"/>
      <c r="X111" s="223" t="s">
        <v>169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170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8" t="s">
        <v>307</v>
      </c>
      <c r="D112" s="242"/>
      <c r="E112" s="242"/>
      <c r="F112" s="242"/>
      <c r="G112" s="242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187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7" t="s">
        <v>308</v>
      </c>
      <c r="D113" s="225"/>
      <c r="E113" s="226">
        <v>13.2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172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7" t="s">
        <v>309</v>
      </c>
      <c r="D114" s="225"/>
      <c r="E114" s="226">
        <v>8.9265000000000008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172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7" t="s">
        <v>310</v>
      </c>
      <c r="D115" s="225"/>
      <c r="E115" s="226">
        <v>7.07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172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29</v>
      </c>
      <c r="B116" s="235" t="s">
        <v>311</v>
      </c>
      <c r="C116" s="256" t="s">
        <v>312</v>
      </c>
      <c r="D116" s="236" t="s">
        <v>177</v>
      </c>
      <c r="E116" s="237">
        <v>2.4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2.4649999999999998E-2</v>
      </c>
      <c r="Q116" s="239">
        <f>ROUND(E116*P116,2)</f>
        <v>0.06</v>
      </c>
      <c r="R116" s="239" t="s">
        <v>306</v>
      </c>
      <c r="S116" s="239" t="s">
        <v>179</v>
      </c>
      <c r="T116" s="240" t="s">
        <v>180</v>
      </c>
      <c r="U116" s="223">
        <v>0.25</v>
      </c>
      <c r="V116" s="223">
        <f>ROUND(E116*U116,2)</f>
        <v>0.6</v>
      </c>
      <c r="W116" s="223"/>
      <c r="X116" s="223" t="s">
        <v>169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170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313</v>
      </c>
      <c r="D117" s="225"/>
      <c r="E117" s="226">
        <v>2.4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4">
        <v>30</v>
      </c>
      <c r="B118" s="235" t="s">
        <v>314</v>
      </c>
      <c r="C118" s="256" t="s">
        <v>315</v>
      </c>
      <c r="D118" s="236" t="s">
        <v>177</v>
      </c>
      <c r="E118" s="237">
        <v>50.05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1.098E-2</v>
      </c>
      <c r="Q118" s="239">
        <f>ROUND(E118*P118,2)</f>
        <v>0.55000000000000004</v>
      </c>
      <c r="R118" s="239" t="s">
        <v>306</v>
      </c>
      <c r="S118" s="239" t="s">
        <v>179</v>
      </c>
      <c r="T118" s="240" t="s">
        <v>180</v>
      </c>
      <c r="U118" s="223">
        <v>0.37</v>
      </c>
      <c r="V118" s="223">
        <f>ROUND(E118*U118,2)</f>
        <v>18.52</v>
      </c>
      <c r="W118" s="223"/>
      <c r="X118" s="223" t="s">
        <v>169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170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7" t="s">
        <v>316</v>
      </c>
      <c r="D119" s="225"/>
      <c r="E119" s="226">
        <v>12.4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172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7" t="s">
        <v>317</v>
      </c>
      <c r="D120" s="225"/>
      <c r="E120" s="226">
        <v>18.899999999999999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172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7" t="s">
        <v>318</v>
      </c>
      <c r="D121" s="225"/>
      <c r="E121" s="226">
        <v>18.75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4">
        <v>31</v>
      </c>
      <c r="B122" s="235" t="s">
        <v>319</v>
      </c>
      <c r="C122" s="256" t="s">
        <v>320</v>
      </c>
      <c r="D122" s="236" t="s">
        <v>234</v>
      </c>
      <c r="E122" s="237">
        <v>1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0.16600000000000001</v>
      </c>
      <c r="Q122" s="239">
        <f>ROUND(E122*P122,2)</f>
        <v>0.17</v>
      </c>
      <c r="R122" s="239" t="s">
        <v>306</v>
      </c>
      <c r="S122" s="239" t="s">
        <v>179</v>
      </c>
      <c r="T122" s="240" t="s">
        <v>180</v>
      </c>
      <c r="U122" s="223">
        <v>0.88</v>
      </c>
      <c r="V122" s="223">
        <f>ROUND(E122*U122,2)</f>
        <v>0.88</v>
      </c>
      <c r="W122" s="223"/>
      <c r="X122" s="223" t="s">
        <v>169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170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7" t="s">
        <v>321</v>
      </c>
      <c r="D123" s="225"/>
      <c r="E123" s="226">
        <v>1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172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>
        <v>32</v>
      </c>
      <c r="B124" s="221" t="s">
        <v>322</v>
      </c>
      <c r="C124" s="260" t="s">
        <v>323</v>
      </c>
      <c r="D124" s="222" t="s">
        <v>0</v>
      </c>
      <c r="E124" s="244"/>
      <c r="F124" s="224"/>
      <c r="G124" s="223">
        <f>ROUND(E124*F124,2)</f>
        <v>0</v>
      </c>
      <c r="H124" s="224"/>
      <c r="I124" s="223">
        <f>ROUND(E124*H124,2)</f>
        <v>0</v>
      </c>
      <c r="J124" s="224"/>
      <c r="K124" s="223">
        <f>ROUND(E124*J124,2)</f>
        <v>0</v>
      </c>
      <c r="L124" s="223">
        <v>21</v>
      </c>
      <c r="M124" s="223">
        <f>G124*(1+L124/100)</f>
        <v>0</v>
      </c>
      <c r="N124" s="223">
        <v>0</v>
      </c>
      <c r="O124" s="223">
        <f>ROUND(E124*N124,2)</f>
        <v>0</v>
      </c>
      <c r="P124" s="223">
        <v>0</v>
      </c>
      <c r="Q124" s="223">
        <f>ROUND(E124*P124,2)</f>
        <v>0</v>
      </c>
      <c r="R124" s="223" t="s">
        <v>306</v>
      </c>
      <c r="S124" s="223" t="s">
        <v>179</v>
      </c>
      <c r="T124" s="223" t="s">
        <v>180</v>
      </c>
      <c r="U124" s="223">
        <v>0</v>
      </c>
      <c r="V124" s="223">
        <f>ROUND(E124*U124,2)</f>
        <v>0</v>
      </c>
      <c r="W124" s="223"/>
      <c r="X124" s="223" t="s">
        <v>301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302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1" t="s">
        <v>324</v>
      </c>
      <c r="D125" s="245"/>
      <c r="E125" s="245"/>
      <c r="F125" s="245"/>
      <c r="G125" s="245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187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8" t="s">
        <v>162</v>
      </c>
      <c r="B126" s="229" t="s">
        <v>113</v>
      </c>
      <c r="C126" s="255" t="s">
        <v>114</v>
      </c>
      <c r="D126" s="230"/>
      <c r="E126" s="231"/>
      <c r="F126" s="232"/>
      <c r="G126" s="232">
        <f>SUMIF(AG127:AG140,"&lt;&gt;NOR",G127:G140)</f>
        <v>0</v>
      </c>
      <c r="H126" s="232"/>
      <c r="I126" s="232">
        <f>SUM(I127:I140)</f>
        <v>0</v>
      </c>
      <c r="J126" s="232"/>
      <c r="K126" s="232">
        <f>SUM(K127:K140)</f>
        <v>0</v>
      </c>
      <c r="L126" s="232"/>
      <c r="M126" s="232">
        <f>SUM(M127:M140)</f>
        <v>0</v>
      </c>
      <c r="N126" s="232"/>
      <c r="O126" s="232">
        <f>SUM(O127:O140)</f>
        <v>0.01</v>
      </c>
      <c r="P126" s="232"/>
      <c r="Q126" s="232">
        <f>SUM(Q127:Q140)</f>
        <v>1.36</v>
      </c>
      <c r="R126" s="232"/>
      <c r="S126" s="232"/>
      <c r="T126" s="233"/>
      <c r="U126" s="227"/>
      <c r="V126" s="227">
        <f>SUM(V127:V140)</f>
        <v>103.47999999999999</v>
      </c>
      <c r="W126" s="227"/>
      <c r="X126" s="227"/>
      <c r="AG126" t="s">
        <v>163</v>
      </c>
    </row>
    <row r="127" spans="1:60" outlineLevel="1" x14ac:dyDescent="0.2">
      <c r="A127" s="234">
        <v>33</v>
      </c>
      <c r="B127" s="235" t="s">
        <v>325</v>
      </c>
      <c r="C127" s="256" t="s">
        <v>326</v>
      </c>
      <c r="D127" s="236" t="s">
        <v>177</v>
      </c>
      <c r="E127" s="237">
        <v>11.9025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0.02</v>
      </c>
      <c r="Q127" s="239">
        <f>ROUND(E127*P127,2)</f>
        <v>0.24</v>
      </c>
      <c r="R127" s="239" t="s">
        <v>327</v>
      </c>
      <c r="S127" s="239" t="s">
        <v>179</v>
      </c>
      <c r="T127" s="240" t="s">
        <v>180</v>
      </c>
      <c r="U127" s="223">
        <v>0.42</v>
      </c>
      <c r="V127" s="223">
        <f>ROUND(E127*U127,2)</f>
        <v>5</v>
      </c>
      <c r="W127" s="223"/>
      <c r="X127" s="223" t="s">
        <v>169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170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7" t="s">
        <v>328</v>
      </c>
      <c r="D128" s="225"/>
      <c r="E128" s="226">
        <v>11.9025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172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34</v>
      </c>
      <c r="B129" s="235" t="s">
        <v>329</v>
      </c>
      <c r="C129" s="256" t="s">
        <v>330</v>
      </c>
      <c r="D129" s="236" t="s">
        <v>177</v>
      </c>
      <c r="E129" s="237">
        <v>143.78563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5.0000000000000001E-3</v>
      </c>
      <c r="Q129" s="239">
        <f>ROUND(E129*P129,2)</f>
        <v>0.72</v>
      </c>
      <c r="R129" s="239" t="s">
        <v>327</v>
      </c>
      <c r="S129" s="239" t="s">
        <v>179</v>
      </c>
      <c r="T129" s="240" t="s">
        <v>180</v>
      </c>
      <c r="U129" s="223">
        <v>0.51</v>
      </c>
      <c r="V129" s="223">
        <f>ROUND(E129*U129,2)</f>
        <v>73.33</v>
      </c>
      <c r="W129" s="223"/>
      <c r="X129" s="223" t="s">
        <v>169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170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7" t="s">
        <v>331</v>
      </c>
      <c r="D130" s="225"/>
      <c r="E130" s="226">
        <v>14.612500000000001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172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7" t="s">
        <v>332</v>
      </c>
      <c r="D131" s="225"/>
      <c r="E131" s="226">
        <v>129.17312999999999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172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4">
        <v>35</v>
      </c>
      <c r="B132" s="235" t="s">
        <v>333</v>
      </c>
      <c r="C132" s="256" t="s">
        <v>334</v>
      </c>
      <c r="D132" s="236" t="s">
        <v>177</v>
      </c>
      <c r="E132" s="237">
        <v>143.78563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2E-3</v>
      </c>
      <c r="Q132" s="239">
        <f>ROUND(E132*P132,2)</f>
        <v>0.28999999999999998</v>
      </c>
      <c r="R132" s="239" t="s">
        <v>327</v>
      </c>
      <c r="S132" s="239" t="s">
        <v>179</v>
      </c>
      <c r="T132" s="240" t="s">
        <v>180</v>
      </c>
      <c r="U132" s="223">
        <v>0.1</v>
      </c>
      <c r="V132" s="223">
        <f>ROUND(E132*U132,2)</f>
        <v>14.38</v>
      </c>
      <c r="W132" s="223"/>
      <c r="X132" s="223" t="s">
        <v>169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170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7" t="s">
        <v>335</v>
      </c>
      <c r="D133" s="225"/>
      <c r="E133" s="226">
        <v>143.78563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172</v>
      </c>
      <c r="AH133" s="213">
        <v>5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34">
        <v>36</v>
      </c>
      <c r="B134" s="235" t="s">
        <v>336</v>
      </c>
      <c r="C134" s="256" t="s">
        <v>337</v>
      </c>
      <c r="D134" s="236" t="s">
        <v>338</v>
      </c>
      <c r="E134" s="237">
        <v>111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5.0000000000000002E-5</v>
      </c>
      <c r="O134" s="239">
        <f>ROUND(E134*N134,2)</f>
        <v>0.01</v>
      </c>
      <c r="P134" s="239">
        <v>1E-3</v>
      </c>
      <c r="Q134" s="239">
        <f>ROUND(E134*P134,2)</f>
        <v>0.11</v>
      </c>
      <c r="R134" s="239" t="s">
        <v>327</v>
      </c>
      <c r="S134" s="239" t="s">
        <v>179</v>
      </c>
      <c r="T134" s="240" t="s">
        <v>180</v>
      </c>
      <c r="U134" s="223">
        <v>9.7000000000000003E-2</v>
      </c>
      <c r="V134" s="223">
        <f>ROUND(E134*U134,2)</f>
        <v>10.77</v>
      </c>
      <c r="W134" s="223"/>
      <c r="X134" s="223" t="s">
        <v>169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170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339</v>
      </c>
      <c r="D135" s="225"/>
      <c r="E135" s="226">
        <v>30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172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7" t="s">
        <v>340</v>
      </c>
      <c r="D136" s="225"/>
      <c r="E136" s="226">
        <v>45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172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7" t="s">
        <v>341</v>
      </c>
      <c r="D137" s="225"/>
      <c r="E137" s="226">
        <v>20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7" t="s">
        <v>342</v>
      </c>
      <c r="D138" s="225"/>
      <c r="E138" s="226">
        <v>16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172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>
        <v>37</v>
      </c>
      <c r="B139" s="221" t="s">
        <v>343</v>
      </c>
      <c r="C139" s="260" t="s">
        <v>344</v>
      </c>
      <c r="D139" s="222" t="s">
        <v>0</v>
      </c>
      <c r="E139" s="244"/>
      <c r="F139" s="224"/>
      <c r="G139" s="223">
        <f>ROUND(E139*F139,2)</f>
        <v>0</v>
      </c>
      <c r="H139" s="224"/>
      <c r="I139" s="223">
        <f>ROUND(E139*H139,2)</f>
        <v>0</v>
      </c>
      <c r="J139" s="224"/>
      <c r="K139" s="223">
        <f>ROUND(E139*J139,2)</f>
        <v>0</v>
      </c>
      <c r="L139" s="223">
        <v>21</v>
      </c>
      <c r="M139" s="223">
        <f>G139*(1+L139/100)</f>
        <v>0</v>
      </c>
      <c r="N139" s="223">
        <v>0</v>
      </c>
      <c r="O139" s="223">
        <f>ROUND(E139*N139,2)</f>
        <v>0</v>
      </c>
      <c r="P139" s="223">
        <v>0</v>
      </c>
      <c r="Q139" s="223">
        <f>ROUND(E139*P139,2)</f>
        <v>0</v>
      </c>
      <c r="R139" s="223" t="s">
        <v>327</v>
      </c>
      <c r="S139" s="223" t="s">
        <v>179</v>
      </c>
      <c r="T139" s="223" t="s">
        <v>180</v>
      </c>
      <c r="U139" s="223">
        <v>0</v>
      </c>
      <c r="V139" s="223">
        <f>ROUND(E139*U139,2)</f>
        <v>0</v>
      </c>
      <c r="W139" s="223"/>
      <c r="X139" s="223" t="s">
        <v>301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302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1" t="s">
        <v>324</v>
      </c>
      <c r="D140" s="245"/>
      <c r="E140" s="245"/>
      <c r="F140" s="245"/>
      <c r="G140" s="245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187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8" t="s">
        <v>162</v>
      </c>
      <c r="B141" s="229" t="s">
        <v>119</v>
      </c>
      <c r="C141" s="255" t="s">
        <v>120</v>
      </c>
      <c r="D141" s="230"/>
      <c r="E141" s="231"/>
      <c r="F141" s="232"/>
      <c r="G141" s="232">
        <f>SUMIF(AG142:AG149,"&lt;&gt;NOR",G142:G149)</f>
        <v>0</v>
      </c>
      <c r="H141" s="232"/>
      <c r="I141" s="232">
        <f>SUM(I142:I149)</f>
        <v>0</v>
      </c>
      <c r="J141" s="232"/>
      <c r="K141" s="232">
        <f>SUM(K142:K149)</f>
        <v>0</v>
      </c>
      <c r="L141" s="232"/>
      <c r="M141" s="232">
        <f>SUM(M142:M149)</f>
        <v>0</v>
      </c>
      <c r="N141" s="232"/>
      <c r="O141" s="232">
        <f>SUM(O142:O149)</f>
        <v>0</v>
      </c>
      <c r="P141" s="232"/>
      <c r="Q141" s="232">
        <f>SUM(Q142:Q149)</f>
        <v>0.03</v>
      </c>
      <c r="R141" s="232"/>
      <c r="S141" s="232"/>
      <c r="T141" s="233"/>
      <c r="U141" s="227"/>
      <c r="V141" s="227">
        <f>SUM(V142:V149)</f>
        <v>4.25</v>
      </c>
      <c r="W141" s="227"/>
      <c r="X141" s="227"/>
      <c r="AG141" t="s">
        <v>163</v>
      </c>
    </row>
    <row r="142" spans="1:60" outlineLevel="1" x14ac:dyDescent="0.2">
      <c r="A142" s="234">
        <v>38</v>
      </c>
      <c r="B142" s="235" t="s">
        <v>345</v>
      </c>
      <c r="C142" s="256" t="s">
        <v>346</v>
      </c>
      <c r="D142" s="236" t="s">
        <v>224</v>
      </c>
      <c r="E142" s="237">
        <v>29.8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 t="s">
        <v>347</v>
      </c>
      <c r="S142" s="239" t="s">
        <v>179</v>
      </c>
      <c r="T142" s="240" t="s">
        <v>180</v>
      </c>
      <c r="U142" s="223">
        <v>3.5000000000000003E-2</v>
      </c>
      <c r="V142" s="223">
        <f>ROUND(E142*U142,2)</f>
        <v>1.04</v>
      </c>
      <c r="W142" s="223"/>
      <c r="X142" s="223" t="s">
        <v>169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170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7" t="s">
        <v>348</v>
      </c>
      <c r="D143" s="225"/>
      <c r="E143" s="226">
        <v>15.9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172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7" t="s">
        <v>349</v>
      </c>
      <c r="D144" s="225"/>
      <c r="E144" s="226">
        <v>13.9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172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4">
        <v>39</v>
      </c>
      <c r="B145" s="235" t="s">
        <v>350</v>
      </c>
      <c r="C145" s="256" t="s">
        <v>351</v>
      </c>
      <c r="D145" s="236" t="s">
        <v>177</v>
      </c>
      <c r="E145" s="237">
        <v>30.552499999999998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1E-3</v>
      </c>
      <c r="Q145" s="239">
        <f>ROUND(E145*P145,2)</f>
        <v>0.03</v>
      </c>
      <c r="R145" s="239" t="s">
        <v>347</v>
      </c>
      <c r="S145" s="239" t="s">
        <v>179</v>
      </c>
      <c r="T145" s="240" t="s">
        <v>180</v>
      </c>
      <c r="U145" s="223">
        <v>0.105</v>
      </c>
      <c r="V145" s="223">
        <f>ROUND(E145*U145,2)</f>
        <v>3.21</v>
      </c>
      <c r="W145" s="223"/>
      <c r="X145" s="223" t="s">
        <v>169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170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7" t="s">
        <v>352</v>
      </c>
      <c r="D146" s="225"/>
      <c r="E146" s="226">
        <v>14.33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172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7" t="s">
        <v>353</v>
      </c>
      <c r="D147" s="225"/>
      <c r="E147" s="226">
        <v>16.2225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172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>
        <v>40</v>
      </c>
      <c r="B148" s="221" t="s">
        <v>354</v>
      </c>
      <c r="C148" s="260" t="s">
        <v>355</v>
      </c>
      <c r="D148" s="222" t="s">
        <v>0</v>
      </c>
      <c r="E148" s="244"/>
      <c r="F148" s="224"/>
      <c r="G148" s="223">
        <f>ROUND(E148*F148,2)</f>
        <v>0</v>
      </c>
      <c r="H148" s="224"/>
      <c r="I148" s="223">
        <f>ROUND(E148*H148,2)</f>
        <v>0</v>
      </c>
      <c r="J148" s="224"/>
      <c r="K148" s="223">
        <f>ROUND(E148*J148,2)</f>
        <v>0</v>
      </c>
      <c r="L148" s="223">
        <v>21</v>
      </c>
      <c r="M148" s="223">
        <f>G148*(1+L148/100)</f>
        <v>0</v>
      </c>
      <c r="N148" s="223">
        <v>0</v>
      </c>
      <c r="O148" s="223">
        <f>ROUND(E148*N148,2)</f>
        <v>0</v>
      </c>
      <c r="P148" s="223">
        <v>0</v>
      </c>
      <c r="Q148" s="223">
        <f>ROUND(E148*P148,2)</f>
        <v>0</v>
      </c>
      <c r="R148" s="223" t="s">
        <v>347</v>
      </c>
      <c r="S148" s="223" t="s">
        <v>179</v>
      </c>
      <c r="T148" s="223" t="s">
        <v>180</v>
      </c>
      <c r="U148" s="223">
        <v>0</v>
      </c>
      <c r="V148" s="223">
        <f>ROUND(E148*U148,2)</f>
        <v>0</v>
      </c>
      <c r="W148" s="223"/>
      <c r="X148" s="223" t="s">
        <v>301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302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1" t="s">
        <v>356</v>
      </c>
      <c r="D149" s="245"/>
      <c r="E149" s="245"/>
      <c r="F149" s="245"/>
      <c r="G149" s="245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187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8" t="s">
        <v>162</v>
      </c>
      <c r="B150" s="229" t="s">
        <v>127</v>
      </c>
      <c r="C150" s="255" t="s">
        <v>128</v>
      </c>
      <c r="D150" s="230"/>
      <c r="E150" s="231"/>
      <c r="F150" s="232"/>
      <c r="G150" s="232">
        <f>SUMIF(AG151:AG183,"&lt;&gt;NOR",G151:G183)</f>
        <v>0</v>
      </c>
      <c r="H150" s="232"/>
      <c r="I150" s="232">
        <f>SUM(I151:I183)</f>
        <v>0</v>
      </c>
      <c r="J150" s="232"/>
      <c r="K150" s="232">
        <f>SUM(K151:K183)</f>
        <v>0</v>
      </c>
      <c r="L150" s="232"/>
      <c r="M150" s="232">
        <f>SUM(M151:M183)</f>
        <v>0</v>
      </c>
      <c r="N150" s="232"/>
      <c r="O150" s="232">
        <f>SUM(O151:O183)</f>
        <v>0</v>
      </c>
      <c r="P150" s="232"/>
      <c r="Q150" s="232">
        <f>SUM(Q151:Q183)</f>
        <v>0</v>
      </c>
      <c r="R150" s="232"/>
      <c r="S150" s="232"/>
      <c r="T150" s="233"/>
      <c r="U150" s="227"/>
      <c r="V150" s="227">
        <f>SUM(V151:V183)</f>
        <v>0</v>
      </c>
      <c r="W150" s="227"/>
      <c r="X150" s="227"/>
      <c r="AG150" t="s">
        <v>163</v>
      </c>
    </row>
    <row r="151" spans="1:60" outlineLevel="1" x14ac:dyDescent="0.2">
      <c r="A151" s="234">
        <v>41</v>
      </c>
      <c r="B151" s="235" t="s">
        <v>357</v>
      </c>
      <c r="C151" s="256" t="s">
        <v>358</v>
      </c>
      <c r="D151" s="236" t="s">
        <v>359</v>
      </c>
      <c r="E151" s="237">
        <v>330.5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167</v>
      </c>
      <c r="T151" s="240" t="s">
        <v>284</v>
      </c>
      <c r="U151" s="223">
        <v>0</v>
      </c>
      <c r="V151" s="223">
        <f>ROUND(E151*U151,2)</f>
        <v>0</v>
      </c>
      <c r="W151" s="223"/>
      <c r="X151" s="223" t="s">
        <v>169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170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9" t="s">
        <v>409</v>
      </c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293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41" t="str">
        <f>C152</f>
        <v>Vystěhování před vestibul, naložení na dopravní prostředek, převezení v rámci areálu do 1km, vyložení, uskladnění.</v>
      </c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2" t="s">
        <v>360</v>
      </c>
      <c r="D153" s="246"/>
      <c r="E153" s="246"/>
      <c r="F153" s="246"/>
      <c r="G153" s="246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293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2" t="s">
        <v>410</v>
      </c>
      <c r="D154" s="246"/>
      <c r="E154" s="246"/>
      <c r="F154" s="246"/>
      <c r="G154" s="246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293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2" t="s">
        <v>411</v>
      </c>
      <c r="D155" s="246"/>
      <c r="E155" s="246"/>
      <c r="F155" s="246"/>
      <c r="G155" s="246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293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2" t="s">
        <v>361</v>
      </c>
      <c r="D156" s="246"/>
      <c r="E156" s="246"/>
      <c r="F156" s="246"/>
      <c r="G156" s="246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293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2" t="s">
        <v>362</v>
      </c>
      <c r="D157" s="246"/>
      <c r="E157" s="246"/>
      <c r="F157" s="246"/>
      <c r="G157" s="246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293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2" t="s">
        <v>363</v>
      </c>
      <c r="D158" s="246"/>
      <c r="E158" s="246"/>
      <c r="F158" s="246"/>
      <c r="G158" s="246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293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2" t="s">
        <v>364</v>
      </c>
      <c r="D159" s="246"/>
      <c r="E159" s="246"/>
      <c r="F159" s="246"/>
      <c r="G159" s="246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293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7" t="s">
        <v>365</v>
      </c>
      <c r="D160" s="225"/>
      <c r="E160" s="226">
        <v>16.43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172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7" t="s">
        <v>366</v>
      </c>
      <c r="D161" s="225"/>
      <c r="E161" s="226">
        <v>16.2225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172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7" t="s">
        <v>367</v>
      </c>
      <c r="D162" s="225"/>
      <c r="E162" s="226">
        <v>24.977499999999999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172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7" t="s">
        <v>368</v>
      </c>
      <c r="D163" s="225"/>
      <c r="E163" s="226">
        <v>62.64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172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7" t="s">
        <v>369</v>
      </c>
      <c r="D164" s="225"/>
      <c r="E164" s="226">
        <v>16.43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172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7" t="s">
        <v>370</v>
      </c>
      <c r="D165" s="225"/>
      <c r="E165" s="226">
        <v>193.8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172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4">
        <v>42</v>
      </c>
      <c r="B166" s="235" t="s">
        <v>371</v>
      </c>
      <c r="C166" s="256" t="s">
        <v>372</v>
      </c>
      <c r="D166" s="236" t="s">
        <v>373</v>
      </c>
      <c r="E166" s="237">
        <v>1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167</v>
      </c>
      <c r="T166" s="240" t="s">
        <v>284</v>
      </c>
      <c r="U166" s="223">
        <v>0</v>
      </c>
      <c r="V166" s="223">
        <f>ROUND(E166*U166,2)</f>
        <v>0</v>
      </c>
      <c r="W166" s="223"/>
      <c r="X166" s="223" t="s">
        <v>169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170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9" t="s">
        <v>374</v>
      </c>
      <c r="D167" s="243"/>
      <c r="E167" s="243"/>
      <c r="F167" s="243"/>
      <c r="G167" s="24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293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41" t="str">
        <f>C167</f>
        <v>Demontáž včetně podstavece busty Jana Evangelisty Purkyně, uskladnění na investorem určeném místě pro zpětné umístění.</v>
      </c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7" t="s">
        <v>375</v>
      </c>
      <c r="D168" s="225"/>
      <c r="E168" s="226">
        <v>1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4">
        <v>43</v>
      </c>
      <c r="B169" s="235" t="s">
        <v>376</v>
      </c>
      <c r="C169" s="256" t="s">
        <v>377</v>
      </c>
      <c r="D169" s="236" t="s">
        <v>373</v>
      </c>
      <c r="E169" s="237">
        <v>1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167</v>
      </c>
      <c r="T169" s="240" t="s">
        <v>284</v>
      </c>
      <c r="U169" s="223">
        <v>0</v>
      </c>
      <c r="V169" s="223">
        <f>ROUND(E169*U169,2)</f>
        <v>0</v>
      </c>
      <c r="W169" s="223"/>
      <c r="X169" s="223" t="s">
        <v>169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170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9" t="s">
        <v>378</v>
      </c>
      <c r="D170" s="243"/>
      <c r="E170" s="243"/>
      <c r="F170" s="243"/>
      <c r="G170" s="24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293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379</v>
      </c>
      <c r="D171" s="225"/>
      <c r="E171" s="226">
        <v>1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172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4">
        <v>44</v>
      </c>
      <c r="B172" s="235" t="s">
        <v>380</v>
      </c>
      <c r="C172" s="256" t="s">
        <v>381</v>
      </c>
      <c r="D172" s="236" t="s">
        <v>373</v>
      </c>
      <c r="E172" s="237">
        <v>1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167</v>
      </c>
      <c r="T172" s="240" t="s">
        <v>284</v>
      </c>
      <c r="U172" s="223">
        <v>0</v>
      </c>
      <c r="V172" s="223">
        <f>ROUND(E172*U172,2)</f>
        <v>0</v>
      </c>
      <c r="W172" s="223"/>
      <c r="X172" s="223" t="s">
        <v>169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170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9" t="s">
        <v>382</v>
      </c>
      <c r="D173" s="243"/>
      <c r="E173" s="243"/>
      <c r="F173" s="243"/>
      <c r="G173" s="24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293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7" t="s">
        <v>383</v>
      </c>
      <c r="D174" s="225"/>
      <c r="E174" s="226">
        <v>1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172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4">
        <v>45</v>
      </c>
      <c r="B175" s="235" t="s">
        <v>384</v>
      </c>
      <c r="C175" s="256" t="s">
        <v>385</v>
      </c>
      <c r="D175" s="236" t="s">
        <v>373</v>
      </c>
      <c r="E175" s="237">
        <v>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167</v>
      </c>
      <c r="T175" s="240" t="s">
        <v>284</v>
      </c>
      <c r="U175" s="223">
        <v>0</v>
      </c>
      <c r="V175" s="223">
        <f>ROUND(E175*U175,2)</f>
        <v>0</v>
      </c>
      <c r="W175" s="223"/>
      <c r="X175" s="223" t="s">
        <v>169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170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9" t="s">
        <v>386</v>
      </c>
      <c r="D176" s="243"/>
      <c r="E176" s="243"/>
      <c r="F176" s="243"/>
      <c r="G176" s="24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293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41" t="str">
        <f>C176</f>
        <v>Demontáž všech nástěnných tabulek, ukazatelů a vitrín. Uskladnění na investorem určeném místě pro zpětné umístění.</v>
      </c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379</v>
      </c>
      <c r="D177" s="225"/>
      <c r="E177" s="226">
        <v>1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172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4">
        <v>46</v>
      </c>
      <c r="B178" s="235" t="s">
        <v>387</v>
      </c>
      <c r="C178" s="256" t="s">
        <v>388</v>
      </c>
      <c r="D178" s="236" t="s">
        <v>373</v>
      </c>
      <c r="E178" s="237">
        <v>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167</v>
      </c>
      <c r="T178" s="240" t="s">
        <v>284</v>
      </c>
      <c r="U178" s="223">
        <v>0</v>
      </c>
      <c r="V178" s="223">
        <f>ROUND(E178*U178,2)</f>
        <v>0</v>
      </c>
      <c r="W178" s="223"/>
      <c r="X178" s="223" t="s">
        <v>169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170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9" t="s">
        <v>389</v>
      </c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293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7" t="s">
        <v>390</v>
      </c>
      <c r="D180" s="225"/>
      <c r="E180" s="226">
        <v>1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172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4">
        <v>47</v>
      </c>
      <c r="B181" s="235" t="s">
        <v>391</v>
      </c>
      <c r="C181" s="256" t="s">
        <v>392</v>
      </c>
      <c r="D181" s="236" t="s">
        <v>373</v>
      </c>
      <c r="E181" s="237">
        <v>1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/>
      <c r="S181" s="239" t="s">
        <v>167</v>
      </c>
      <c r="T181" s="240" t="s">
        <v>284</v>
      </c>
      <c r="U181" s="223">
        <v>0</v>
      </c>
      <c r="V181" s="223">
        <f>ROUND(E181*U181,2)</f>
        <v>0</v>
      </c>
      <c r="W181" s="223"/>
      <c r="X181" s="223" t="s">
        <v>169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170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9" t="s">
        <v>393</v>
      </c>
      <c r="D182" s="243"/>
      <c r="E182" s="243"/>
      <c r="F182" s="243"/>
      <c r="G182" s="24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293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394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172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">
      <c r="A184" s="228" t="s">
        <v>162</v>
      </c>
      <c r="B184" s="229" t="s">
        <v>131</v>
      </c>
      <c r="C184" s="255" t="s">
        <v>132</v>
      </c>
      <c r="D184" s="230"/>
      <c r="E184" s="231"/>
      <c r="F184" s="232"/>
      <c r="G184" s="232">
        <f>SUMIF(AG185:AG190,"&lt;&gt;NOR",G185:G190)</f>
        <v>0</v>
      </c>
      <c r="H184" s="232"/>
      <c r="I184" s="232">
        <f>SUM(I185:I190)</f>
        <v>0</v>
      </c>
      <c r="J184" s="232"/>
      <c r="K184" s="232">
        <f>SUM(K185:K190)</f>
        <v>0</v>
      </c>
      <c r="L184" s="232"/>
      <c r="M184" s="232">
        <f>SUM(M185:M190)</f>
        <v>0</v>
      </c>
      <c r="N184" s="232"/>
      <c r="O184" s="232">
        <f>SUM(O185:O190)</f>
        <v>0</v>
      </c>
      <c r="P184" s="232"/>
      <c r="Q184" s="232">
        <f>SUM(Q185:Q190)</f>
        <v>0</v>
      </c>
      <c r="R184" s="232"/>
      <c r="S184" s="232"/>
      <c r="T184" s="233"/>
      <c r="U184" s="227"/>
      <c r="V184" s="227">
        <f>SUM(V185:V190)</f>
        <v>93.84</v>
      </c>
      <c r="W184" s="227"/>
      <c r="X184" s="227"/>
      <c r="AG184" t="s">
        <v>163</v>
      </c>
    </row>
    <row r="185" spans="1:60" outlineLevel="1" x14ac:dyDescent="0.2">
      <c r="A185" s="234">
        <v>48</v>
      </c>
      <c r="B185" s="235" t="s">
        <v>395</v>
      </c>
      <c r="C185" s="256" t="s">
        <v>396</v>
      </c>
      <c r="D185" s="236" t="s">
        <v>166</v>
      </c>
      <c r="E185" s="237">
        <v>57.152209999999997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 t="s">
        <v>185</v>
      </c>
      <c r="S185" s="239" t="s">
        <v>179</v>
      </c>
      <c r="T185" s="240" t="s">
        <v>180</v>
      </c>
      <c r="U185" s="223">
        <v>0.49</v>
      </c>
      <c r="V185" s="223">
        <f>ROUND(E185*U185,2)</f>
        <v>28</v>
      </c>
      <c r="W185" s="223"/>
      <c r="X185" s="223" t="s">
        <v>397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398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9" t="s">
        <v>399</v>
      </c>
      <c r="D186" s="243"/>
      <c r="E186" s="243"/>
      <c r="F186" s="243"/>
      <c r="G186" s="24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293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7">
        <v>49</v>
      </c>
      <c r="B187" s="248" t="s">
        <v>400</v>
      </c>
      <c r="C187" s="263" t="s">
        <v>401</v>
      </c>
      <c r="D187" s="249" t="s">
        <v>166</v>
      </c>
      <c r="E187" s="250">
        <v>857.28309999999999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2">
        <v>0</v>
      </c>
      <c r="O187" s="252">
        <f>ROUND(E187*N187,2)</f>
        <v>0</v>
      </c>
      <c r="P187" s="252">
        <v>0</v>
      </c>
      <c r="Q187" s="252">
        <f>ROUND(E187*P187,2)</f>
        <v>0</v>
      </c>
      <c r="R187" s="252" t="s">
        <v>185</v>
      </c>
      <c r="S187" s="252" t="s">
        <v>179</v>
      </c>
      <c r="T187" s="253" t="s">
        <v>180</v>
      </c>
      <c r="U187" s="223">
        <v>0</v>
      </c>
      <c r="V187" s="223">
        <f>ROUND(E187*U187,2)</f>
        <v>0</v>
      </c>
      <c r="W187" s="223"/>
      <c r="X187" s="223" t="s">
        <v>397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398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47">
        <v>50</v>
      </c>
      <c r="B188" s="248" t="s">
        <v>402</v>
      </c>
      <c r="C188" s="263" t="s">
        <v>403</v>
      </c>
      <c r="D188" s="249" t="s">
        <v>166</v>
      </c>
      <c r="E188" s="250">
        <v>57.152209999999997</v>
      </c>
      <c r="F188" s="251"/>
      <c r="G188" s="252">
        <f>ROUND(E188*F188,2)</f>
        <v>0</v>
      </c>
      <c r="H188" s="251"/>
      <c r="I188" s="252">
        <f>ROUND(E188*H188,2)</f>
        <v>0</v>
      </c>
      <c r="J188" s="251"/>
      <c r="K188" s="252">
        <f>ROUND(E188*J188,2)</f>
        <v>0</v>
      </c>
      <c r="L188" s="252">
        <v>21</v>
      </c>
      <c r="M188" s="252">
        <f>G188*(1+L188/100)</f>
        <v>0</v>
      </c>
      <c r="N188" s="252">
        <v>0</v>
      </c>
      <c r="O188" s="252">
        <f>ROUND(E188*N188,2)</f>
        <v>0</v>
      </c>
      <c r="P188" s="252">
        <v>0</v>
      </c>
      <c r="Q188" s="252">
        <f>ROUND(E188*P188,2)</f>
        <v>0</v>
      </c>
      <c r="R188" s="252" t="s">
        <v>185</v>
      </c>
      <c r="S188" s="252" t="s">
        <v>179</v>
      </c>
      <c r="T188" s="253" t="s">
        <v>180</v>
      </c>
      <c r="U188" s="223">
        <v>0.94199999999999995</v>
      </c>
      <c r="V188" s="223">
        <f>ROUND(E188*U188,2)</f>
        <v>53.84</v>
      </c>
      <c r="W188" s="223"/>
      <c r="X188" s="223" t="s">
        <v>397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398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 x14ac:dyDescent="0.2">
      <c r="A189" s="247">
        <v>51</v>
      </c>
      <c r="B189" s="248" t="s">
        <v>404</v>
      </c>
      <c r="C189" s="263" t="s">
        <v>405</v>
      </c>
      <c r="D189" s="249" t="s">
        <v>166</v>
      </c>
      <c r="E189" s="250">
        <v>114.30441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2">
        <v>0</v>
      </c>
      <c r="O189" s="252">
        <f>ROUND(E189*N189,2)</f>
        <v>0</v>
      </c>
      <c r="P189" s="252">
        <v>0</v>
      </c>
      <c r="Q189" s="252">
        <f>ROUND(E189*P189,2)</f>
        <v>0</v>
      </c>
      <c r="R189" s="252" t="s">
        <v>185</v>
      </c>
      <c r="S189" s="252" t="s">
        <v>179</v>
      </c>
      <c r="T189" s="253" t="s">
        <v>180</v>
      </c>
      <c r="U189" s="223">
        <v>0.105</v>
      </c>
      <c r="V189" s="223">
        <f>ROUND(E189*U189,2)</f>
        <v>12</v>
      </c>
      <c r="W189" s="223"/>
      <c r="X189" s="223" t="s">
        <v>397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398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4">
        <v>52</v>
      </c>
      <c r="B190" s="235" t="s">
        <v>406</v>
      </c>
      <c r="C190" s="256" t="s">
        <v>407</v>
      </c>
      <c r="D190" s="236" t="s">
        <v>166</v>
      </c>
      <c r="E190" s="237">
        <v>57.152209999999997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 t="s">
        <v>185</v>
      </c>
      <c r="S190" s="239" t="s">
        <v>179</v>
      </c>
      <c r="T190" s="240" t="s">
        <v>180</v>
      </c>
      <c r="U190" s="223">
        <v>0</v>
      </c>
      <c r="V190" s="223">
        <f>ROUND(E190*U190,2)</f>
        <v>0</v>
      </c>
      <c r="W190" s="223"/>
      <c r="X190" s="223" t="s">
        <v>397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398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x14ac:dyDescent="0.2">
      <c r="A191" s="3"/>
      <c r="B191" s="4"/>
      <c r="C191" s="264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149</v>
      </c>
    </row>
    <row r="192" spans="1:60" x14ac:dyDescent="0.2">
      <c r="A192" s="216"/>
      <c r="B192" s="217" t="s">
        <v>29</v>
      </c>
      <c r="C192" s="265"/>
      <c r="D192" s="218"/>
      <c r="E192" s="219"/>
      <c r="F192" s="219"/>
      <c r="G192" s="254">
        <f>G8+G13+G16+G107+G110+G126+G141+G150+G184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408</v>
      </c>
    </row>
    <row r="193" spans="3:33" x14ac:dyDescent="0.2">
      <c r="C193" s="266"/>
      <c r="D193" s="10"/>
      <c r="AG193" t="s">
        <v>412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VQXFomoxf7xyZEgogZsjLsCEMuASPP+Eu2MQlVJfAcPikSxoZMG1waByOF5a+aN6zTy91iAGmW394OXn8MA8g==" saltValue="nCscCp94Ztwx99OjbeZkdw==" spinCount="100000" sheet="1"/>
  <mergeCells count="35">
    <mergeCell ref="C173:G173"/>
    <mergeCell ref="C176:G176"/>
    <mergeCell ref="C179:G179"/>
    <mergeCell ref="C182:G182"/>
    <mergeCell ref="C186:G186"/>
    <mergeCell ref="C156:G156"/>
    <mergeCell ref="C157:G157"/>
    <mergeCell ref="C158:G158"/>
    <mergeCell ref="C159:G159"/>
    <mergeCell ref="C167:G167"/>
    <mergeCell ref="C170:G170"/>
    <mergeCell ref="C140:G140"/>
    <mergeCell ref="C149:G149"/>
    <mergeCell ref="C152:G152"/>
    <mergeCell ref="C153:G153"/>
    <mergeCell ref="C154:G154"/>
    <mergeCell ref="C155:G155"/>
    <mergeCell ref="C86:G86"/>
    <mergeCell ref="C95:G95"/>
    <mergeCell ref="C103:G103"/>
    <mergeCell ref="C109:G109"/>
    <mergeCell ref="C112:G112"/>
    <mergeCell ref="C125:G125"/>
    <mergeCell ref="C39:G39"/>
    <mergeCell ref="C47:G47"/>
    <mergeCell ref="C58:G58"/>
    <mergeCell ref="C61:G61"/>
    <mergeCell ref="C72:G72"/>
    <mergeCell ref="C83:G83"/>
    <mergeCell ref="A1:G1"/>
    <mergeCell ref="C2:G2"/>
    <mergeCell ref="C3:G3"/>
    <mergeCell ref="C4:G4"/>
    <mergeCell ref="C18:G18"/>
    <mergeCell ref="C22:G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F6C7-56D2-41C4-9422-E160AC04F4B4}">
  <sheetPr>
    <outlinePr summaryBelow="0"/>
  </sheetPr>
  <dimension ref="A1:BH5000"/>
  <sheetViews>
    <sheetView workbookViewId="0">
      <pane ySplit="7" topLeftCell="A151" activePane="bottomLeft" state="frozen"/>
      <selection pane="bottomLeft" activeCell="C178" sqref="C178:G178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79</v>
      </c>
      <c r="C8" s="255" t="s">
        <v>80</v>
      </c>
      <c r="D8" s="230"/>
      <c r="E8" s="231"/>
      <c r="F8" s="232"/>
      <c r="G8" s="232">
        <f>SUMIF(AG9:AG41,"&lt;&gt;NOR",G9:G41)</f>
        <v>0</v>
      </c>
      <c r="H8" s="232"/>
      <c r="I8" s="232">
        <f>SUM(I9:I41)</f>
        <v>0</v>
      </c>
      <c r="J8" s="232"/>
      <c r="K8" s="232">
        <f>SUM(K9:K41)</f>
        <v>0</v>
      </c>
      <c r="L8" s="232"/>
      <c r="M8" s="232">
        <f>SUM(M9:M41)</f>
        <v>0</v>
      </c>
      <c r="N8" s="232"/>
      <c r="O8" s="232">
        <f>SUM(O9:O41)</f>
        <v>5.21</v>
      </c>
      <c r="P8" s="232"/>
      <c r="Q8" s="232">
        <f>SUM(Q9:Q41)</f>
        <v>0</v>
      </c>
      <c r="R8" s="232"/>
      <c r="S8" s="232"/>
      <c r="T8" s="233"/>
      <c r="U8" s="227"/>
      <c r="V8" s="227">
        <f>SUM(V9:V41)</f>
        <v>56.309999999999995</v>
      </c>
      <c r="W8" s="227"/>
      <c r="X8" s="227"/>
      <c r="AG8" t="s">
        <v>163</v>
      </c>
    </row>
    <row r="9" spans="1:60" ht="22.5" outlineLevel="1" x14ac:dyDescent="0.2">
      <c r="A9" s="234">
        <v>1</v>
      </c>
      <c r="B9" s="235" t="s">
        <v>413</v>
      </c>
      <c r="C9" s="256" t="s">
        <v>414</v>
      </c>
      <c r="D9" s="236" t="s">
        <v>184</v>
      </c>
      <c r="E9" s="237">
        <v>1.3687499999999999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0.74797000000000002</v>
      </c>
      <c r="O9" s="239">
        <f>ROUND(E9*N9,2)</f>
        <v>1.02</v>
      </c>
      <c r="P9" s="239">
        <v>0</v>
      </c>
      <c r="Q9" s="239">
        <f>ROUND(E9*P9,2)</f>
        <v>0</v>
      </c>
      <c r="R9" s="239" t="s">
        <v>300</v>
      </c>
      <c r="S9" s="239" t="s">
        <v>179</v>
      </c>
      <c r="T9" s="240" t="s">
        <v>168</v>
      </c>
      <c r="U9" s="223">
        <v>7.2624000000000004</v>
      </c>
      <c r="V9" s="223">
        <f>ROUND(E9*U9,2)</f>
        <v>9.94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415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416</v>
      </c>
      <c r="D11" s="225"/>
      <c r="E11" s="226">
        <v>0.53874999999999995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417</v>
      </c>
      <c r="D12" s="225"/>
      <c r="E12" s="226">
        <v>0.26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7" t="s">
        <v>418</v>
      </c>
      <c r="D13" s="225"/>
      <c r="E13" s="226">
        <v>0.56999999999999995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172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2</v>
      </c>
      <c r="B14" s="235" t="s">
        <v>419</v>
      </c>
      <c r="C14" s="256" t="s">
        <v>420</v>
      </c>
      <c r="D14" s="236" t="s">
        <v>184</v>
      </c>
      <c r="E14" s="237">
        <v>2.1840000000000002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0.58179999999999998</v>
      </c>
      <c r="O14" s="239">
        <f>ROUND(E14*N14,2)</f>
        <v>1.27</v>
      </c>
      <c r="P14" s="239">
        <v>0</v>
      </c>
      <c r="Q14" s="239">
        <f>ROUND(E14*P14,2)</f>
        <v>0</v>
      </c>
      <c r="R14" s="239" t="s">
        <v>300</v>
      </c>
      <c r="S14" s="239" t="s">
        <v>179</v>
      </c>
      <c r="T14" s="240" t="s">
        <v>180</v>
      </c>
      <c r="U14" s="223">
        <v>7.3976800000000003</v>
      </c>
      <c r="V14" s="223">
        <f>ROUND(E14*U14,2)</f>
        <v>16.16</v>
      </c>
      <c r="W14" s="223"/>
      <c r="X14" s="223" t="s">
        <v>169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170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8" t="s">
        <v>415</v>
      </c>
      <c r="D15" s="242"/>
      <c r="E15" s="242"/>
      <c r="F15" s="242"/>
      <c r="G15" s="24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2" t="s">
        <v>421</v>
      </c>
      <c r="D16" s="246"/>
      <c r="E16" s="246"/>
      <c r="F16" s="246"/>
      <c r="G16" s="246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7" t="s">
        <v>422</v>
      </c>
      <c r="D17" s="225"/>
      <c r="E17" s="226">
        <v>2.1840000000000002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172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1" x14ac:dyDescent="0.2">
      <c r="A18" s="234">
        <v>3</v>
      </c>
      <c r="B18" s="235" t="s">
        <v>423</v>
      </c>
      <c r="C18" s="256" t="s">
        <v>424</v>
      </c>
      <c r="D18" s="236" t="s">
        <v>234</v>
      </c>
      <c r="E18" s="237">
        <v>7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0.1017</v>
      </c>
      <c r="O18" s="239">
        <f>ROUND(E18*N18,2)</f>
        <v>0.71</v>
      </c>
      <c r="P18" s="239">
        <v>0</v>
      </c>
      <c r="Q18" s="239">
        <f>ROUND(E18*P18,2)</f>
        <v>0</v>
      </c>
      <c r="R18" s="239" t="s">
        <v>300</v>
      </c>
      <c r="S18" s="239" t="s">
        <v>179</v>
      </c>
      <c r="T18" s="240" t="s">
        <v>168</v>
      </c>
      <c r="U18" s="223">
        <v>0.71499999999999997</v>
      </c>
      <c r="V18" s="223">
        <f>ROUND(E18*U18,2)</f>
        <v>5.01</v>
      </c>
      <c r="W18" s="223"/>
      <c r="X18" s="223" t="s">
        <v>169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170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8" t="s">
        <v>425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187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426</v>
      </c>
      <c r="D20" s="225"/>
      <c r="E20" s="226">
        <v>3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172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7" t="s">
        <v>427</v>
      </c>
      <c r="D21" s="225"/>
      <c r="E21" s="226">
        <v>4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172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4">
        <v>4</v>
      </c>
      <c r="B22" s="235" t="s">
        <v>428</v>
      </c>
      <c r="C22" s="256" t="s">
        <v>429</v>
      </c>
      <c r="D22" s="236" t="s">
        <v>184</v>
      </c>
      <c r="E22" s="237">
        <v>0.18179999999999999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0.76182000000000005</v>
      </c>
      <c r="O22" s="239">
        <f>ROUND(E22*N22,2)</f>
        <v>0.14000000000000001</v>
      </c>
      <c r="P22" s="239">
        <v>0</v>
      </c>
      <c r="Q22" s="239">
        <f>ROUND(E22*P22,2)</f>
        <v>0</v>
      </c>
      <c r="R22" s="239" t="s">
        <v>300</v>
      </c>
      <c r="S22" s="239" t="s">
        <v>179</v>
      </c>
      <c r="T22" s="240" t="s">
        <v>180</v>
      </c>
      <c r="U22" s="223">
        <v>3.08188</v>
      </c>
      <c r="V22" s="223">
        <f>ROUND(E22*U22,2)</f>
        <v>0.56000000000000005</v>
      </c>
      <c r="W22" s="223"/>
      <c r="X22" s="223" t="s">
        <v>169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8" t="s">
        <v>425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7" t="s">
        <v>430</v>
      </c>
      <c r="D24" s="225"/>
      <c r="E24" s="226">
        <v>0.18179999999999999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172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4">
        <v>5</v>
      </c>
      <c r="B25" s="235" t="s">
        <v>431</v>
      </c>
      <c r="C25" s="256" t="s">
        <v>432</v>
      </c>
      <c r="D25" s="236" t="s">
        <v>184</v>
      </c>
      <c r="E25" s="237">
        <v>0.36270000000000002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0.76605000000000001</v>
      </c>
      <c r="O25" s="239">
        <f>ROUND(E25*N25,2)</f>
        <v>0.28000000000000003</v>
      </c>
      <c r="P25" s="239">
        <v>0</v>
      </c>
      <c r="Q25" s="239">
        <f>ROUND(E25*P25,2)</f>
        <v>0</v>
      </c>
      <c r="R25" s="239" t="s">
        <v>300</v>
      </c>
      <c r="S25" s="239" t="s">
        <v>179</v>
      </c>
      <c r="T25" s="240" t="s">
        <v>180</v>
      </c>
      <c r="U25" s="223">
        <v>3.3231899999999999</v>
      </c>
      <c r="V25" s="223">
        <f>ROUND(E25*U25,2)</f>
        <v>1.21</v>
      </c>
      <c r="W25" s="223"/>
      <c r="X25" s="223" t="s">
        <v>169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170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8" t="s">
        <v>425</v>
      </c>
      <c r="D26" s="242"/>
      <c r="E26" s="242"/>
      <c r="F26" s="242"/>
      <c r="G26" s="242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187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433</v>
      </c>
      <c r="D27" s="225"/>
      <c r="E27" s="226">
        <v>0.2727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7" t="s">
        <v>434</v>
      </c>
      <c r="D28" s="225"/>
      <c r="E28" s="226">
        <v>0.09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6</v>
      </c>
      <c r="B29" s="235" t="s">
        <v>435</v>
      </c>
      <c r="C29" s="256" t="s">
        <v>436</v>
      </c>
      <c r="D29" s="236" t="s">
        <v>177</v>
      </c>
      <c r="E29" s="237">
        <v>1.01475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7.4709999999999999E-2</v>
      </c>
      <c r="O29" s="239">
        <f>ROUND(E29*N29,2)</f>
        <v>0.08</v>
      </c>
      <c r="P29" s="239">
        <v>0</v>
      </c>
      <c r="Q29" s="239">
        <f>ROUND(E29*P29,2)</f>
        <v>0</v>
      </c>
      <c r="R29" s="239" t="s">
        <v>437</v>
      </c>
      <c r="S29" s="239" t="s">
        <v>179</v>
      </c>
      <c r="T29" s="240" t="s">
        <v>168</v>
      </c>
      <c r="U29" s="223">
        <v>0.52915000000000001</v>
      </c>
      <c r="V29" s="223">
        <f>ROUND(E29*U29,2)</f>
        <v>0.54</v>
      </c>
      <c r="W29" s="223"/>
      <c r="X29" s="223" t="s">
        <v>169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170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8" t="s">
        <v>438</v>
      </c>
      <c r="D30" s="242"/>
      <c r="E30" s="242"/>
      <c r="F30" s="242"/>
      <c r="G30" s="24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187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2" t="s">
        <v>439</v>
      </c>
      <c r="D31" s="246"/>
      <c r="E31" s="246"/>
      <c r="F31" s="246"/>
      <c r="G31" s="246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293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440</v>
      </c>
      <c r="D32" s="225"/>
      <c r="E32" s="226">
        <v>1.01475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7</v>
      </c>
      <c r="B33" s="235" t="s">
        <v>441</v>
      </c>
      <c r="C33" s="256" t="s">
        <v>442</v>
      </c>
      <c r="D33" s="236" t="s">
        <v>177</v>
      </c>
      <c r="E33" s="237">
        <v>12.847200000000001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0.11219</v>
      </c>
      <c r="O33" s="239">
        <f>ROUND(E33*N33,2)</f>
        <v>1.44</v>
      </c>
      <c r="P33" s="239">
        <v>0</v>
      </c>
      <c r="Q33" s="239">
        <f>ROUND(E33*P33,2)</f>
        <v>0</v>
      </c>
      <c r="R33" s="239" t="s">
        <v>437</v>
      </c>
      <c r="S33" s="239" t="s">
        <v>179</v>
      </c>
      <c r="T33" s="240" t="s">
        <v>180</v>
      </c>
      <c r="U33" s="223">
        <v>0.55488999999999999</v>
      </c>
      <c r="V33" s="223">
        <f>ROUND(E33*U33,2)</f>
        <v>7.13</v>
      </c>
      <c r="W33" s="223"/>
      <c r="X33" s="223" t="s">
        <v>169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170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8" t="s">
        <v>438</v>
      </c>
      <c r="D34" s="242"/>
      <c r="E34" s="242"/>
      <c r="F34" s="242"/>
      <c r="G34" s="24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187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443</v>
      </c>
      <c r="D35" s="225"/>
      <c r="E35" s="226">
        <v>4.6571999999999996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444</v>
      </c>
      <c r="D36" s="225"/>
      <c r="E36" s="226">
        <v>8.19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33.75" outlineLevel="1" x14ac:dyDescent="0.2">
      <c r="A37" s="234">
        <v>8</v>
      </c>
      <c r="B37" s="235" t="s">
        <v>445</v>
      </c>
      <c r="C37" s="256" t="s">
        <v>446</v>
      </c>
      <c r="D37" s="236" t="s">
        <v>177</v>
      </c>
      <c r="E37" s="237">
        <v>20.557500000000001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1.1469999999999999E-2</v>
      </c>
      <c r="O37" s="239">
        <f>ROUND(E37*N37,2)</f>
        <v>0.24</v>
      </c>
      <c r="P37" s="239">
        <v>0</v>
      </c>
      <c r="Q37" s="239">
        <f>ROUND(E37*P37,2)</f>
        <v>0</v>
      </c>
      <c r="R37" s="239" t="s">
        <v>437</v>
      </c>
      <c r="S37" s="239" t="s">
        <v>179</v>
      </c>
      <c r="T37" s="240" t="s">
        <v>168</v>
      </c>
      <c r="U37" s="223">
        <v>0.74</v>
      </c>
      <c r="V37" s="223">
        <f>ROUND(E37*U37,2)</f>
        <v>15.21</v>
      </c>
      <c r="W37" s="223"/>
      <c r="X37" s="223" t="s">
        <v>169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170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7" t="s">
        <v>447</v>
      </c>
      <c r="D38" s="225"/>
      <c r="E38" s="226">
        <v>9.5549999999999997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172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448</v>
      </c>
      <c r="D39" s="225"/>
      <c r="E39" s="226">
        <v>11.0025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4">
        <v>9</v>
      </c>
      <c r="B40" s="235" t="s">
        <v>164</v>
      </c>
      <c r="C40" s="256" t="s">
        <v>165</v>
      </c>
      <c r="D40" s="236" t="s">
        <v>166</v>
      </c>
      <c r="E40" s="237">
        <v>2.6880000000000001E-2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1.0900000000000001</v>
      </c>
      <c r="O40" s="239">
        <f>ROUND(E40*N40,2)</f>
        <v>0.03</v>
      </c>
      <c r="P40" s="239">
        <v>0</v>
      </c>
      <c r="Q40" s="239">
        <f>ROUND(E40*P40,2)</f>
        <v>0</v>
      </c>
      <c r="R40" s="239"/>
      <c r="S40" s="239" t="s">
        <v>167</v>
      </c>
      <c r="T40" s="240" t="s">
        <v>168</v>
      </c>
      <c r="U40" s="223">
        <v>20.6</v>
      </c>
      <c r="V40" s="223">
        <f>ROUND(E40*U40,2)</f>
        <v>0.55000000000000004</v>
      </c>
      <c r="W40" s="223"/>
      <c r="X40" s="223" t="s">
        <v>169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170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171</v>
      </c>
      <c r="D41" s="225"/>
      <c r="E41" s="226">
        <v>2.6880000000000001E-2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8" t="s">
        <v>162</v>
      </c>
      <c r="B42" s="229" t="s">
        <v>81</v>
      </c>
      <c r="C42" s="255" t="s">
        <v>82</v>
      </c>
      <c r="D42" s="230"/>
      <c r="E42" s="231"/>
      <c r="F42" s="232"/>
      <c r="G42" s="232">
        <f>SUMIF(AG43:AG66,"&lt;&gt;NOR",G43:G66)</f>
        <v>0</v>
      </c>
      <c r="H42" s="232"/>
      <c r="I42" s="232">
        <f>SUM(I43:I66)</f>
        <v>0</v>
      </c>
      <c r="J42" s="232"/>
      <c r="K42" s="232">
        <f>SUM(K43:K66)</f>
        <v>0</v>
      </c>
      <c r="L42" s="232"/>
      <c r="M42" s="232">
        <f>SUM(M43:M66)</f>
        <v>0</v>
      </c>
      <c r="N42" s="232"/>
      <c r="O42" s="232">
        <f>SUM(O43:O66)</f>
        <v>0.78000000000000014</v>
      </c>
      <c r="P42" s="232"/>
      <c r="Q42" s="232">
        <f>SUM(Q43:Q66)</f>
        <v>0</v>
      </c>
      <c r="R42" s="232"/>
      <c r="S42" s="232"/>
      <c r="T42" s="233"/>
      <c r="U42" s="227"/>
      <c r="V42" s="227">
        <f>SUM(V43:V66)</f>
        <v>11.91</v>
      </c>
      <c r="W42" s="227"/>
      <c r="X42" s="227"/>
      <c r="AG42" t="s">
        <v>163</v>
      </c>
    </row>
    <row r="43" spans="1:60" ht="33.75" outlineLevel="1" x14ac:dyDescent="0.2">
      <c r="A43" s="234">
        <v>10</v>
      </c>
      <c r="B43" s="235" t="s">
        <v>449</v>
      </c>
      <c r="C43" s="256" t="s">
        <v>450</v>
      </c>
      <c r="D43" s="236" t="s">
        <v>184</v>
      </c>
      <c r="E43" s="237">
        <v>0.17956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2.5251399999999999</v>
      </c>
      <c r="O43" s="239">
        <f>ROUND(E43*N43,2)</f>
        <v>0.45</v>
      </c>
      <c r="P43" s="239">
        <v>0</v>
      </c>
      <c r="Q43" s="239">
        <f>ROUND(E43*P43,2)</f>
        <v>0</v>
      </c>
      <c r="R43" s="239" t="s">
        <v>437</v>
      </c>
      <c r="S43" s="239" t="s">
        <v>179</v>
      </c>
      <c r="T43" s="240" t="s">
        <v>168</v>
      </c>
      <c r="U43" s="223">
        <v>0.98699999999999999</v>
      </c>
      <c r="V43" s="223">
        <f>ROUND(E43*U43,2)</f>
        <v>0.18</v>
      </c>
      <c r="W43" s="223"/>
      <c r="X43" s="223" t="s">
        <v>169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170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7" t="s">
        <v>451</v>
      </c>
      <c r="D44" s="225"/>
      <c r="E44" s="226">
        <v>0.17956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172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11</v>
      </c>
      <c r="B45" s="235" t="s">
        <v>452</v>
      </c>
      <c r="C45" s="256" t="s">
        <v>453</v>
      </c>
      <c r="D45" s="236" t="s">
        <v>224</v>
      </c>
      <c r="E45" s="237">
        <v>3.3250000000000002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3.0470000000000001E-2</v>
      </c>
      <c r="O45" s="239">
        <f>ROUND(E45*N45,2)</f>
        <v>0.1</v>
      </c>
      <c r="P45" s="239">
        <v>0</v>
      </c>
      <c r="Q45" s="239">
        <f>ROUND(E45*P45,2)</f>
        <v>0</v>
      </c>
      <c r="R45" s="239" t="s">
        <v>437</v>
      </c>
      <c r="S45" s="239" t="s">
        <v>179</v>
      </c>
      <c r="T45" s="240" t="s">
        <v>168</v>
      </c>
      <c r="U45" s="223">
        <v>0.87</v>
      </c>
      <c r="V45" s="223">
        <f>ROUND(E45*U45,2)</f>
        <v>2.89</v>
      </c>
      <c r="W45" s="223"/>
      <c r="X45" s="223" t="s">
        <v>169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170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8" t="s">
        <v>454</v>
      </c>
      <c r="D46" s="242"/>
      <c r="E46" s="242"/>
      <c r="F46" s="242"/>
      <c r="G46" s="242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187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7" t="s">
        <v>455</v>
      </c>
      <c r="D47" s="225"/>
      <c r="E47" s="226">
        <v>3.3250000000000002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172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12</v>
      </c>
      <c r="B48" s="235" t="s">
        <v>456</v>
      </c>
      <c r="C48" s="256" t="s">
        <v>457</v>
      </c>
      <c r="D48" s="236" t="s">
        <v>224</v>
      </c>
      <c r="E48" s="237">
        <v>3.3250000000000002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 t="s">
        <v>437</v>
      </c>
      <c r="S48" s="239" t="s">
        <v>179</v>
      </c>
      <c r="T48" s="240" t="s">
        <v>168</v>
      </c>
      <c r="U48" s="223">
        <v>0.23200000000000001</v>
      </c>
      <c r="V48" s="223">
        <f>ROUND(E48*U48,2)</f>
        <v>0.77</v>
      </c>
      <c r="W48" s="223"/>
      <c r="X48" s="223" t="s">
        <v>169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170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8" t="s">
        <v>454</v>
      </c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187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458</v>
      </c>
      <c r="D50" s="225"/>
      <c r="E50" s="226">
        <v>3.3250000000000002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172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4">
        <v>13</v>
      </c>
      <c r="B51" s="235" t="s">
        <v>459</v>
      </c>
      <c r="C51" s="256" t="s">
        <v>460</v>
      </c>
      <c r="D51" s="236" t="s">
        <v>177</v>
      </c>
      <c r="E51" s="237">
        <v>1.3812500000000001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1.059E-2</v>
      </c>
      <c r="O51" s="239">
        <f>ROUND(E51*N51,2)</f>
        <v>0.01</v>
      </c>
      <c r="P51" s="239">
        <v>0</v>
      </c>
      <c r="Q51" s="239">
        <f>ROUND(E51*P51,2)</f>
        <v>0</v>
      </c>
      <c r="R51" s="239" t="s">
        <v>437</v>
      </c>
      <c r="S51" s="239" t="s">
        <v>179</v>
      </c>
      <c r="T51" s="240" t="s">
        <v>168</v>
      </c>
      <c r="U51" s="223">
        <v>0.13500000000000001</v>
      </c>
      <c r="V51" s="223">
        <f>ROUND(E51*U51,2)</f>
        <v>0.19</v>
      </c>
      <c r="W51" s="223"/>
      <c r="X51" s="223" t="s">
        <v>169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170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20"/>
      <c r="B52" s="221"/>
      <c r="C52" s="258" t="s">
        <v>461</v>
      </c>
      <c r="D52" s="242"/>
      <c r="E52" s="242"/>
      <c r="F52" s="242"/>
      <c r="G52" s="24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187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1" t="str">
        <f>C52</f>
        <v>otevřeného podhledu, bez podpěrné konstrukce, s osazením na sucho na zdech do připravených ozubů, popř. na rovných zdech, trámech, průvlacích, nebo do traverz, bez úpravy povrchu plechů, s pomocným lešením.</v>
      </c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462</v>
      </c>
      <c r="D53" s="225"/>
      <c r="E53" s="226">
        <v>1.3812500000000001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172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14</v>
      </c>
      <c r="B54" s="235" t="s">
        <v>463</v>
      </c>
      <c r="C54" s="256" t="s">
        <v>464</v>
      </c>
      <c r="D54" s="236" t="s">
        <v>166</v>
      </c>
      <c r="E54" s="237">
        <v>4.1900000000000001E-3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1.0554399999999999</v>
      </c>
      <c r="O54" s="239">
        <f>ROUND(E54*N54,2)</f>
        <v>0</v>
      </c>
      <c r="P54" s="239">
        <v>0</v>
      </c>
      <c r="Q54" s="239">
        <f>ROUND(E54*P54,2)</f>
        <v>0</v>
      </c>
      <c r="R54" s="239" t="s">
        <v>437</v>
      </c>
      <c r="S54" s="239" t="s">
        <v>179</v>
      </c>
      <c r="T54" s="240" t="s">
        <v>168</v>
      </c>
      <c r="U54" s="223">
        <v>15.211</v>
      </c>
      <c r="V54" s="223">
        <f>ROUND(E54*U54,2)</f>
        <v>0.06</v>
      </c>
      <c r="W54" s="223"/>
      <c r="X54" s="223" t="s">
        <v>169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170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33.75" outlineLevel="1" x14ac:dyDescent="0.2">
      <c r="A55" s="220"/>
      <c r="B55" s="221"/>
      <c r="C55" s="258" t="s">
        <v>465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187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1" t="str">
        <f>C55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466</v>
      </c>
      <c r="D56" s="225"/>
      <c r="E56" s="226">
        <v>4.1900000000000001E-3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15</v>
      </c>
      <c r="B57" s="235" t="s">
        <v>467</v>
      </c>
      <c r="C57" s="256" t="s">
        <v>468</v>
      </c>
      <c r="D57" s="236" t="s">
        <v>177</v>
      </c>
      <c r="E57" s="237">
        <v>3.4125000000000001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1.1900000000000001E-2</v>
      </c>
      <c r="O57" s="239">
        <f>ROUND(E57*N57,2)</f>
        <v>0.04</v>
      </c>
      <c r="P57" s="239">
        <v>0</v>
      </c>
      <c r="Q57" s="239">
        <f>ROUND(E57*P57,2)</f>
        <v>0</v>
      </c>
      <c r="R57" s="239" t="s">
        <v>437</v>
      </c>
      <c r="S57" s="239" t="s">
        <v>179</v>
      </c>
      <c r="T57" s="240" t="s">
        <v>168</v>
      </c>
      <c r="U57" s="223">
        <v>0.95</v>
      </c>
      <c r="V57" s="223">
        <f>ROUND(E57*U57,2)</f>
        <v>3.24</v>
      </c>
      <c r="W57" s="223"/>
      <c r="X57" s="223" t="s">
        <v>169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170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7" t="s">
        <v>469</v>
      </c>
      <c r="D58" s="225"/>
      <c r="E58" s="226">
        <v>3.4125000000000001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172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16</v>
      </c>
      <c r="B59" s="235" t="s">
        <v>470</v>
      </c>
      <c r="C59" s="256" t="s">
        <v>471</v>
      </c>
      <c r="D59" s="236" t="s">
        <v>184</v>
      </c>
      <c r="E59" s="237">
        <v>2.4750000000000001E-2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2.5251100000000002</v>
      </c>
      <c r="O59" s="239">
        <f>ROUND(E59*N59,2)</f>
        <v>0.06</v>
      </c>
      <c r="P59" s="239">
        <v>0</v>
      </c>
      <c r="Q59" s="239">
        <f>ROUND(E59*P59,2)</f>
        <v>0</v>
      </c>
      <c r="R59" s="239" t="s">
        <v>437</v>
      </c>
      <c r="S59" s="239" t="s">
        <v>179</v>
      </c>
      <c r="T59" s="240" t="s">
        <v>168</v>
      </c>
      <c r="U59" s="223">
        <v>1.448</v>
      </c>
      <c r="V59" s="223">
        <f>ROUND(E59*U59,2)</f>
        <v>0.04</v>
      </c>
      <c r="W59" s="223"/>
      <c r="X59" s="223" t="s">
        <v>169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170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7" t="s">
        <v>472</v>
      </c>
      <c r="D60" s="225"/>
      <c r="E60" s="226">
        <v>2.4750000000000001E-2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172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17</v>
      </c>
      <c r="B61" s="235" t="s">
        <v>473</v>
      </c>
      <c r="C61" s="256" t="s">
        <v>474</v>
      </c>
      <c r="D61" s="236" t="s">
        <v>224</v>
      </c>
      <c r="E61" s="237">
        <v>2.4750000000000001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4.965E-2</v>
      </c>
      <c r="O61" s="239">
        <f>ROUND(E61*N61,2)</f>
        <v>0.12</v>
      </c>
      <c r="P61" s="239">
        <v>0</v>
      </c>
      <c r="Q61" s="239">
        <f>ROUND(E61*P61,2)</f>
        <v>0</v>
      </c>
      <c r="R61" s="239" t="s">
        <v>437</v>
      </c>
      <c r="S61" s="239" t="s">
        <v>179</v>
      </c>
      <c r="T61" s="240" t="s">
        <v>168</v>
      </c>
      <c r="U61" s="223">
        <v>0.94</v>
      </c>
      <c r="V61" s="223">
        <f>ROUND(E61*U61,2)</f>
        <v>2.33</v>
      </c>
      <c r="W61" s="223"/>
      <c r="X61" s="223" t="s">
        <v>169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170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475</v>
      </c>
      <c r="D62" s="225"/>
      <c r="E62" s="226">
        <v>2.4750000000000001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18</v>
      </c>
      <c r="B63" s="235" t="s">
        <v>476</v>
      </c>
      <c r="C63" s="256" t="s">
        <v>477</v>
      </c>
      <c r="D63" s="236" t="s">
        <v>224</v>
      </c>
      <c r="E63" s="237">
        <v>2.4750000000000001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437</v>
      </c>
      <c r="S63" s="239" t="s">
        <v>179</v>
      </c>
      <c r="T63" s="240" t="s">
        <v>168</v>
      </c>
      <c r="U63" s="223">
        <v>0.28999999999999998</v>
      </c>
      <c r="V63" s="223">
        <f>ROUND(E63*U63,2)</f>
        <v>0.72</v>
      </c>
      <c r="W63" s="223"/>
      <c r="X63" s="223" t="s">
        <v>169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170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478</v>
      </c>
      <c r="D64" s="225"/>
      <c r="E64" s="226">
        <v>2.4750000000000001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172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19</v>
      </c>
      <c r="B65" s="235" t="s">
        <v>479</v>
      </c>
      <c r="C65" s="256" t="s">
        <v>480</v>
      </c>
      <c r="D65" s="236" t="s">
        <v>234</v>
      </c>
      <c r="E65" s="237">
        <v>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2.2200000000000002E-3</v>
      </c>
      <c r="Q65" s="239">
        <f>ROUND(E65*P65,2)</f>
        <v>0</v>
      </c>
      <c r="R65" s="239" t="s">
        <v>185</v>
      </c>
      <c r="S65" s="239" t="s">
        <v>179</v>
      </c>
      <c r="T65" s="240" t="s">
        <v>168</v>
      </c>
      <c r="U65" s="223">
        <v>0.74399999999999999</v>
      </c>
      <c r="V65" s="223">
        <f>ROUND(E65*U65,2)</f>
        <v>1.49</v>
      </c>
      <c r="W65" s="223"/>
      <c r="X65" s="223" t="s">
        <v>169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170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481</v>
      </c>
      <c r="D66" s="225"/>
      <c r="E66" s="226">
        <v>2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172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8" t="s">
        <v>162</v>
      </c>
      <c r="B67" s="229" t="s">
        <v>85</v>
      </c>
      <c r="C67" s="255" t="s">
        <v>86</v>
      </c>
      <c r="D67" s="230"/>
      <c r="E67" s="231"/>
      <c r="F67" s="232"/>
      <c r="G67" s="232">
        <f>SUMIF(AG68:AG88,"&lt;&gt;NOR",G68:G88)</f>
        <v>0</v>
      </c>
      <c r="H67" s="232"/>
      <c r="I67" s="232">
        <f>SUM(I68:I88)</f>
        <v>0</v>
      </c>
      <c r="J67" s="232"/>
      <c r="K67" s="232">
        <f>SUM(K68:K88)</f>
        <v>0</v>
      </c>
      <c r="L67" s="232"/>
      <c r="M67" s="232">
        <f>SUM(M68:M88)</f>
        <v>0</v>
      </c>
      <c r="N67" s="232"/>
      <c r="O67" s="232">
        <f>SUM(O68:O88)</f>
        <v>9.31</v>
      </c>
      <c r="P67" s="232"/>
      <c r="Q67" s="232">
        <f>SUM(Q68:Q88)</f>
        <v>0</v>
      </c>
      <c r="R67" s="232"/>
      <c r="S67" s="232"/>
      <c r="T67" s="233"/>
      <c r="U67" s="227"/>
      <c r="V67" s="227">
        <f>SUM(V68:V88)</f>
        <v>204.49999999999997</v>
      </c>
      <c r="W67" s="227"/>
      <c r="X67" s="227"/>
      <c r="AG67" t="s">
        <v>163</v>
      </c>
    </row>
    <row r="68" spans="1:60" ht="22.5" outlineLevel="1" x14ac:dyDescent="0.2">
      <c r="A68" s="234">
        <v>20</v>
      </c>
      <c r="B68" s="235" t="s">
        <v>482</v>
      </c>
      <c r="C68" s="256" t="s">
        <v>483</v>
      </c>
      <c r="D68" s="236" t="s">
        <v>177</v>
      </c>
      <c r="E68" s="237">
        <v>468.10649999999998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1.5740000000000001E-2</v>
      </c>
      <c r="O68" s="239">
        <f>ROUND(E68*N68,2)</f>
        <v>7.37</v>
      </c>
      <c r="P68" s="239">
        <v>0</v>
      </c>
      <c r="Q68" s="239">
        <f>ROUND(E68*P68,2)</f>
        <v>0</v>
      </c>
      <c r="R68" s="239" t="s">
        <v>300</v>
      </c>
      <c r="S68" s="239" t="s">
        <v>179</v>
      </c>
      <c r="T68" s="240" t="s">
        <v>168</v>
      </c>
      <c r="U68" s="223">
        <v>0.33481</v>
      </c>
      <c r="V68" s="223">
        <f>ROUND(E68*U68,2)</f>
        <v>156.72999999999999</v>
      </c>
      <c r="W68" s="223"/>
      <c r="X68" s="223" t="s">
        <v>169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170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484</v>
      </c>
      <c r="D69" s="225"/>
      <c r="E69" s="226">
        <v>468.10649999999998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172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34">
        <v>21</v>
      </c>
      <c r="B70" s="235" t="s">
        <v>485</v>
      </c>
      <c r="C70" s="256" t="s">
        <v>486</v>
      </c>
      <c r="D70" s="236" t="s">
        <v>177</v>
      </c>
      <c r="E70" s="237">
        <v>57.497599999999998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3.2030000000000003E-2</v>
      </c>
      <c r="O70" s="239">
        <f>ROUND(E70*N70,2)</f>
        <v>1.84</v>
      </c>
      <c r="P70" s="239">
        <v>0</v>
      </c>
      <c r="Q70" s="239">
        <f>ROUND(E70*P70,2)</f>
        <v>0</v>
      </c>
      <c r="R70" s="239" t="s">
        <v>437</v>
      </c>
      <c r="S70" s="239" t="s">
        <v>179</v>
      </c>
      <c r="T70" s="240" t="s">
        <v>168</v>
      </c>
      <c r="U70" s="223">
        <v>0.81599999999999995</v>
      </c>
      <c r="V70" s="223">
        <f>ROUND(E70*U70,2)</f>
        <v>46.92</v>
      </c>
      <c r="W70" s="223"/>
      <c r="X70" s="223" t="s">
        <v>169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170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8" t="s">
        <v>487</v>
      </c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488</v>
      </c>
      <c r="D72" s="225"/>
      <c r="E72" s="226">
        <v>3.6360000000000001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7" t="s">
        <v>489</v>
      </c>
      <c r="D73" s="225"/>
      <c r="E73" s="226">
        <v>17.55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172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7" t="s">
        <v>490</v>
      </c>
      <c r="D74" s="225"/>
      <c r="E74" s="226">
        <v>3.6360000000000001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172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491</v>
      </c>
      <c r="D75" s="225"/>
      <c r="E75" s="226">
        <v>14.922000000000001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172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492</v>
      </c>
      <c r="D76" s="225"/>
      <c r="E76" s="226">
        <v>3.4735999999999998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172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20"/>
      <c r="B77" s="221"/>
      <c r="C77" s="257" t="s">
        <v>493</v>
      </c>
      <c r="D77" s="225"/>
      <c r="E77" s="226">
        <v>10.525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7" t="s">
        <v>494</v>
      </c>
      <c r="D78" s="225"/>
      <c r="E78" s="226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172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495</v>
      </c>
      <c r="D79" s="225"/>
      <c r="E79" s="226">
        <v>1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496</v>
      </c>
      <c r="D80" s="225"/>
      <c r="E80" s="226">
        <v>1.165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497</v>
      </c>
      <c r="D81" s="225"/>
      <c r="E81" s="226">
        <v>1.1100000000000001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7" t="s">
        <v>498</v>
      </c>
      <c r="D82" s="225"/>
      <c r="E82" s="226">
        <v>0.32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172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499</v>
      </c>
      <c r="D83" s="225"/>
      <c r="E83" s="226">
        <v>0.16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172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22</v>
      </c>
      <c r="B84" s="235" t="s">
        <v>500</v>
      </c>
      <c r="C84" s="256" t="s">
        <v>501</v>
      </c>
      <c r="D84" s="236" t="s">
        <v>177</v>
      </c>
      <c r="E84" s="237">
        <v>2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4.777E-2</v>
      </c>
      <c r="O84" s="239">
        <f>ROUND(E84*N84,2)</f>
        <v>0.1</v>
      </c>
      <c r="P84" s="239">
        <v>0</v>
      </c>
      <c r="Q84" s="239">
        <f>ROUND(E84*P84,2)</f>
        <v>0</v>
      </c>
      <c r="R84" s="239" t="s">
        <v>300</v>
      </c>
      <c r="S84" s="239" t="s">
        <v>179</v>
      </c>
      <c r="T84" s="240" t="s">
        <v>168</v>
      </c>
      <c r="U84" s="223">
        <v>0.42480000000000001</v>
      </c>
      <c r="V84" s="223">
        <f>ROUND(E84*U84,2)</f>
        <v>0.85</v>
      </c>
      <c r="W84" s="223"/>
      <c r="X84" s="223" t="s">
        <v>169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170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8" t="s">
        <v>502</v>
      </c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187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7" t="s">
        <v>503</v>
      </c>
      <c r="D86" s="225"/>
      <c r="E86" s="226">
        <v>1.47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172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7" t="s">
        <v>504</v>
      </c>
      <c r="D87" s="225"/>
      <c r="E87" s="226">
        <v>0.35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172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7" t="s">
        <v>505</v>
      </c>
      <c r="D88" s="225"/>
      <c r="E88" s="226">
        <v>0.18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172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8" t="s">
        <v>162</v>
      </c>
      <c r="B89" s="229" t="s">
        <v>87</v>
      </c>
      <c r="C89" s="255" t="s">
        <v>88</v>
      </c>
      <c r="D89" s="230"/>
      <c r="E89" s="231"/>
      <c r="F89" s="232"/>
      <c r="G89" s="232">
        <f>SUMIF(AG90:AG95,"&lt;&gt;NOR",G90:G95)</f>
        <v>0</v>
      </c>
      <c r="H89" s="232"/>
      <c r="I89" s="232">
        <f>SUM(I90:I95)</f>
        <v>0</v>
      </c>
      <c r="J89" s="232"/>
      <c r="K89" s="232">
        <f>SUM(K90:K95)</f>
        <v>0</v>
      </c>
      <c r="L89" s="232"/>
      <c r="M89" s="232">
        <f>SUM(M90:M95)</f>
        <v>0</v>
      </c>
      <c r="N89" s="232"/>
      <c r="O89" s="232">
        <f>SUM(O90:O95)</f>
        <v>0.01</v>
      </c>
      <c r="P89" s="232"/>
      <c r="Q89" s="232">
        <f>SUM(Q90:Q95)</f>
        <v>0</v>
      </c>
      <c r="R89" s="232"/>
      <c r="S89" s="232"/>
      <c r="T89" s="233"/>
      <c r="U89" s="227"/>
      <c r="V89" s="227">
        <f>SUM(V90:V95)</f>
        <v>1.07</v>
      </c>
      <c r="W89" s="227"/>
      <c r="X89" s="227"/>
      <c r="AG89" t="s">
        <v>163</v>
      </c>
    </row>
    <row r="90" spans="1:60" outlineLevel="1" x14ac:dyDescent="0.2">
      <c r="A90" s="234">
        <v>23</v>
      </c>
      <c r="B90" s="235" t="s">
        <v>506</v>
      </c>
      <c r="C90" s="256" t="s">
        <v>507</v>
      </c>
      <c r="D90" s="236" t="s">
        <v>177</v>
      </c>
      <c r="E90" s="237">
        <v>1.5097499999999999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6.4999999999999997E-4</v>
      </c>
      <c r="O90" s="239">
        <f>ROUND(E90*N90,2)</f>
        <v>0</v>
      </c>
      <c r="P90" s="239">
        <v>0</v>
      </c>
      <c r="Q90" s="239">
        <f>ROUND(E90*P90,2)</f>
        <v>0</v>
      </c>
      <c r="R90" s="239" t="s">
        <v>437</v>
      </c>
      <c r="S90" s="239" t="s">
        <v>179</v>
      </c>
      <c r="T90" s="240" t="s">
        <v>180</v>
      </c>
      <c r="U90" s="223">
        <v>0.21</v>
      </c>
      <c r="V90" s="223">
        <f>ROUND(E90*U90,2)</f>
        <v>0.32</v>
      </c>
      <c r="W90" s="223"/>
      <c r="X90" s="223" t="s">
        <v>169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170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8" t="s">
        <v>508</v>
      </c>
      <c r="D91" s="242"/>
      <c r="E91" s="242"/>
      <c r="F91" s="242"/>
      <c r="G91" s="242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187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7" t="s">
        <v>509</v>
      </c>
      <c r="D92" s="225"/>
      <c r="E92" s="226">
        <v>1.5097499999999999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172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4">
        <v>24</v>
      </c>
      <c r="B93" s="235" t="s">
        <v>510</v>
      </c>
      <c r="C93" s="256" t="s">
        <v>511</v>
      </c>
      <c r="D93" s="236" t="s">
        <v>177</v>
      </c>
      <c r="E93" s="237">
        <v>1.5097499999999999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6.1799999999999997E-3</v>
      </c>
      <c r="O93" s="239">
        <f>ROUND(E93*N93,2)</f>
        <v>0.01</v>
      </c>
      <c r="P93" s="239">
        <v>0</v>
      </c>
      <c r="Q93" s="239">
        <f>ROUND(E93*P93,2)</f>
        <v>0</v>
      </c>
      <c r="R93" s="239" t="s">
        <v>437</v>
      </c>
      <c r="S93" s="239" t="s">
        <v>179</v>
      </c>
      <c r="T93" s="240" t="s">
        <v>180</v>
      </c>
      <c r="U93" s="223">
        <v>0.5</v>
      </c>
      <c r="V93" s="223">
        <f>ROUND(E93*U93,2)</f>
        <v>0.75</v>
      </c>
      <c r="W93" s="223"/>
      <c r="X93" s="223" t="s">
        <v>169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170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512</v>
      </c>
      <c r="D94" s="243"/>
      <c r="E94" s="243"/>
      <c r="F94" s="243"/>
      <c r="G94" s="24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293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513</v>
      </c>
      <c r="D95" s="225"/>
      <c r="E95" s="226">
        <v>1.5097499999999999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172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8" t="s">
        <v>162</v>
      </c>
      <c r="B96" s="229" t="s">
        <v>89</v>
      </c>
      <c r="C96" s="255" t="s">
        <v>90</v>
      </c>
      <c r="D96" s="230"/>
      <c r="E96" s="231"/>
      <c r="F96" s="232"/>
      <c r="G96" s="232">
        <f>SUMIF(AG97:AG102,"&lt;&gt;NOR",G97:G102)</f>
        <v>0</v>
      </c>
      <c r="H96" s="232"/>
      <c r="I96" s="232">
        <f>SUM(I97:I102)</f>
        <v>0</v>
      </c>
      <c r="J96" s="232"/>
      <c r="K96" s="232">
        <f>SUM(K97:K102)</f>
        <v>0</v>
      </c>
      <c r="L96" s="232"/>
      <c r="M96" s="232">
        <f>SUM(M97:M102)</f>
        <v>0</v>
      </c>
      <c r="N96" s="232"/>
      <c r="O96" s="232">
        <f>SUM(O97:O102)</f>
        <v>0.35000000000000003</v>
      </c>
      <c r="P96" s="232"/>
      <c r="Q96" s="232">
        <f>SUM(Q97:Q102)</f>
        <v>0</v>
      </c>
      <c r="R96" s="232"/>
      <c r="S96" s="232"/>
      <c r="T96" s="233"/>
      <c r="U96" s="227"/>
      <c r="V96" s="227">
        <f>SUM(V97:V102)</f>
        <v>12.04</v>
      </c>
      <c r="W96" s="227"/>
      <c r="X96" s="227"/>
      <c r="AG96" t="s">
        <v>163</v>
      </c>
    </row>
    <row r="97" spans="1:60" ht="22.5" outlineLevel="1" x14ac:dyDescent="0.2">
      <c r="A97" s="234">
        <v>25</v>
      </c>
      <c r="B97" s="235" t="s">
        <v>514</v>
      </c>
      <c r="C97" s="256" t="s">
        <v>515</v>
      </c>
      <c r="D97" s="236" t="s">
        <v>177</v>
      </c>
      <c r="E97" s="237">
        <v>46.734999999999999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7.0000000000000001E-3</v>
      </c>
      <c r="O97" s="239">
        <f>ROUND(E97*N97,2)</f>
        <v>0.33</v>
      </c>
      <c r="P97" s="239">
        <v>0</v>
      </c>
      <c r="Q97" s="239">
        <f>ROUND(E97*P97,2)</f>
        <v>0</v>
      </c>
      <c r="R97" s="239" t="s">
        <v>437</v>
      </c>
      <c r="S97" s="239" t="s">
        <v>179</v>
      </c>
      <c r="T97" s="240" t="s">
        <v>168</v>
      </c>
      <c r="U97" s="223">
        <v>0.254</v>
      </c>
      <c r="V97" s="223">
        <f>ROUND(E97*U97,2)</f>
        <v>11.87</v>
      </c>
      <c r="W97" s="223"/>
      <c r="X97" s="223" t="s">
        <v>169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170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8" t="s">
        <v>516</v>
      </c>
      <c r="D98" s="242"/>
      <c r="E98" s="242"/>
      <c r="F98" s="242"/>
      <c r="G98" s="242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187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517</v>
      </c>
      <c r="D99" s="225"/>
      <c r="E99" s="226">
        <v>46.734999999999999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172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26</v>
      </c>
      <c r="B100" s="235" t="s">
        <v>518</v>
      </c>
      <c r="C100" s="256" t="s">
        <v>519</v>
      </c>
      <c r="D100" s="236" t="s">
        <v>177</v>
      </c>
      <c r="E100" s="237">
        <v>0.26774999999999999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7.9799999999999996E-2</v>
      </c>
      <c r="O100" s="239">
        <f>ROUND(E100*N100,2)</f>
        <v>0.02</v>
      </c>
      <c r="P100" s="239">
        <v>0</v>
      </c>
      <c r="Q100" s="239">
        <f>ROUND(E100*P100,2)</f>
        <v>0</v>
      </c>
      <c r="R100" s="239" t="s">
        <v>300</v>
      </c>
      <c r="S100" s="239" t="s">
        <v>179</v>
      </c>
      <c r="T100" s="240" t="s">
        <v>168</v>
      </c>
      <c r="U100" s="223">
        <v>0.62</v>
      </c>
      <c r="V100" s="223">
        <f>ROUND(E100*U100,2)</f>
        <v>0.17</v>
      </c>
      <c r="W100" s="223"/>
      <c r="X100" s="223" t="s">
        <v>169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170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8" t="s">
        <v>520</v>
      </c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187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7" t="s">
        <v>521</v>
      </c>
      <c r="D102" s="225"/>
      <c r="E102" s="226">
        <v>0.26774999999999999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172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8" t="s">
        <v>162</v>
      </c>
      <c r="B103" s="229" t="s">
        <v>91</v>
      </c>
      <c r="C103" s="255" t="s">
        <v>92</v>
      </c>
      <c r="D103" s="230"/>
      <c r="E103" s="231"/>
      <c r="F103" s="232"/>
      <c r="G103" s="232">
        <f>SUMIF(AG104:AG109,"&lt;&gt;NOR",G104:G109)</f>
        <v>0</v>
      </c>
      <c r="H103" s="232"/>
      <c r="I103" s="232">
        <f>SUM(I104:I109)</f>
        <v>0</v>
      </c>
      <c r="J103" s="232"/>
      <c r="K103" s="232">
        <f>SUM(K104:K109)</f>
        <v>0</v>
      </c>
      <c r="L103" s="232"/>
      <c r="M103" s="232">
        <f>SUM(M104:M109)</f>
        <v>0</v>
      </c>
      <c r="N103" s="232"/>
      <c r="O103" s="232">
        <f>SUM(O104:O109)</f>
        <v>0.16999999999999998</v>
      </c>
      <c r="P103" s="232"/>
      <c r="Q103" s="232">
        <f>SUM(Q104:Q109)</f>
        <v>0</v>
      </c>
      <c r="R103" s="232"/>
      <c r="S103" s="232"/>
      <c r="T103" s="233"/>
      <c r="U103" s="227"/>
      <c r="V103" s="227">
        <f>SUM(V104:V109)</f>
        <v>6.2900000000000009</v>
      </c>
      <c r="W103" s="227"/>
      <c r="X103" s="227"/>
      <c r="AG103" t="s">
        <v>163</v>
      </c>
    </row>
    <row r="104" spans="1:60" ht="22.5" outlineLevel="1" x14ac:dyDescent="0.2">
      <c r="A104" s="234">
        <v>27</v>
      </c>
      <c r="B104" s="235" t="s">
        <v>522</v>
      </c>
      <c r="C104" s="256" t="s">
        <v>523</v>
      </c>
      <c r="D104" s="236" t="s">
        <v>234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6.411E-2</v>
      </c>
      <c r="O104" s="239">
        <f>ROUND(E104*N104,2)</f>
        <v>0.06</v>
      </c>
      <c r="P104" s="239">
        <v>0</v>
      </c>
      <c r="Q104" s="239">
        <f>ROUND(E104*P104,2)</f>
        <v>0</v>
      </c>
      <c r="R104" s="239" t="s">
        <v>300</v>
      </c>
      <c r="S104" s="239" t="s">
        <v>179</v>
      </c>
      <c r="T104" s="240" t="s">
        <v>180</v>
      </c>
      <c r="U104" s="223">
        <v>2.097</v>
      </c>
      <c r="V104" s="223">
        <f>ROUND(E104*U104,2)</f>
        <v>2.1</v>
      </c>
      <c r="W104" s="223"/>
      <c r="X104" s="223" t="s">
        <v>169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170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20"/>
      <c r="B105" s="221"/>
      <c r="C105" s="258" t="s">
        <v>524</v>
      </c>
      <c r="D105" s="242"/>
      <c r="E105" s="242"/>
      <c r="F105" s="242"/>
      <c r="G105" s="24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187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41" t="str">
        <f>C105</f>
        <v>lisované nebo z úhelníků s vybetonováním prahu, z pomocného pracovního lešení o výšce podlahy do 1900 mm a pro zatížení do 1,5 kPa, včetně dodávky zárubně</v>
      </c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525</v>
      </c>
      <c r="D106" s="225"/>
      <c r="E106" s="226">
        <v>1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172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28</v>
      </c>
      <c r="B107" s="235" t="s">
        <v>526</v>
      </c>
      <c r="C107" s="256" t="s">
        <v>527</v>
      </c>
      <c r="D107" s="236" t="s">
        <v>234</v>
      </c>
      <c r="E107" s="237">
        <v>2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5.4109999999999998E-2</v>
      </c>
      <c r="O107" s="239">
        <f>ROUND(E107*N107,2)</f>
        <v>0.11</v>
      </c>
      <c r="P107" s="239">
        <v>0</v>
      </c>
      <c r="Q107" s="239">
        <f>ROUND(E107*P107,2)</f>
        <v>0</v>
      </c>
      <c r="R107" s="239"/>
      <c r="S107" s="239" t="s">
        <v>167</v>
      </c>
      <c r="T107" s="240" t="s">
        <v>284</v>
      </c>
      <c r="U107" s="223">
        <v>2.097</v>
      </c>
      <c r="V107" s="223">
        <f>ROUND(E107*U107,2)</f>
        <v>4.1900000000000004</v>
      </c>
      <c r="W107" s="223"/>
      <c r="X107" s="223" t="s">
        <v>169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170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528</v>
      </c>
      <c r="D108" s="225"/>
      <c r="E108" s="226">
        <v>1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172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7" t="s">
        <v>529</v>
      </c>
      <c r="D109" s="225"/>
      <c r="E109" s="226">
        <v>1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172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8" t="s">
        <v>162</v>
      </c>
      <c r="B110" s="229" t="s">
        <v>93</v>
      </c>
      <c r="C110" s="255" t="s">
        <v>94</v>
      </c>
      <c r="D110" s="230"/>
      <c r="E110" s="231"/>
      <c r="F110" s="232"/>
      <c r="G110" s="232">
        <f>SUMIF(AG111:AG112,"&lt;&gt;NOR",G111:G112)</f>
        <v>0</v>
      </c>
      <c r="H110" s="232"/>
      <c r="I110" s="232">
        <f>SUM(I111:I112)</f>
        <v>0</v>
      </c>
      <c r="J110" s="232"/>
      <c r="K110" s="232">
        <f>SUM(K111:K112)</f>
        <v>0</v>
      </c>
      <c r="L110" s="232"/>
      <c r="M110" s="232">
        <f>SUM(M111:M112)</f>
        <v>0</v>
      </c>
      <c r="N110" s="232"/>
      <c r="O110" s="232">
        <f>SUM(O111:O112)</f>
        <v>0.63</v>
      </c>
      <c r="P110" s="232"/>
      <c r="Q110" s="232">
        <f>SUM(Q111:Q112)</f>
        <v>0</v>
      </c>
      <c r="R110" s="232"/>
      <c r="S110" s="232"/>
      <c r="T110" s="233"/>
      <c r="U110" s="227"/>
      <c r="V110" s="227">
        <f>SUM(V111:V112)</f>
        <v>85.44</v>
      </c>
      <c r="W110" s="227"/>
      <c r="X110" s="227"/>
      <c r="AG110" t="s">
        <v>163</v>
      </c>
    </row>
    <row r="111" spans="1:60" outlineLevel="1" x14ac:dyDescent="0.2">
      <c r="A111" s="234">
        <v>29</v>
      </c>
      <c r="B111" s="235" t="s">
        <v>175</v>
      </c>
      <c r="C111" s="256" t="s">
        <v>176</v>
      </c>
      <c r="D111" s="236" t="s">
        <v>177</v>
      </c>
      <c r="E111" s="237">
        <v>399.25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1.58E-3</v>
      </c>
      <c r="O111" s="239">
        <f>ROUND(E111*N111,2)</f>
        <v>0.63</v>
      </c>
      <c r="P111" s="239">
        <v>0</v>
      </c>
      <c r="Q111" s="239">
        <f>ROUND(E111*P111,2)</f>
        <v>0</v>
      </c>
      <c r="R111" s="239" t="s">
        <v>178</v>
      </c>
      <c r="S111" s="239" t="s">
        <v>179</v>
      </c>
      <c r="T111" s="240" t="s">
        <v>180</v>
      </c>
      <c r="U111" s="223">
        <v>0.214</v>
      </c>
      <c r="V111" s="223">
        <f>ROUND(E111*U111,2)</f>
        <v>85.44</v>
      </c>
      <c r="W111" s="223"/>
      <c r="X111" s="223" t="s">
        <v>169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170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530</v>
      </c>
      <c r="D112" s="225"/>
      <c r="E112" s="226">
        <v>399.25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172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x14ac:dyDescent="0.2">
      <c r="A113" s="228" t="s">
        <v>162</v>
      </c>
      <c r="B113" s="229" t="s">
        <v>95</v>
      </c>
      <c r="C113" s="255" t="s">
        <v>96</v>
      </c>
      <c r="D113" s="230"/>
      <c r="E113" s="231"/>
      <c r="F113" s="232"/>
      <c r="G113" s="232">
        <f>SUMIF(AG114:AG121,"&lt;&gt;NOR",G114:G121)</f>
        <v>0</v>
      </c>
      <c r="H113" s="232"/>
      <c r="I113" s="232">
        <f>SUM(I114:I121)</f>
        <v>0</v>
      </c>
      <c r="J113" s="232"/>
      <c r="K113" s="232">
        <f>SUM(K114:K121)</f>
        <v>0</v>
      </c>
      <c r="L113" s="232"/>
      <c r="M113" s="232">
        <f>SUM(M114:M121)</f>
        <v>0</v>
      </c>
      <c r="N113" s="232"/>
      <c r="O113" s="232">
        <f>SUM(O114:O121)</f>
        <v>9.0000000000000011E-2</v>
      </c>
      <c r="P113" s="232"/>
      <c r="Q113" s="232">
        <f>SUM(Q114:Q121)</f>
        <v>0</v>
      </c>
      <c r="R113" s="232"/>
      <c r="S113" s="232"/>
      <c r="T113" s="233"/>
      <c r="U113" s="227"/>
      <c r="V113" s="227">
        <f>SUM(V114:V121)</f>
        <v>123.99</v>
      </c>
      <c r="W113" s="227"/>
      <c r="X113" s="227"/>
      <c r="AG113" t="s">
        <v>163</v>
      </c>
    </row>
    <row r="114" spans="1:60" ht="56.25" outlineLevel="1" x14ac:dyDescent="0.2">
      <c r="A114" s="234">
        <v>30</v>
      </c>
      <c r="B114" s="235" t="s">
        <v>531</v>
      </c>
      <c r="C114" s="256" t="s">
        <v>532</v>
      </c>
      <c r="D114" s="236" t="s">
        <v>177</v>
      </c>
      <c r="E114" s="237">
        <v>399.25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4.0000000000000003E-5</v>
      </c>
      <c r="O114" s="239">
        <f>ROUND(E114*N114,2)</f>
        <v>0.02</v>
      </c>
      <c r="P114" s="239">
        <v>0</v>
      </c>
      <c r="Q114" s="239">
        <f>ROUND(E114*P114,2)</f>
        <v>0</v>
      </c>
      <c r="R114" s="239" t="s">
        <v>437</v>
      </c>
      <c r="S114" s="239" t="s">
        <v>179</v>
      </c>
      <c r="T114" s="240" t="s">
        <v>180</v>
      </c>
      <c r="U114" s="223">
        <v>0.308</v>
      </c>
      <c r="V114" s="223">
        <f>ROUND(E114*U114,2)</f>
        <v>122.97</v>
      </c>
      <c r="W114" s="223"/>
      <c r="X114" s="223" t="s">
        <v>169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170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7" t="s">
        <v>533</v>
      </c>
      <c r="D115" s="225"/>
      <c r="E115" s="226">
        <v>399.25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172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31</v>
      </c>
      <c r="B116" s="235" t="s">
        <v>534</v>
      </c>
      <c r="C116" s="256" t="s">
        <v>535</v>
      </c>
      <c r="D116" s="236" t="s">
        <v>234</v>
      </c>
      <c r="E116" s="237">
        <v>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1.0000000000000001E-5</v>
      </c>
      <c r="O116" s="239">
        <f>ROUND(E116*N116,2)</f>
        <v>0</v>
      </c>
      <c r="P116" s="239">
        <v>0</v>
      </c>
      <c r="Q116" s="239">
        <f>ROUND(E116*P116,2)</f>
        <v>0</v>
      </c>
      <c r="R116" s="239" t="s">
        <v>437</v>
      </c>
      <c r="S116" s="239" t="s">
        <v>179</v>
      </c>
      <c r="T116" s="240" t="s">
        <v>168</v>
      </c>
      <c r="U116" s="223">
        <v>0.17</v>
      </c>
      <c r="V116" s="223">
        <f>ROUND(E116*U116,2)</f>
        <v>1.02</v>
      </c>
      <c r="W116" s="223"/>
      <c r="X116" s="223" t="s">
        <v>169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170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536</v>
      </c>
      <c r="D117" s="225"/>
      <c r="E117" s="226">
        <v>1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7" t="s">
        <v>537</v>
      </c>
      <c r="D118" s="225"/>
      <c r="E118" s="226">
        <v>5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172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4">
        <v>32</v>
      </c>
      <c r="B119" s="235" t="s">
        <v>538</v>
      </c>
      <c r="C119" s="256" t="s">
        <v>539</v>
      </c>
      <c r="D119" s="236" t="s">
        <v>234</v>
      </c>
      <c r="E119" s="237">
        <v>6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1.12E-2</v>
      </c>
      <c r="O119" s="239">
        <f>ROUND(E119*N119,2)</f>
        <v>7.0000000000000007E-2</v>
      </c>
      <c r="P119" s="239">
        <v>0</v>
      </c>
      <c r="Q119" s="239">
        <f>ROUND(E119*P119,2)</f>
        <v>0</v>
      </c>
      <c r="R119" s="239"/>
      <c r="S119" s="239" t="s">
        <v>167</v>
      </c>
      <c r="T119" s="240" t="s">
        <v>284</v>
      </c>
      <c r="U119" s="223">
        <v>0</v>
      </c>
      <c r="V119" s="223">
        <f>ROUND(E119*U119,2)</f>
        <v>0</v>
      </c>
      <c r="W119" s="223"/>
      <c r="X119" s="223" t="s">
        <v>540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541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7" t="s">
        <v>536</v>
      </c>
      <c r="D120" s="225"/>
      <c r="E120" s="226">
        <v>1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172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7" t="s">
        <v>537</v>
      </c>
      <c r="D121" s="225"/>
      <c r="E121" s="226">
        <v>5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28" t="s">
        <v>162</v>
      </c>
      <c r="B122" s="229" t="s">
        <v>99</v>
      </c>
      <c r="C122" s="255" t="s">
        <v>100</v>
      </c>
      <c r="D122" s="230"/>
      <c r="E122" s="231"/>
      <c r="F122" s="232"/>
      <c r="G122" s="232">
        <f>SUMIF(AG123:AG124,"&lt;&gt;NOR",G123:G124)</f>
        <v>0</v>
      </c>
      <c r="H122" s="232"/>
      <c r="I122" s="232">
        <f>SUM(I123:I124)</f>
        <v>0</v>
      </c>
      <c r="J122" s="232"/>
      <c r="K122" s="232">
        <f>SUM(K123:K124)</f>
        <v>0</v>
      </c>
      <c r="L122" s="232"/>
      <c r="M122" s="232">
        <f>SUM(M123:M124)</f>
        <v>0</v>
      </c>
      <c r="N122" s="232"/>
      <c r="O122" s="232">
        <f>SUM(O123:O124)</f>
        <v>0</v>
      </c>
      <c r="P122" s="232"/>
      <c r="Q122" s="232">
        <f>SUM(Q123:Q124)</f>
        <v>0</v>
      </c>
      <c r="R122" s="232"/>
      <c r="S122" s="232"/>
      <c r="T122" s="233"/>
      <c r="U122" s="227"/>
      <c r="V122" s="227">
        <f>SUM(V123:V124)</f>
        <v>15.54</v>
      </c>
      <c r="W122" s="227"/>
      <c r="X122" s="227"/>
      <c r="AG122" t="s">
        <v>163</v>
      </c>
    </row>
    <row r="123" spans="1:60" ht="33.75" outlineLevel="1" x14ac:dyDescent="0.2">
      <c r="A123" s="234">
        <v>33</v>
      </c>
      <c r="B123" s="235" t="s">
        <v>298</v>
      </c>
      <c r="C123" s="256" t="s">
        <v>299</v>
      </c>
      <c r="D123" s="236" t="s">
        <v>166</v>
      </c>
      <c r="E123" s="237">
        <v>16.555060000000001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 t="s">
        <v>300</v>
      </c>
      <c r="S123" s="239" t="s">
        <v>179</v>
      </c>
      <c r="T123" s="240" t="s">
        <v>168</v>
      </c>
      <c r="U123" s="223">
        <v>0.9385</v>
      </c>
      <c r="V123" s="223">
        <f>ROUND(E123*U123,2)</f>
        <v>15.54</v>
      </c>
      <c r="W123" s="223"/>
      <c r="X123" s="223" t="s">
        <v>301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302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8" t="s">
        <v>303</v>
      </c>
      <c r="D124" s="242"/>
      <c r="E124" s="242"/>
      <c r="F124" s="242"/>
      <c r="G124" s="242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187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8" t="s">
        <v>162</v>
      </c>
      <c r="B125" s="229" t="s">
        <v>103</v>
      </c>
      <c r="C125" s="255" t="s">
        <v>104</v>
      </c>
      <c r="D125" s="230"/>
      <c r="E125" s="231"/>
      <c r="F125" s="232"/>
      <c r="G125" s="232">
        <f>SUMIF(AG126:AG132,"&lt;&gt;NOR",G126:G132)</f>
        <v>0</v>
      </c>
      <c r="H125" s="232"/>
      <c r="I125" s="232">
        <f>SUM(I126:I132)</f>
        <v>0</v>
      </c>
      <c r="J125" s="232"/>
      <c r="K125" s="232">
        <f>SUM(K126:K132)</f>
        <v>0</v>
      </c>
      <c r="L125" s="232"/>
      <c r="M125" s="232">
        <f>SUM(M126:M132)</f>
        <v>0</v>
      </c>
      <c r="N125" s="232"/>
      <c r="O125" s="232">
        <f>SUM(O126:O132)</f>
        <v>0</v>
      </c>
      <c r="P125" s="232"/>
      <c r="Q125" s="232">
        <f>SUM(Q126:Q132)</f>
        <v>0</v>
      </c>
      <c r="R125" s="232"/>
      <c r="S125" s="232"/>
      <c r="T125" s="233"/>
      <c r="U125" s="227"/>
      <c r="V125" s="227">
        <f>SUM(V126:V132)</f>
        <v>61.36</v>
      </c>
      <c r="W125" s="227"/>
      <c r="X125" s="227"/>
      <c r="AG125" t="s">
        <v>163</v>
      </c>
    </row>
    <row r="126" spans="1:60" outlineLevel="1" x14ac:dyDescent="0.2">
      <c r="A126" s="234">
        <v>34</v>
      </c>
      <c r="B126" s="235" t="s">
        <v>542</v>
      </c>
      <c r="C126" s="256" t="s">
        <v>543</v>
      </c>
      <c r="D126" s="236" t="s">
        <v>373</v>
      </c>
      <c r="E126" s="237">
        <v>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167</v>
      </c>
      <c r="T126" s="240" t="s">
        <v>284</v>
      </c>
      <c r="U126" s="223">
        <v>0</v>
      </c>
      <c r="V126" s="223">
        <f>ROUND(E126*U126,2)</f>
        <v>0</v>
      </c>
      <c r="W126" s="223"/>
      <c r="X126" s="223" t="s">
        <v>169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170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9" t="s">
        <v>544</v>
      </c>
      <c r="D127" s="243"/>
      <c r="E127" s="243"/>
      <c r="F127" s="243"/>
      <c r="G127" s="24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293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20"/>
      <c r="B128" s="221"/>
      <c r="C128" s="262" t="s">
        <v>545</v>
      </c>
      <c r="D128" s="246"/>
      <c r="E128" s="246"/>
      <c r="F128" s="246"/>
      <c r="G128" s="246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293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41" t="str">
        <f>C128</f>
        <v>Potrubí vzduchotechnické jednotky umístěné 1.PP bude doplněno o hlásiče kouře, které při zaznamenání spalin v potrubí vypnou VZT jednotku</v>
      </c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35</v>
      </c>
      <c r="B129" s="235" t="s">
        <v>546</v>
      </c>
      <c r="C129" s="256" t="s">
        <v>547</v>
      </c>
      <c r="D129" s="236" t="s">
        <v>548</v>
      </c>
      <c r="E129" s="237">
        <v>2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167</v>
      </c>
      <c r="T129" s="240" t="s">
        <v>284</v>
      </c>
      <c r="U129" s="223">
        <v>18.342500000000001</v>
      </c>
      <c r="V129" s="223">
        <f>ROUND(E129*U129,2)</f>
        <v>36.69</v>
      </c>
      <c r="W129" s="223"/>
      <c r="X129" s="223" t="s">
        <v>169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170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7" t="s">
        <v>549</v>
      </c>
      <c r="D130" s="225"/>
      <c r="E130" s="226">
        <v>2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172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4">
        <v>36</v>
      </c>
      <c r="B131" s="235" t="s">
        <v>550</v>
      </c>
      <c r="C131" s="256" t="s">
        <v>551</v>
      </c>
      <c r="D131" s="236" t="s">
        <v>548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167</v>
      </c>
      <c r="T131" s="240" t="s">
        <v>284</v>
      </c>
      <c r="U131" s="223">
        <v>24.6675</v>
      </c>
      <c r="V131" s="223">
        <f>ROUND(E131*U131,2)</f>
        <v>24.67</v>
      </c>
      <c r="W131" s="223"/>
      <c r="X131" s="223" t="s">
        <v>169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170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7" t="s">
        <v>536</v>
      </c>
      <c r="D132" s="225"/>
      <c r="E132" s="226">
        <v>1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172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">
      <c r="A133" s="228" t="s">
        <v>162</v>
      </c>
      <c r="B133" s="229" t="s">
        <v>107</v>
      </c>
      <c r="C133" s="255" t="s">
        <v>108</v>
      </c>
      <c r="D133" s="230"/>
      <c r="E133" s="231"/>
      <c r="F133" s="232"/>
      <c r="G133" s="232">
        <f>SUMIF(AG134:AG137,"&lt;&gt;NOR",G134:G137)</f>
        <v>0</v>
      </c>
      <c r="H133" s="232"/>
      <c r="I133" s="232">
        <f>SUM(I134:I137)</f>
        <v>0</v>
      </c>
      <c r="J133" s="232"/>
      <c r="K133" s="232">
        <f>SUM(K134:K137)</f>
        <v>0</v>
      </c>
      <c r="L133" s="232"/>
      <c r="M133" s="232">
        <f>SUM(M134:M137)</f>
        <v>0</v>
      </c>
      <c r="N133" s="232"/>
      <c r="O133" s="232">
        <f>SUM(O134:O137)</f>
        <v>0.05</v>
      </c>
      <c r="P133" s="232"/>
      <c r="Q133" s="232">
        <f>SUM(Q134:Q137)</f>
        <v>0</v>
      </c>
      <c r="R133" s="232"/>
      <c r="S133" s="232"/>
      <c r="T133" s="233"/>
      <c r="U133" s="227"/>
      <c r="V133" s="227">
        <f>SUM(V134:V137)</f>
        <v>0.03</v>
      </c>
      <c r="W133" s="227"/>
      <c r="X133" s="227"/>
      <c r="AG133" t="s">
        <v>163</v>
      </c>
    </row>
    <row r="134" spans="1:60" outlineLevel="1" x14ac:dyDescent="0.2">
      <c r="A134" s="234">
        <v>37</v>
      </c>
      <c r="B134" s="235" t="s">
        <v>552</v>
      </c>
      <c r="C134" s="256" t="s">
        <v>553</v>
      </c>
      <c r="D134" s="236" t="s">
        <v>373</v>
      </c>
      <c r="E134" s="237">
        <v>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0.05</v>
      </c>
      <c r="O134" s="239">
        <f>ROUND(E134*N134,2)</f>
        <v>0.05</v>
      </c>
      <c r="P134" s="239">
        <v>0</v>
      </c>
      <c r="Q134" s="239">
        <f>ROUND(E134*P134,2)</f>
        <v>0</v>
      </c>
      <c r="R134" s="239"/>
      <c r="S134" s="239" t="s">
        <v>167</v>
      </c>
      <c r="T134" s="240" t="s">
        <v>284</v>
      </c>
      <c r="U134" s="223">
        <v>3.4000000000000002E-2</v>
      </c>
      <c r="V134" s="223">
        <f>ROUND(E134*U134,2)</f>
        <v>0.03</v>
      </c>
      <c r="W134" s="223"/>
      <c r="X134" s="223" t="s">
        <v>169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170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9" t="s">
        <v>554</v>
      </c>
      <c r="D135" s="243"/>
      <c r="E135" s="243"/>
      <c r="F135" s="243"/>
      <c r="G135" s="24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293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2" t="s">
        <v>555</v>
      </c>
      <c r="D136" s="246"/>
      <c r="E136" s="246"/>
      <c r="F136" s="246"/>
      <c r="G136" s="246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7" t="s">
        <v>556</v>
      </c>
      <c r="D137" s="225"/>
      <c r="E137" s="226">
        <v>1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x14ac:dyDescent="0.2">
      <c r="A138" s="228" t="s">
        <v>162</v>
      </c>
      <c r="B138" s="229" t="s">
        <v>109</v>
      </c>
      <c r="C138" s="255" t="s">
        <v>110</v>
      </c>
      <c r="D138" s="230"/>
      <c r="E138" s="231"/>
      <c r="F138" s="232"/>
      <c r="G138" s="232">
        <f>SUMIF(AG139:AG147,"&lt;&gt;NOR",G139:G147)</f>
        <v>0</v>
      </c>
      <c r="H138" s="232"/>
      <c r="I138" s="232">
        <f>SUM(I139:I147)</f>
        <v>0</v>
      </c>
      <c r="J138" s="232"/>
      <c r="K138" s="232">
        <f>SUM(K139:K147)</f>
        <v>0</v>
      </c>
      <c r="L138" s="232"/>
      <c r="M138" s="232">
        <f>SUM(M139:M147)</f>
        <v>0</v>
      </c>
      <c r="N138" s="232"/>
      <c r="O138" s="232">
        <f>SUM(O139:O147)</f>
        <v>0.02</v>
      </c>
      <c r="P138" s="232"/>
      <c r="Q138" s="232">
        <f>SUM(Q139:Q147)</f>
        <v>0</v>
      </c>
      <c r="R138" s="232"/>
      <c r="S138" s="232"/>
      <c r="T138" s="233"/>
      <c r="U138" s="227"/>
      <c r="V138" s="227">
        <f>SUM(V139:V147)</f>
        <v>3.13</v>
      </c>
      <c r="W138" s="227"/>
      <c r="X138" s="227"/>
      <c r="AG138" t="s">
        <v>163</v>
      </c>
    </row>
    <row r="139" spans="1:60" ht="33.75" outlineLevel="1" x14ac:dyDescent="0.2">
      <c r="A139" s="234">
        <v>38</v>
      </c>
      <c r="B139" s="235" t="s">
        <v>557</v>
      </c>
      <c r="C139" s="256" t="s">
        <v>558</v>
      </c>
      <c r="D139" s="236" t="s">
        <v>177</v>
      </c>
      <c r="E139" s="237">
        <v>1.3812500000000001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1.772E-2</v>
      </c>
      <c r="O139" s="239">
        <f>ROUND(E139*N139,2)</f>
        <v>0.02</v>
      </c>
      <c r="P139" s="239">
        <v>0</v>
      </c>
      <c r="Q139" s="239">
        <f>ROUND(E139*P139,2)</f>
        <v>0</v>
      </c>
      <c r="R139" s="239" t="s">
        <v>559</v>
      </c>
      <c r="S139" s="239" t="s">
        <v>179</v>
      </c>
      <c r="T139" s="240" t="s">
        <v>168</v>
      </c>
      <c r="U139" s="223">
        <v>1.5667500000000001</v>
      </c>
      <c r="V139" s="223">
        <f>ROUND(E139*U139,2)</f>
        <v>2.16</v>
      </c>
      <c r="W139" s="223"/>
      <c r="X139" s="223" t="s">
        <v>169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170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7" t="s">
        <v>560</v>
      </c>
      <c r="D140" s="225"/>
      <c r="E140" s="226">
        <v>1.3812500000000001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172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4">
        <v>39</v>
      </c>
      <c r="B141" s="235" t="s">
        <v>561</v>
      </c>
      <c r="C141" s="256" t="s">
        <v>562</v>
      </c>
      <c r="D141" s="236" t="s">
        <v>224</v>
      </c>
      <c r="E141" s="237">
        <v>0.85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2.4499999999999999E-3</v>
      </c>
      <c r="O141" s="239">
        <f>ROUND(E141*N141,2)</f>
        <v>0</v>
      </c>
      <c r="P141" s="239">
        <v>0</v>
      </c>
      <c r="Q141" s="239">
        <f>ROUND(E141*P141,2)</f>
        <v>0</v>
      </c>
      <c r="R141" s="239" t="s">
        <v>559</v>
      </c>
      <c r="S141" s="239" t="s">
        <v>179</v>
      </c>
      <c r="T141" s="240" t="s">
        <v>168</v>
      </c>
      <c r="U141" s="223">
        <v>0.55300000000000005</v>
      </c>
      <c r="V141" s="223">
        <f>ROUND(E141*U141,2)</f>
        <v>0.47</v>
      </c>
      <c r="W141" s="223"/>
      <c r="X141" s="223" t="s">
        <v>169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170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7" t="s">
        <v>563</v>
      </c>
      <c r="D142" s="225"/>
      <c r="E142" s="226">
        <v>0.85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172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4">
        <v>40</v>
      </c>
      <c r="B143" s="235" t="s">
        <v>564</v>
      </c>
      <c r="C143" s="256" t="s">
        <v>565</v>
      </c>
      <c r="D143" s="236" t="s">
        <v>224</v>
      </c>
      <c r="E143" s="237">
        <v>2.4750000000000001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1.41E-3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167</v>
      </c>
      <c r="T143" s="240" t="s">
        <v>284</v>
      </c>
      <c r="U143" s="223">
        <v>0.20125000000000001</v>
      </c>
      <c r="V143" s="223">
        <f>ROUND(E143*U143,2)</f>
        <v>0.5</v>
      </c>
      <c r="W143" s="223"/>
      <c r="X143" s="223" t="s">
        <v>169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170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7" t="s">
        <v>566</v>
      </c>
      <c r="D144" s="225"/>
      <c r="E144" s="226">
        <v>1.625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172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7" t="s">
        <v>567</v>
      </c>
      <c r="D145" s="225"/>
      <c r="E145" s="226">
        <v>0.85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172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>
        <v>41</v>
      </c>
      <c r="B146" s="221" t="s">
        <v>568</v>
      </c>
      <c r="C146" s="260" t="s">
        <v>569</v>
      </c>
      <c r="D146" s="222" t="s">
        <v>0</v>
      </c>
      <c r="E146" s="244"/>
      <c r="F146" s="224"/>
      <c r="G146" s="223">
        <f>ROUND(E146*F146,2)</f>
        <v>0</v>
      </c>
      <c r="H146" s="224"/>
      <c r="I146" s="223">
        <f>ROUND(E146*H146,2)</f>
        <v>0</v>
      </c>
      <c r="J146" s="224"/>
      <c r="K146" s="223">
        <f>ROUND(E146*J146,2)</f>
        <v>0</v>
      </c>
      <c r="L146" s="223">
        <v>21</v>
      </c>
      <c r="M146" s="223">
        <f>G146*(1+L146/100)</f>
        <v>0</v>
      </c>
      <c r="N146" s="223">
        <v>0</v>
      </c>
      <c r="O146" s="223">
        <f>ROUND(E146*N146,2)</f>
        <v>0</v>
      </c>
      <c r="P146" s="223">
        <v>0</v>
      </c>
      <c r="Q146" s="223">
        <f>ROUND(E146*P146,2)</f>
        <v>0</v>
      </c>
      <c r="R146" s="223" t="s">
        <v>559</v>
      </c>
      <c r="S146" s="223" t="s">
        <v>179</v>
      </c>
      <c r="T146" s="223" t="s">
        <v>168</v>
      </c>
      <c r="U146" s="223">
        <v>0</v>
      </c>
      <c r="V146" s="223">
        <f>ROUND(E146*U146,2)</f>
        <v>0</v>
      </c>
      <c r="W146" s="223"/>
      <c r="X146" s="223" t="s">
        <v>301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302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1" t="s">
        <v>324</v>
      </c>
      <c r="D147" s="245"/>
      <c r="E147" s="245"/>
      <c r="F147" s="245"/>
      <c r="G147" s="245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187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8" t="s">
        <v>162</v>
      </c>
      <c r="B148" s="229" t="s">
        <v>111</v>
      </c>
      <c r="C148" s="255" t="s">
        <v>112</v>
      </c>
      <c r="D148" s="230"/>
      <c r="E148" s="231"/>
      <c r="F148" s="232"/>
      <c r="G148" s="232">
        <f>SUMIF(AG149:AG192,"&lt;&gt;NOR",G149:G192)</f>
        <v>0</v>
      </c>
      <c r="H148" s="232"/>
      <c r="I148" s="232">
        <f>SUM(I149:I192)</f>
        <v>0</v>
      </c>
      <c r="J148" s="232"/>
      <c r="K148" s="232">
        <f>SUM(K149:K192)</f>
        <v>0</v>
      </c>
      <c r="L148" s="232"/>
      <c r="M148" s="232">
        <f>SUM(M149:M192)</f>
        <v>0</v>
      </c>
      <c r="N148" s="232"/>
      <c r="O148" s="232">
        <f>SUM(O149:O192)</f>
        <v>0.46000000000000008</v>
      </c>
      <c r="P148" s="232"/>
      <c r="Q148" s="232">
        <f>SUM(Q149:Q192)</f>
        <v>0</v>
      </c>
      <c r="R148" s="232"/>
      <c r="S148" s="232"/>
      <c r="T148" s="233"/>
      <c r="U148" s="227"/>
      <c r="V148" s="227">
        <f>SUM(V149:V192)</f>
        <v>40.01</v>
      </c>
      <c r="W148" s="227"/>
      <c r="X148" s="227"/>
      <c r="AG148" t="s">
        <v>163</v>
      </c>
    </row>
    <row r="149" spans="1:60" ht="22.5" outlineLevel="1" x14ac:dyDescent="0.2">
      <c r="A149" s="234">
        <v>42</v>
      </c>
      <c r="B149" s="235" t="s">
        <v>570</v>
      </c>
      <c r="C149" s="256" t="s">
        <v>571</v>
      </c>
      <c r="D149" s="236" t="s">
        <v>234</v>
      </c>
      <c r="E149" s="237">
        <v>10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 t="s">
        <v>306</v>
      </c>
      <c r="S149" s="239" t="s">
        <v>179</v>
      </c>
      <c r="T149" s="240" t="s">
        <v>180</v>
      </c>
      <c r="U149" s="223">
        <v>1.45</v>
      </c>
      <c r="V149" s="223">
        <f>ROUND(E149*U149,2)</f>
        <v>14.5</v>
      </c>
      <c r="W149" s="223"/>
      <c r="X149" s="223" t="s">
        <v>169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170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7" t="s">
        <v>572</v>
      </c>
      <c r="D150" s="225"/>
      <c r="E150" s="226">
        <v>3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172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7" t="s">
        <v>573</v>
      </c>
      <c r="D151" s="225"/>
      <c r="E151" s="226">
        <v>7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172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34">
        <v>43</v>
      </c>
      <c r="B152" s="235" t="s">
        <v>574</v>
      </c>
      <c r="C152" s="256" t="s">
        <v>575</v>
      </c>
      <c r="D152" s="236" t="s">
        <v>234</v>
      </c>
      <c r="E152" s="237">
        <v>1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 t="s">
        <v>306</v>
      </c>
      <c r="S152" s="239" t="s">
        <v>179</v>
      </c>
      <c r="T152" s="240" t="s">
        <v>180</v>
      </c>
      <c r="U152" s="223">
        <v>1.5</v>
      </c>
      <c r="V152" s="223">
        <f>ROUND(E152*U152,2)</f>
        <v>1.5</v>
      </c>
      <c r="W152" s="223"/>
      <c r="X152" s="223" t="s">
        <v>169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170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7" t="s">
        <v>576</v>
      </c>
      <c r="D153" s="225"/>
      <c r="E153" s="226">
        <v>1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172</v>
      </c>
      <c r="AH153" s="213">
        <v>5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34">
        <v>44</v>
      </c>
      <c r="B154" s="235" t="s">
        <v>577</v>
      </c>
      <c r="C154" s="256" t="s">
        <v>578</v>
      </c>
      <c r="D154" s="236" t="s">
        <v>234</v>
      </c>
      <c r="E154" s="237">
        <v>1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 t="s">
        <v>306</v>
      </c>
      <c r="S154" s="239" t="s">
        <v>179</v>
      </c>
      <c r="T154" s="240" t="s">
        <v>168</v>
      </c>
      <c r="U154" s="223">
        <v>1.56</v>
      </c>
      <c r="V154" s="223">
        <f>ROUND(E154*U154,2)</f>
        <v>1.56</v>
      </c>
      <c r="W154" s="223"/>
      <c r="X154" s="223" t="s">
        <v>169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170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7" t="s">
        <v>579</v>
      </c>
      <c r="D155" s="225"/>
      <c r="E155" s="226">
        <v>1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172</v>
      </c>
      <c r="AH155" s="213">
        <v>5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4">
        <v>45</v>
      </c>
      <c r="B156" s="235" t="s">
        <v>580</v>
      </c>
      <c r="C156" s="256" t="s">
        <v>581</v>
      </c>
      <c r="D156" s="236" t="s">
        <v>234</v>
      </c>
      <c r="E156" s="237">
        <v>2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 t="s">
        <v>306</v>
      </c>
      <c r="S156" s="239" t="s">
        <v>179</v>
      </c>
      <c r="T156" s="240" t="s">
        <v>168</v>
      </c>
      <c r="U156" s="223">
        <v>2.5099999999999998</v>
      </c>
      <c r="V156" s="223">
        <f>ROUND(E156*U156,2)</f>
        <v>5.0199999999999996</v>
      </c>
      <c r="W156" s="223"/>
      <c r="X156" s="223" t="s">
        <v>169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170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7" t="s">
        <v>582</v>
      </c>
      <c r="D157" s="225"/>
      <c r="E157" s="226">
        <v>2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172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4">
        <v>46</v>
      </c>
      <c r="B158" s="235" t="s">
        <v>583</v>
      </c>
      <c r="C158" s="256" t="s">
        <v>584</v>
      </c>
      <c r="D158" s="236" t="s">
        <v>234</v>
      </c>
      <c r="E158" s="237">
        <v>2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2.0000000000000002E-5</v>
      </c>
      <c r="O158" s="239">
        <f>ROUND(E158*N158,2)</f>
        <v>0</v>
      </c>
      <c r="P158" s="239">
        <v>0</v>
      </c>
      <c r="Q158" s="239">
        <f>ROUND(E158*P158,2)</f>
        <v>0</v>
      </c>
      <c r="R158" s="239" t="s">
        <v>306</v>
      </c>
      <c r="S158" s="239" t="s">
        <v>179</v>
      </c>
      <c r="T158" s="240" t="s">
        <v>168</v>
      </c>
      <c r="U158" s="223">
        <v>4.0199999999999996</v>
      </c>
      <c r="V158" s="223">
        <f>ROUND(E158*U158,2)</f>
        <v>8.0399999999999991</v>
      </c>
      <c r="W158" s="223"/>
      <c r="X158" s="223" t="s">
        <v>169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170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7" t="s">
        <v>582</v>
      </c>
      <c r="D159" s="225"/>
      <c r="E159" s="226">
        <v>2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172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4">
        <v>47</v>
      </c>
      <c r="B160" s="235" t="s">
        <v>585</v>
      </c>
      <c r="C160" s="256" t="s">
        <v>586</v>
      </c>
      <c r="D160" s="236" t="s">
        <v>373</v>
      </c>
      <c r="E160" s="237">
        <v>1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0.1</v>
      </c>
      <c r="O160" s="239">
        <f>ROUND(E160*N160,2)</f>
        <v>0.1</v>
      </c>
      <c r="P160" s="239">
        <v>0</v>
      </c>
      <c r="Q160" s="239">
        <f>ROUND(E160*P160,2)</f>
        <v>0</v>
      </c>
      <c r="R160" s="239"/>
      <c r="S160" s="239" t="s">
        <v>167</v>
      </c>
      <c r="T160" s="240" t="s">
        <v>284</v>
      </c>
      <c r="U160" s="223">
        <v>9.3870000000000005</v>
      </c>
      <c r="V160" s="223">
        <f>ROUND(E160*U160,2)</f>
        <v>9.39</v>
      </c>
      <c r="W160" s="223"/>
      <c r="X160" s="223" t="s">
        <v>169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170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9" t="s">
        <v>587</v>
      </c>
      <c r="D161" s="243"/>
      <c r="E161" s="243"/>
      <c r="F161" s="243"/>
      <c r="G161" s="24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293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2" t="s">
        <v>588</v>
      </c>
      <c r="D162" s="246"/>
      <c r="E162" s="246"/>
      <c r="F162" s="246"/>
      <c r="G162" s="246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293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2" t="s">
        <v>589</v>
      </c>
      <c r="D163" s="246"/>
      <c r="E163" s="246"/>
      <c r="F163" s="246"/>
      <c r="G163" s="246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293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2" t="s">
        <v>590</v>
      </c>
      <c r="D164" s="246"/>
      <c r="E164" s="246"/>
      <c r="F164" s="246"/>
      <c r="G164" s="246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293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2" t="s">
        <v>591</v>
      </c>
      <c r="D165" s="246"/>
      <c r="E165" s="246"/>
      <c r="F165" s="246"/>
      <c r="G165" s="246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293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7" t="s">
        <v>592</v>
      </c>
      <c r="D166" s="225"/>
      <c r="E166" s="226">
        <v>1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172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4">
        <v>48</v>
      </c>
      <c r="B167" s="235" t="s">
        <v>593</v>
      </c>
      <c r="C167" s="256" t="s">
        <v>594</v>
      </c>
      <c r="D167" s="236" t="s">
        <v>373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167</v>
      </c>
      <c r="T167" s="240" t="s">
        <v>284</v>
      </c>
      <c r="U167" s="223">
        <v>0</v>
      </c>
      <c r="V167" s="223">
        <f>ROUND(E167*U167,2)</f>
        <v>0</v>
      </c>
      <c r="W167" s="223"/>
      <c r="X167" s="223" t="s">
        <v>169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170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7" t="s">
        <v>390</v>
      </c>
      <c r="D168" s="225"/>
      <c r="E168" s="226">
        <v>1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4">
        <v>49</v>
      </c>
      <c r="B169" s="235" t="s">
        <v>595</v>
      </c>
      <c r="C169" s="256" t="s">
        <v>596</v>
      </c>
      <c r="D169" s="236" t="s">
        <v>234</v>
      </c>
      <c r="E169" s="237">
        <v>7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1.7000000000000001E-2</v>
      </c>
      <c r="O169" s="239">
        <f>ROUND(E169*N169,2)</f>
        <v>0.12</v>
      </c>
      <c r="P169" s="239">
        <v>0</v>
      </c>
      <c r="Q169" s="239">
        <f>ROUND(E169*P169,2)</f>
        <v>0</v>
      </c>
      <c r="R169" s="239"/>
      <c r="S169" s="239" t="s">
        <v>167</v>
      </c>
      <c r="T169" s="240" t="s">
        <v>180</v>
      </c>
      <c r="U169" s="223">
        <v>0</v>
      </c>
      <c r="V169" s="223">
        <f>ROUND(E169*U169,2)</f>
        <v>0</v>
      </c>
      <c r="W169" s="223"/>
      <c r="X169" s="223" t="s">
        <v>540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541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9" t="s">
        <v>597</v>
      </c>
      <c r="D170" s="243"/>
      <c r="E170" s="243"/>
      <c r="F170" s="243"/>
      <c r="G170" s="24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293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598</v>
      </c>
      <c r="D171" s="225"/>
      <c r="E171" s="226">
        <v>5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172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7" t="s">
        <v>599</v>
      </c>
      <c r="D172" s="225"/>
      <c r="E172" s="226">
        <v>1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172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7" t="s">
        <v>525</v>
      </c>
      <c r="D173" s="225"/>
      <c r="E173" s="226">
        <v>1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172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4">
        <v>50</v>
      </c>
      <c r="B174" s="235" t="s">
        <v>600</v>
      </c>
      <c r="C174" s="256" t="s">
        <v>601</v>
      </c>
      <c r="D174" s="236" t="s">
        <v>234</v>
      </c>
      <c r="E174" s="237">
        <v>3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1.9E-2</v>
      </c>
      <c r="O174" s="239">
        <f>ROUND(E174*N174,2)</f>
        <v>0.06</v>
      </c>
      <c r="P174" s="239">
        <v>0</v>
      </c>
      <c r="Q174" s="239">
        <f>ROUND(E174*P174,2)</f>
        <v>0</v>
      </c>
      <c r="R174" s="239"/>
      <c r="S174" s="239" t="s">
        <v>167</v>
      </c>
      <c r="T174" s="240" t="s">
        <v>180</v>
      </c>
      <c r="U174" s="223">
        <v>0</v>
      </c>
      <c r="V174" s="223">
        <f>ROUND(E174*U174,2)</f>
        <v>0</v>
      </c>
      <c r="W174" s="223"/>
      <c r="X174" s="223" t="s">
        <v>540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541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9" t="s">
        <v>597</v>
      </c>
      <c r="D175" s="243"/>
      <c r="E175" s="243"/>
      <c r="F175" s="243"/>
      <c r="G175" s="24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293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7" t="s">
        <v>602</v>
      </c>
      <c r="D176" s="225"/>
      <c r="E176" s="226">
        <v>3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172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4">
        <v>51</v>
      </c>
      <c r="B177" s="235" t="s">
        <v>603</v>
      </c>
      <c r="C177" s="256" t="s">
        <v>604</v>
      </c>
      <c r="D177" s="236" t="s">
        <v>234</v>
      </c>
      <c r="E177" s="237">
        <v>1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2.1000000000000001E-2</v>
      </c>
      <c r="O177" s="239">
        <f>ROUND(E177*N177,2)</f>
        <v>0.02</v>
      </c>
      <c r="P177" s="239">
        <v>0</v>
      </c>
      <c r="Q177" s="239">
        <f>ROUND(E177*P177,2)</f>
        <v>0</v>
      </c>
      <c r="R177" s="239"/>
      <c r="S177" s="239" t="s">
        <v>167</v>
      </c>
      <c r="T177" s="240" t="s">
        <v>180</v>
      </c>
      <c r="U177" s="223">
        <v>0</v>
      </c>
      <c r="V177" s="223">
        <f>ROUND(E177*U177,2)</f>
        <v>0</v>
      </c>
      <c r="W177" s="223"/>
      <c r="X177" s="223" t="s">
        <v>540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541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9" t="s">
        <v>605</v>
      </c>
      <c r="D178" s="243"/>
      <c r="E178" s="243"/>
      <c r="F178" s="243"/>
      <c r="G178" s="24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293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7" t="s">
        <v>606</v>
      </c>
      <c r="D179" s="225"/>
      <c r="E179" s="226">
        <v>1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172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4">
        <v>52</v>
      </c>
      <c r="B180" s="235" t="s">
        <v>607</v>
      </c>
      <c r="C180" s="256" t="s">
        <v>608</v>
      </c>
      <c r="D180" s="236" t="s">
        <v>234</v>
      </c>
      <c r="E180" s="237">
        <v>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2.9000000000000001E-2</v>
      </c>
      <c r="O180" s="239">
        <f>ROUND(E180*N180,2)</f>
        <v>0.03</v>
      </c>
      <c r="P180" s="239">
        <v>0</v>
      </c>
      <c r="Q180" s="239">
        <f>ROUND(E180*P180,2)</f>
        <v>0</v>
      </c>
      <c r="R180" s="239"/>
      <c r="S180" s="239" t="s">
        <v>167</v>
      </c>
      <c r="T180" s="240" t="s">
        <v>284</v>
      </c>
      <c r="U180" s="223">
        <v>0</v>
      </c>
      <c r="V180" s="223">
        <f>ROUND(E180*U180,2)</f>
        <v>0</v>
      </c>
      <c r="W180" s="223"/>
      <c r="X180" s="223" t="s">
        <v>540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541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9" t="s">
        <v>609</v>
      </c>
      <c r="D181" s="243"/>
      <c r="E181" s="243"/>
      <c r="F181" s="243"/>
      <c r="G181" s="24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293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2" t="s">
        <v>610</v>
      </c>
      <c r="D182" s="246"/>
      <c r="E182" s="246"/>
      <c r="F182" s="246"/>
      <c r="G182" s="246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293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528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172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4">
        <v>53</v>
      </c>
      <c r="B184" s="235" t="s">
        <v>611</v>
      </c>
      <c r="C184" s="256" t="s">
        <v>612</v>
      </c>
      <c r="D184" s="236" t="s">
        <v>234</v>
      </c>
      <c r="E184" s="237">
        <v>1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2.9000000000000001E-2</v>
      </c>
      <c r="O184" s="239">
        <f>ROUND(E184*N184,2)</f>
        <v>0.03</v>
      </c>
      <c r="P184" s="239">
        <v>0</v>
      </c>
      <c r="Q184" s="239">
        <f>ROUND(E184*P184,2)</f>
        <v>0</v>
      </c>
      <c r="R184" s="239"/>
      <c r="S184" s="239" t="s">
        <v>167</v>
      </c>
      <c r="T184" s="240" t="s">
        <v>284</v>
      </c>
      <c r="U184" s="223">
        <v>0</v>
      </c>
      <c r="V184" s="223">
        <f>ROUND(E184*U184,2)</f>
        <v>0</v>
      </c>
      <c r="W184" s="223"/>
      <c r="X184" s="223" t="s">
        <v>540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541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9" t="s">
        <v>609</v>
      </c>
      <c r="D185" s="243"/>
      <c r="E185" s="243"/>
      <c r="F185" s="243"/>
      <c r="G185" s="24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293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2" t="s">
        <v>610</v>
      </c>
      <c r="D186" s="246"/>
      <c r="E186" s="246"/>
      <c r="F186" s="246"/>
      <c r="G186" s="246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293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7" t="s">
        <v>528</v>
      </c>
      <c r="D187" s="225"/>
      <c r="E187" s="226">
        <v>1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172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4">
        <v>54</v>
      </c>
      <c r="B188" s="235" t="s">
        <v>613</v>
      </c>
      <c r="C188" s="256" t="s">
        <v>614</v>
      </c>
      <c r="D188" s="236" t="s">
        <v>234</v>
      </c>
      <c r="E188" s="237">
        <v>2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0.05</v>
      </c>
      <c r="O188" s="239">
        <f>ROUND(E188*N188,2)</f>
        <v>0.1</v>
      </c>
      <c r="P188" s="239">
        <v>0</v>
      </c>
      <c r="Q188" s="239">
        <f>ROUND(E188*P188,2)</f>
        <v>0</v>
      </c>
      <c r="R188" s="239"/>
      <c r="S188" s="239" t="s">
        <v>167</v>
      </c>
      <c r="T188" s="240" t="s">
        <v>168</v>
      </c>
      <c r="U188" s="223">
        <v>0</v>
      </c>
      <c r="V188" s="223">
        <f>ROUND(E188*U188,2)</f>
        <v>0</v>
      </c>
      <c r="W188" s="223"/>
      <c r="X188" s="223" t="s">
        <v>540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541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9" t="s">
        <v>615</v>
      </c>
      <c r="D189" s="243"/>
      <c r="E189" s="243"/>
      <c r="F189" s="243"/>
      <c r="G189" s="24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293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7" t="s">
        <v>582</v>
      </c>
      <c r="D190" s="225"/>
      <c r="E190" s="226">
        <v>2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172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>
        <v>55</v>
      </c>
      <c r="B191" s="221" t="s">
        <v>322</v>
      </c>
      <c r="C191" s="260" t="s">
        <v>323</v>
      </c>
      <c r="D191" s="222" t="s">
        <v>0</v>
      </c>
      <c r="E191" s="244"/>
      <c r="F191" s="224"/>
      <c r="G191" s="223">
        <f>ROUND(E191*F191,2)</f>
        <v>0</v>
      </c>
      <c r="H191" s="224"/>
      <c r="I191" s="223">
        <f>ROUND(E191*H191,2)</f>
        <v>0</v>
      </c>
      <c r="J191" s="224"/>
      <c r="K191" s="223">
        <f>ROUND(E191*J191,2)</f>
        <v>0</v>
      </c>
      <c r="L191" s="223">
        <v>21</v>
      </c>
      <c r="M191" s="223">
        <f>G191*(1+L191/100)</f>
        <v>0</v>
      </c>
      <c r="N191" s="223">
        <v>0</v>
      </c>
      <c r="O191" s="223">
        <f>ROUND(E191*N191,2)</f>
        <v>0</v>
      </c>
      <c r="P191" s="223">
        <v>0</v>
      </c>
      <c r="Q191" s="223">
        <f>ROUND(E191*P191,2)</f>
        <v>0</v>
      </c>
      <c r="R191" s="223" t="s">
        <v>306</v>
      </c>
      <c r="S191" s="223" t="s">
        <v>179</v>
      </c>
      <c r="T191" s="223" t="s">
        <v>168</v>
      </c>
      <c r="U191" s="223">
        <v>0</v>
      </c>
      <c r="V191" s="223">
        <f>ROUND(E191*U191,2)</f>
        <v>0</v>
      </c>
      <c r="W191" s="223"/>
      <c r="X191" s="223" t="s">
        <v>301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302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1" t="s">
        <v>324</v>
      </c>
      <c r="D192" s="245"/>
      <c r="E192" s="245"/>
      <c r="F192" s="245"/>
      <c r="G192" s="245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187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x14ac:dyDescent="0.2">
      <c r="A193" s="228" t="s">
        <v>162</v>
      </c>
      <c r="B193" s="229" t="s">
        <v>113</v>
      </c>
      <c r="C193" s="255" t="s">
        <v>114</v>
      </c>
      <c r="D193" s="230"/>
      <c r="E193" s="231"/>
      <c r="F193" s="232"/>
      <c r="G193" s="232">
        <f>SUMIF(AG194:AG284,"&lt;&gt;NOR",G194:G284)</f>
        <v>0</v>
      </c>
      <c r="H193" s="232"/>
      <c r="I193" s="232">
        <f>SUM(I194:I284)</f>
        <v>0</v>
      </c>
      <c r="J193" s="232"/>
      <c r="K193" s="232">
        <f>SUM(K194:K284)</f>
        <v>0</v>
      </c>
      <c r="L193" s="232"/>
      <c r="M193" s="232">
        <f>SUM(M194:M284)</f>
        <v>0</v>
      </c>
      <c r="N193" s="232"/>
      <c r="O193" s="232">
        <f>SUM(O194:O284)</f>
        <v>4.8599999999999985</v>
      </c>
      <c r="P193" s="232"/>
      <c r="Q193" s="232">
        <f>SUM(Q194:Q284)</f>
        <v>0</v>
      </c>
      <c r="R193" s="232"/>
      <c r="S193" s="232"/>
      <c r="T193" s="233"/>
      <c r="U193" s="227"/>
      <c r="V193" s="227">
        <f>SUM(V194:V284)</f>
        <v>334.14000000000004</v>
      </c>
      <c r="W193" s="227"/>
      <c r="X193" s="227"/>
      <c r="AG193" t="s">
        <v>163</v>
      </c>
    </row>
    <row r="194" spans="1:60" ht="22.5" outlineLevel="1" x14ac:dyDescent="0.2">
      <c r="A194" s="234">
        <v>56</v>
      </c>
      <c r="B194" s="235" t="s">
        <v>616</v>
      </c>
      <c r="C194" s="256" t="s">
        <v>617</v>
      </c>
      <c r="D194" s="236" t="s">
        <v>177</v>
      </c>
      <c r="E194" s="237">
        <v>339.96735000000001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6.4700000000000001E-3</v>
      </c>
      <c r="O194" s="239">
        <f>ROUND(E194*N194,2)</f>
        <v>2.2000000000000002</v>
      </c>
      <c r="P194" s="239">
        <v>0</v>
      </c>
      <c r="Q194" s="239">
        <f>ROUND(E194*P194,2)</f>
        <v>0</v>
      </c>
      <c r="R194" s="239" t="s">
        <v>327</v>
      </c>
      <c r="S194" s="239" t="s">
        <v>179</v>
      </c>
      <c r="T194" s="240" t="s">
        <v>168</v>
      </c>
      <c r="U194" s="223">
        <v>0.91100000000000003</v>
      </c>
      <c r="V194" s="223">
        <f>ROUND(E194*U194,2)</f>
        <v>309.70999999999998</v>
      </c>
      <c r="W194" s="223"/>
      <c r="X194" s="223" t="s">
        <v>169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170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8" t="s">
        <v>618</v>
      </c>
      <c r="D195" s="242"/>
      <c r="E195" s="242"/>
      <c r="F195" s="242"/>
      <c r="G195" s="242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187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7" t="s">
        <v>365</v>
      </c>
      <c r="D196" s="225"/>
      <c r="E196" s="226">
        <v>16.43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172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7" t="s">
        <v>366</v>
      </c>
      <c r="D197" s="225"/>
      <c r="E197" s="226">
        <v>16.2225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172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7" t="s">
        <v>619</v>
      </c>
      <c r="D198" s="225"/>
      <c r="E198" s="226">
        <v>25.462499999999999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172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7" t="s">
        <v>620</v>
      </c>
      <c r="D199" s="225"/>
      <c r="E199" s="226">
        <v>77.287499999999994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172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7" t="s">
        <v>621</v>
      </c>
      <c r="D200" s="225"/>
      <c r="E200" s="226">
        <v>7.2850000000000001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172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7" t="s">
        <v>622</v>
      </c>
      <c r="D201" s="225"/>
      <c r="E201" s="226">
        <v>8.68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172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45" outlineLevel="1" x14ac:dyDescent="0.2">
      <c r="A202" s="220"/>
      <c r="B202" s="221"/>
      <c r="C202" s="257" t="s">
        <v>623</v>
      </c>
      <c r="D202" s="225"/>
      <c r="E202" s="226">
        <v>173.98734999999999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172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7" t="s">
        <v>624</v>
      </c>
      <c r="D203" s="225"/>
      <c r="E203" s="226">
        <v>14.612500000000001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172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34">
        <v>57</v>
      </c>
      <c r="B204" s="235" t="s">
        <v>625</v>
      </c>
      <c r="C204" s="256" t="s">
        <v>626</v>
      </c>
      <c r="D204" s="236" t="s">
        <v>373</v>
      </c>
      <c r="E204" s="237">
        <v>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0.05</v>
      </c>
      <c r="O204" s="239">
        <f>ROUND(E204*N204,2)</f>
        <v>0.05</v>
      </c>
      <c r="P204" s="239">
        <v>0</v>
      </c>
      <c r="Q204" s="239">
        <f>ROUND(E204*P204,2)</f>
        <v>0</v>
      </c>
      <c r="R204" s="239"/>
      <c r="S204" s="239" t="s">
        <v>167</v>
      </c>
      <c r="T204" s="240" t="s">
        <v>284</v>
      </c>
      <c r="U204" s="223">
        <v>1.4079999999999999</v>
      </c>
      <c r="V204" s="223">
        <f>ROUND(E204*U204,2)</f>
        <v>1.41</v>
      </c>
      <c r="W204" s="223"/>
      <c r="X204" s="223" t="s">
        <v>169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170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9" t="s">
        <v>627</v>
      </c>
      <c r="D205" s="243"/>
      <c r="E205" s="243"/>
      <c r="F205" s="243"/>
      <c r="G205" s="24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293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41" t="str">
        <f>C205</f>
        <v>vnitřní prosklená hliníková stěna s dveřmi, dveře otočné, dvoukřídlové, prosklené, včetně osazovacího rámu, hliníkový rám tl. min 70mm</v>
      </c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2" t="s">
        <v>628</v>
      </c>
      <c r="D206" s="246"/>
      <c r="E206" s="246"/>
      <c r="F206" s="246"/>
      <c r="G206" s="246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293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2" t="s">
        <v>629</v>
      </c>
      <c r="D207" s="246"/>
      <c r="E207" s="246"/>
      <c r="F207" s="246"/>
      <c r="G207" s="246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293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2" t="s">
        <v>879</v>
      </c>
      <c r="D208" s="246"/>
      <c r="E208" s="246"/>
      <c r="F208" s="246"/>
      <c r="G208" s="246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293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2" t="s">
        <v>630</v>
      </c>
      <c r="D209" s="246"/>
      <c r="E209" s="246"/>
      <c r="F209" s="246"/>
      <c r="G209" s="246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293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2" t="s">
        <v>631</v>
      </c>
      <c r="D210" s="246"/>
      <c r="E210" s="246"/>
      <c r="F210" s="246"/>
      <c r="G210" s="246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293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7" t="s">
        <v>632</v>
      </c>
      <c r="D211" s="225"/>
      <c r="E211" s="226">
        <v>1</v>
      </c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172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4">
        <v>58</v>
      </c>
      <c r="B212" s="235" t="s">
        <v>633</v>
      </c>
      <c r="C212" s="256" t="s">
        <v>634</v>
      </c>
      <c r="D212" s="236" t="s">
        <v>373</v>
      </c>
      <c r="E212" s="237">
        <v>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0.03</v>
      </c>
      <c r="O212" s="239">
        <f>ROUND(E212*N212,2)</f>
        <v>0.03</v>
      </c>
      <c r="P212" s="239">
        <v>0</v>
      </c>
      <c r="Q212" s="239">
        <f>ROUND(E212*P212,2)</f>
        <v>0</v>
      </c>
      <c r="R212" s="239"/>
      <c r="S212" s="239" t="s">
        <v>167</v>
      </c>
      <c r="T212" s="240" t="s">
        <v>284</v>
      </c>
      <c r="U212" s="223">
        <v>1.4079999999999999</v>
      </c>
      <c r="V212" s="223">
        <f>ROUND(E212*U212,2)</f>
        <v>1.41</v>
      </c>
      <c r="W212" s="223"/>
      <c r="X212" s="223" t="s">
        <v>169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170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9" t="s">
        <v>635</v>
      </c>
      <c r="D213" s="243"/>
      <c r="E213" s="243"/>
      <c r="F213" s="243"/>
      <c r="G213" s="24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293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2" t="s">
        <v>636</v>
      </c>
      <c r="D214" s="246"/>
      <c r="E214" s="246"/>
      <c r="F214" s="246"/>
      <c r="G214" s="246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293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2" t="s">
        <v>637</v>
      </c>
      <c r="D215" s="246"/>
      <c r="E215" s="246"/>
      <c r="F215" s="246"/>
      <c r="G215" s="246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293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2" t="s">
        <v>630</v>
      </c>
      <c r="D216" s="246"/>
      <c r="E216" s="246"/>
      <c r="F216" s="246"/>
      <c r="G216" s="246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293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2" t="s">
        <v>638</v>
      </c>
      <c r="D217" s="246"/>
      <c r="E217" s="246"/>
      <c r="F217" s="246"/>
      <c r="G217" s="246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293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7" t="s">
        <v>639</v>
      </c>
      <c r="D218" s="225"/>
      <c r="E218" s="226">
        <v>1</v>
      </c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172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34">
        <v>59</v>
      </c>
      <c r="B219" s="235" t="s">
        <v>640</v>
      </c>
      <c r="C219" s="256" t="s">
        <v>641</v>
      </c>
      <c r="D219" s="236" t="s">
        <v>373</v>
      </c>
      <c r="E219" s="237">
        <v>1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0.1</v>
      </c>
      <c r="O219" s="239">
        <f>ROUND(E219*N219,2)</f>
        <v>0.1</v>
      </c>
      <c r="P219" s="239">
        <v>0</v>
      </c>
      <c r="Q219" s="239">
        <f>ROUND(E219*P219,2)</f>
        <v>0</v>
      </c>
      <c r="R219" s="239"/>
      <c r="S219" s="239" t="s">
        <v>167</v>
      </c>
      <c r="T219" s="240" t="s">
        <v>284</v>
      </c>
      <c r="U219" s="223">
        <v>1.4079999999999999</v>
      </c>
      <c r="V219" s="223">
        <f>ROUND(E219*U219,2)</f>
        <v>1.41</v>
      </c>
      <c r="W219" s="223"/>
      <c r="X219" s="223" t="s">
        <v>169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170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9" t="s">
        <v>627</v>
      </c>
      <c r="D220" s="243"/>
      <c r="E220" s="243"/>
      <c r="F220" s="243"/>
      <c r="G220" s="24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293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41" t="str">
        <f>C220</f>
        <v>vnitřní prosklená hliníková stěna s dveřmi, dveře otočné, dvoukřídlové, prosklené, včetně osazovacího rámu, hliníkový rám tl. min 70mm</v>
      </c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2" t="s">
        <v>642</v>
      </c>
      <c r="D221" s="246"/>
      <c r="E221" s="246"/>
      <c r="F221" s="246"/>
      <c r="G221" s="246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293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2" t="s">
        <v>629</v>
      </c>
      <c r="D222" s="246"/>
      <c r="E222" s="246"/>
      <c r="F222" s="246"/>
      <c r="G222" s="246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293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2" t="s">
        <v>637</v>
      </c>
      <c r="D223" s="246"/>
      <c r="E223" s="246"/>
      <c r="F223" s="246"/>
      <c r="G223" s="246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293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2" t="s">
        <v>880</v>
      </c>
      <c r="D224" s="246"/>
      <c r="E224" s="246"/>
      <c r="F224" s="246"/>
      <c r="G224" s="246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293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2" t="s">
        <v>630</v>
      </c>
      <c r="D225" s="246"/>
      <c r="E225" s="246"/>
      <c r="F225" s="246"/>
      <c r="G225" s="246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293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2" t="s">
        <v>631</v>
      </c>
      <c r="D226" s="246"/>
      <c r="E226" s="246"/>
      <c r="F226" s="246"/>
      <c r="G226" s="246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293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7" t="s">
        <v>643</v>
      </c>
      <c r="D227" s="225"/>
      <c r="E227" s="226">
        <v>1</v>
      </c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172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4">
        <v>60</v>
      </c>
      <c r="B228" s="235" t="s">
        <v>644</v>
      </c>
      <c r="C228" s="256" t="s">
        <v>645</v>
      </c>
      <c r="D228" s="236" t="s">
        <v>373</v>
      </c>
      <c r="E228" s="237">
        <v>1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7.0000000000000007E-2</v>
      </c>
      <c r="O228" s="239">
        <f>ROUND(E228*N228,2)</f>
        <v>7.0000000000000007E-2</v>
      </c>
      <c r="P228" s="239">
        <v>0</v>
      </c>
      <c r="Q228" s="239">
        <f>ROUND(E228*P228,2)</f>
        <v>0</v>
      </c>
      <c r="R228" s="239"/>
      <c r="S228" s="239" t="s">
        <v>167</v>
      </c>
      <c r="T228" s="240" t="s">
        <v>284</v>
      </c>
      <c r="U228" s="223">
        <v>1.4079999999999999</v>
      </c>
      <c r="V228" s="223">
        <f>ROUND(E228*U228,2)</f>
        <v>1.41</v>
      </c>
      <c r="W228" s="223"/>
      <c r="X228" s="223" t="s">
        <v>169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170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9" t="s">
        <v>627</v>
      </c>
      <c r="D229" s="243"/>
      <c r="E229" s="243"/>
      <c r="F229" s="243"/>
      <c r="G229" s="24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293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41" t="str">
        <f>C229</f>
        <v>vnitřní prosklená hliníková stěna s dveřmi, dveře otočné, dvoukřídlové, prosklené, včetně osazovacího rámu, hliníkový rám tl. min 70mm</v>
      </c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2" t="s">
        <v>646</v>
      </c>
      <c r="D230" s="246"/>
      <c r="E230" s="246"/>
      <c r="F230" s="246"/>
      <c r="G230" s="246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293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2" t="s">
        <v>647</v>
      </c>
      <c r="D231" s="246"/>
      <c r="E231" s="246"/>
      <c r="F231" s="246"/>
      <c r="G231" s="246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293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2" t="s">
        <v>648</v>
      </c>
      <c r="D232" s="246"/>
      <c r="E232" s="246"/>
      <c r="F232" s="246"/>
      <c r="G232" s="246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293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2" t="s">
        <v>649</v>
      </c>
      <c r="D233" s="246"/>
      <c r="E233" s="246"/>
      <c r="F233" s="246"/>
      <c r="G233" s="246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293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2" t="s">
        <v>650</v>
      </c>
      <c r="D234" s="246"/>
      <c r="E234" s="246"/>
      <c r="F234" s="246"/>
      <c r="G234" s="246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293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2" t="s">
        <v>881</v>
      </c>
      <c r="D235" s="246"/>
      <c r="E235" s="246"/>
      <c r="F235" s="246"/>
      <c r="G235" s="246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293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2" t="s">
        <v>651</v>
      </c>
      <c r="D236" s="246"/>
      <c r="E236" s="246"/>
      <c r="F236" s="246"/>
      <c r="G236" s="246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293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2" t="s">
        <v>631</v>
      </c>
      <c r="D237" s="246"/>
      <c r="E237" s="246"/>
      <c r="F237" s="246"/>
      <c r="G237" s="246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293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7" t="s">
        <v>652</v>
      </c>
      <c r="D238" s="225"/>
      <c r="E238" s="226">
        <v>1</v>
      </c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172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4">
        <v>61</v>
      </c>
      <c r="B239" s="235" t="s">
        <v>653</v>
      </c>
      <c r="C239" s="256" t="s">
        <v>654</v>
      </c>
      <c r="D239" s="236" t="s">
        <v>655</v>
      </c>
      <c r="E239" s="237">
        <v>7.4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7.0000000000000007E-2</v>
      </c>
      <c r="O239" s="239">
        <f>ROUND(E239*N239,2)</f>
        <v>0.52</v>
      </c>
      <c r="P239" s="239">
        <v>0</v>
      </c>
      <c r="Q239" s="239">
        <f>ROUND(E239*P239,2)</f>
        <v>0</v>
      </c>
      <c r="R239" s="239"/>
      <c r="S239" s="239" t="s">
        <v>167</v>
      </c>
      <c r="T239" s="240" t="s">
        <v>284</v>
      </c>
      <c r="U239" s="223">
        <v>1.4079999999999999</v>
      </c>
      <c r="V239" s="223">
        <f>ROUND(E239*U239,2)</f>
        <v>10.42</v>
      </c>
      <c r="W239" s="223"/>
      <c r="X239" s="223" t="s">
        <v>169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170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7" t="s">
        <v>656</v>
      </c>
      <c r="D240" s="225"/>
      <c r="E240" s="226">
        <v>7.4</v>
      </c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172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62</v>
      </c>
      <c r="B241" s="235" t="s">
        <v>657</v>
      </c>
      <c r="C241" s="256" t="s">
        <v>658</v>
      </c>
      <c r="D241" s="236" t="s">
        <v>177</v>
      </c>
      <c r="E241" s="237">
        <v>2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6.4700000000000001E-3</v>
      </c>
      <c r="O241" s="239">
        <f>ROUND(E241*N241,2)</f>
        <v>0.01</v>
      </c>
      <c r="P241" s="239">
        <v>0</v>
      </c>
      <c r="Q241" s="239">
        <f>ROUND(E241*P241,2)</f>
        <v>0</v>
      </c>
      <c r="R241" s="239"/>
      <c r="S241" s="239" t="s">
        <v>167</v>
      </c>
      <c r="T241" s="240" t="s">
        <v>284</v>
      </c>
      <c r="U241" s="223">
        <v>0.91100000000000003</v>
      </c>
      <c r="V241" s="223">
        <f>ROUND(E241*U241,2)</f>
        <v>1.82</v>
      </c>
      <c r="W241" s="223"/>
      <c r="X241" s="223" t="s">
        <v>169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170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7" t="s">
        <v>659</v>
      </c>
      <c r="D242" s="225"/>
      <c r="E242" s="226">
        <v>2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172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4">
        <v>63</v>
      </c>
      <c r="B243" s="235" t="s">
        <v>660</v>
      </c>
      <c r="C243" s="256" t="s">
        <v>661</v>
      </c>
      <c r="D243" s="236" t="s">
        <v>177</v>
      </c>
      <c r="E243" s="237">
        <v>5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5.0000000000000001E-4</v>
      </c>
      <c r="O243" s="239">
        <f>ROUND(E243*N243,2)</f>
        <v>0</v>
      </c>
      <c r="P243" s="239">
        <v>0</v>
      </c>
      <c r="Q243" s="239">
        <f>ROUND(E243*P243,2)</f>
        <v>0</v>
      </c>
      <c r="R243" s="239"/>
      <c r="S243" s="239" t="s">
        <v>167</v>
      </c>
      <c r="T243" s="240" t="s">
        <v>284</v>
      </c>
      <c r="U243" s="223">
        <v>0.91100000000000003</v>
      </c>
      <c r="V243" s="223">
        <f>ROUND(E243*U243,2)</f>
        <v>4.5599999999999996</v>
      </c>
      <c r="W243" s="223"/>
      <c r="X243" s="223" t="s">
        <v>169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170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7" t="s">
        <v>662</v>
      </c>
      <c r="D244" s="225"/>
      <c r="E244" s="226">
        <v>5</v>
      </c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172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4">
        <v>64</v>
      </c>
      <c r="B245" s="235" t="s">
        <v>663</v>
      </c>
      <c r="C245" s="256" t="s">
        <v>664</v>
      </c>
      <c r="D245" s="236" t="s">
        <v>373</v>
      </c>
      <c r="E245" s="237">
        <v>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0.6</v>
      </c>
      <c r="O245" s="239">
        <f>ROUND(E245*N245,2)</f>
        <v>0.6</v>
      </c>
      <c r="P245" s="239">
        <v>0</v>
      </c>
      <c r="Q245" s="239">
        <f>ROUND(E245*P245,2)</f>
        <v>0</v>
      </c>
      <c r="R245" s="239"/>
      <c r="S245" s="239" t="s">
        <v>167</v>
      </c>
      <c r="T245" s="240" t="s">
        <v>284</v>
      </c>
      <c r="U245" s="223">
        <v>3.4000000000000002E-2</v>
      </c>
      <c r="V245" s="223">
        <f>ROUND(E245*U245,2)</f>
        <v>0.03</v>
      </c>
      <c r="W245" s="223"/>
      <c r="X245" s="223" t="s">
        <v>169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170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9" t="s">
        <v>665</v>
      </c>
      <c r="D246" s="243"/>
      <c r="E246" s="243"/>
      <c r="F246" s="243"/>
      <c r="G246" s="24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293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 x14ac:dyDescent="0.2">
      <c r="A247" s="220"/>
      <c r="B247" s="221"/>
      <c r="C247" s="262" t="s">
        <v>666</v>
      </c>
      <c r="D247" s="246"/>
      <c r="E247" s="246"/>
      <c r="F247" s="246"/>
      <c r="G247" s="246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293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41" t="str">
        <f>C247</f>
        <v>Dodávka a montáž konstrukce rampy včetně bočního opláštění cementotřískovou deskou tl. 16mm a vrchního opláštění cementotřískovou deskou tl. 28mm</v>
      </c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7" t="s">
        <v>667</v>
      </c>
      <c r="D248" s="225"/>
      <c r="E248" s="226">
        <v>1</v>
      </c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172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4">
        <v>65</v>
      </c>
      <c r="B249" s="235" t="s">
        <v>668</v>
      </c>
      <c r="C249" s="256" t="s">
        <v>669</v>
      </c>
      <c r="D249" s="236" t="s">
        <v>373</v>
      </c>
      <c r="E249" s="237">
        <v>1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0.6</v>
      </c>
      <c r="O249" s="239">
        <f>ROUND(E249*N249,2)</f>
        <v>0.6</v>
      </c>
      <c r="P249" s="239">
        <v>0</v>
      </c>
      <c r="Q249" s="239">
        <f>ROUND(E249*P249,2)</f>
        <v>0</v>
      </c>
      <c r="R249" s="239"/>
      <c r="S249" s="239" t="s">
        <v>167</v>
      </c>
      <c r="T249" s="240" t="s">
        <v>284</v>
      </c>
      <c r="U249" s="223">
        <v>3.4000000000000002E-2</v>
      </c>
      <c r="V249" s="223">
        <f>ROUND(E249*U249,2)</f>
        <v>0.03</v>
      </c>
      <c r="W249" s="223"/>
      <c r="X249" s="223" t="s">
        <v>169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170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9" t="s">
        <v>670</v>
      </c>
      <c r="D250" s="243"/>
      <c r="E250" s="243"/>
      <c r="F250" s="243"/>
      <c r="G250" s="24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293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20"/>
      <c r="B251" s="221"/>
      <c r="C251" s="262" t="s">
        <v>666</v>
      </c>
      <c r="D251" s="246"/>
      <c r="E251" s="246"/>
      <c r="F251" s="246"/>
      <c r="G251" s="246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293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41" t="str">
        <f>C251</f>
        <v>Dodávka a montáž konstrukce rampy včetně bočního opláštění cementotřískovou deskou tl. 16mm a vrchního opláštění cementotřískovou deskou tl. 28mm</v>
      </c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7" t="s">
        <v>671</v>
      </c>
      <c r="D252" s="225"/>
      <c r="E252" s="226">
        <v>1</v>
      </c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172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4">
        <v>66</v>
      </c>
      <c r="B253" s="235" t="s">
        <v>672</v>
      </c>
      <c r="C253" s="256" t="s">
        <v>673</v>
      </c>
      <c r="D253" s="236" t="s">
        <v>373</v>
      </c>
      <c r="E253" s="237">
        <v>2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9">
        <v>0.05</v>
      </c>
      <c r="O253" s="239">
        <f>ROUND(E253*N253,2)</f>
        <v>0.1</v>
      </c>
      <c r="P253" s="239">
        <v>0</v>
      </c>
      <c r="Q253" s="239">
        <f>ROUND(E253*P253,2)</f>
        <v>0</v>
      </c>
      <c r="R253" s="239"/>
      <c r="S253" s="239" t="s">
        <v>167</v>
      </c>
      <c r="T253" s="240" t="s">
        <v>284</v>
      </c>
      <c r="U253" s="223">
        <v>3.4000000000000002E-2</v>
      </c>
      <c r="V253" s="223">
        <f>ROUND(E253*U253,2)</f>
        <v>7.0000000000000007E-2</v>
      </c>
      <c r="W253" s="223"/>
      <c r="X253" s="223" t="s">
        <v>169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170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9" t="s">
        <v>674</v>
      </c>
      <c r="D254" s="243"/>
      <c r="E254" s="243"/>
      <c r="F254" s="243"/>
      <c r="G254" s="24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293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2" t="s">
        <v>675</v>
      </c>
      <c r="D255" s="246"/>
      <c r="E255" s="246"/>
      <c r="F255" s="246"/>
      <c r="G255" s="246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293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7" t="s">
        <v>676</v>
      </c>
      <c r="D256" s="225"/>
      <c r="E256" s="226">
        <v>2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172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4">
        <v>67</v>
      </c>
      <c r="B257" s="235" t="s">
        <v>677</v>
      </c>
      <c r="C257" s="256" t="s">
        <v>678</v>
      </c>
      <c r="D257" s="236" t="s">
        <v>655</v>
      </c>
      <c r="E257" s="237">
        <v>31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1.4999999999999999E-2</v>
      </c>
      <c r="O257" s="239">
        <f>ROUND(E257*N257,2)</f>
        <v>0.47</v>
      </c>
      <c r="P257" s="239">
        <v>0</v>
      </c>
      <c r="Q257" s="239">
        <f>ROUND(E257*P257,2)</f>
        <v>0</v>
      </c>
      <c r="R257" s="239"/>
      <c r="S257" s="239" t="s">
        <v>167</v>
      </c>
      <c r="T257" s="240" t="s">
        <v>284</v>
      </c>
      <c r="U257" s="223">
        <v>3.4000000000000002E-2</v>
      </c>
      <c r="V257" s="223">
        <f>ROUND(E257*U257,2)</f>
        <v>1.05</v>
      </c>
      <c r="W257" s="223"/>
      <c r="X257" s="223" t="s">
        <v>169</v>
      </c>
      <c r="Y257" s="213"/>
      <c r="Z257" s="213"/>
      <c r="AA257" s="213"/>
      <c r="AB257" s="213"/>
      <c r="AC257" s="213"/>
      <c r="AD257" s="213"/>
      <c r="AE257" s="213"/>
      <c r="AF257" s="213"/>
      <c r="AG257" s="213" t="s">
        <v>170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9" t="s">
        <v>679</v>
      </c>
      <c r="D258" s="243"/>
      <c r="E258" s="243"/>
      <c r="F258" s="243"/>
      <c r="G258" s="24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293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2" t="s">
        <v>882</v>
      </c>
      <c r="D259" s="246"/>
      <c r="E259" s="246"/>
      <c r="F259" s="246"/>
      <c r="G259" s="246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293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2" t="s">
        <v>883</v>
      </c>
      <c r="D260" s="246"/>
      <c r="E260" s="246"/>
      <c r="F260" s="246"/>
      <c r="G260" s="246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293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2" t="s">
        <v>680</v>
      </c>
      <c r="D261" s="246"/>
      <c r="E261" s="246"/>
      <c r="F261" s="246"/>
      <c r="G261" s="246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293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2" t="s">
        <v>681</v>
      </c>
      <c r="D262" s="246"/>
      <c r="E262" s="246"/>
      <c r="F262" s="246"/>
      <c r="G262" s="246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293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7" t="s">
        <v>682</v>
      </c>
      <c r="D263" s="225"/>
      <c r="E263" s="226">
        <v>10.6</v>
      </c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172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7" t="s">
        <v>683</v>
      </c>
      <c r="D264" s="225"/>
      <c r="E264" s="226">
        <v>0.9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172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7" t="s">
        <v>684</v>
      </c>
      <c r="D265" s="225"/>
      <c r="E265" s="226">
        <v>11.5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172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7" t="s">
        <v>685</v>
      </c>
      <c r="D266" s="225"/>
      <c r="E266" s="226">
        <v>8</v>
      </c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172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4">
        <v>68</v>
      </c>
      <c r="B267" s="235" t="s">
        <v>686</v>
      </c>
      <c r="C267" s="256" t="s">
        <v>687</v>
      </c>
      <c r="D267" s="236" t="s">
        <v>655</v>
      </c>
      <c r="E267" s="237">
        <v>18.8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5.0000000000000001E-3</v>
      </c>
      <c r="O267" s="239">
        <f>ROUND(E267*N267,2)</f>
        <v>0.09</v>
      </c>
      <c r="P267" s="239">
        <v>0</v>
      </c>
      <c r="Q267" s="239">
        <f>ROUND(E267*P267,2)</f>
        <v>0</v>
      </c>
      <c r="R267" s="239"/>
      <c r="S267" s="239" t="s">
        <v>167</v>
      </c>
      <c r="T267" s="240" t="s">
        <v>284</v>
      </c>
      <c r="U267" s="223">
        <v>3.4000000000000002E-2</v>
      </c>
      <c r="V267" s="223">
        <f>ROUND(E267*U267,2)</f>
        <v>0.64</v>
      </c>
      <c r="W267" s="223"/>
      <c r="X267" s="223" t="s">
        <v>169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170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9" t="s">
        <v>679</v>
      </c>
      <c r="D268" s="243"/>
      <c r="E268" s="243"/>
      <c r="F268" s="243"/>
      <c r="G268" s="24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293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2" t="s">
        <v>688</v>
      </c>
      <c r="D269" s="246"/>
      <c r="E269" s="246"/>
      <c r="F269" s="246"/>
      <c r="G269" s="246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293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2" t="s">
        <v>689</v>
      </c>
      <c r="D270" s="246"/>
      <c r="E270" s="246"/>
      <c r="F270" s="246"/>
      <c r="G270" s="246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293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2" t="s">
        <v>690</v>
      </c>
      <c r="D271" s="246"/>
      <c r="E271" s="246"/>
      <c r="F271" s="246"/>
      <c r="G271" s="246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293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7" t="s">
        <v>691</v>
      </c>
      <c r="D272" s="225"/>
      <c r="E272" s="226">
        <v>9.8000000000000007</v>
      </c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172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7" t="s">
        <v>692</v>
      </c>
      <c r="D273" s="225"/>
      <c r="E273" s="226">
        <v>3.5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172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7" t="s">
        <v>693</v>
      </c>
      <c r="D274" s="225"/>
      <c r="E274" s="226">
        <v>4</v>
      </c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172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7" t="s">
        <v>694</v>
      </c>
      <c r="D275" s="225"/>
      <c r="E275" s="226">
        <v>1.5</v>
      </c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172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4">
        <v>69</v>
      </c>
      <c r="B276" s="235" t="s">
        <v>695</v>
      </c>
      <c r="C276" s="256" t="s">
        <v>696</v>
      </c>
      <c r="D276" s="236" t="s">
        <v>655</v>
      </c>
      <c r="E276" s="237">
        <v>4.9249999999999998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9">
        <v>5.0000000000000001E-3</v>
      </c>
      <c r="O276" s="239">
        <f>ROUND(E276*N276,2)</f>
        <v>0.02</v>
      </c>
      <c r="P276" s="239">
        <v>0</v>
      </c>
      <c r="Q276" s="239">
        <f>ROUND(E276*P276,2)</f>
        <v>0</v>
      </c>
      <c r="R276" s="239"/>
      <c r="S276" s="239" t="s">
        <v>167</v>
      </c>
      <c r="T276" s="240" t="s">
        <v>284</v>
      </c>
      <c r="U276" s="223">
        <v>3.4000000000000002E-2</v>
      </c>
      <c r="V276" s="223">
        <f>ROUND(E276*U276,2)</f>
        <v>0.17</v>
      </c>
      <c r="W276" s="223"/>
      <c r="X276" s="223" t="s">
        <v>169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170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697</v>
      </c>
      <c r="D277" s="243"/>
      <c r="E277" s="243"/>
      <c r="F277" s="243"/>
      <c r="G277" s="24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293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62" t="s">
        <v>698</v>
      </c>
      <c r="D278" s="246"/>
      <c r="E278" s="246"/>
      <c r="F278" s="246"/>
      <c r="G278" s="246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293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7" t="s">
        <v>699</v>
      </c>
      <c r="D279" s="225"/>
      <c r="E279" s="226">
        <v>4.9249999999999998</v>
      </c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172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34">
        <v>70</v>
      </c>
      <c r="B280" s="235" t="s">
        <v>700</v>
      </c>
      <c r="C280" s="256" t="s">
        <v>701</v>
      </c>
      <c r="D280" s="236" t="s">
        <v>234</v>
      </c>
      <c r="E280" s="237">
        <v>2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/>
      <c r="S280" s="239" t="s">
        <v>167</v>
      </c>
      <c r="T280" s="240" t="s">
        <v>284</v>
      </c>
      <c r="U280" s="223">
        <v>0</v>
      </c>
      <c r="V280" s="223">
        <f>ROUND(E280*U280,2)</f>
        <v>0</v>
      </c>
      <c r="W280" s="223"/>
      <c r="X280" s="223" t="s">
        <v>169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170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9" t="s">
        <v>702</v>
      </c>
      <c r="D281" s="243"/>
      <c r="E281" s="243"/>
      <c r="F281" s="243"/>
      <c r="G281" s="24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293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7" t="s">
        <v>703</v>
      </c>
      <c r="D282" s="225"/>
      <c r="E282" s="226">
        <v>2</v>
      </c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172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>
        <v>71</v>
      </c>
      <c r="B283" s="221" t="s">
        <v>343</v>
      </c>
      <c r="C283" s="260" t="s">
        <v>344</v>
      </c>
      <c r="D283" s="222" t="s">
        <v>0</v>
      </c>
      <c r="E283" s="244"/>
      <c r="F283" s="224"/>
      <c r="G283" s="223">
        <f>ROUND(E283*F283,2)</f>
        <v>0</v>
      </c>
      <c r="H283" s="224"/>
      <c r="I283" s="223">
        <f>ROUND(E283*H283,2)</f>
        <v>0</v>
      </c>
      <c r="J283" s="224"/>
      <c r="K283" s="223">
        <f>ROUND(E283*J283,2)</f>
        <v>0</v>
      </c>
      <c r="L283" s="223">
        <v>21</v>
      </c>
      <c r="M283" s="223">
        <f>G283*(1+L283/100)</f>
        <v>0</v>
      </c>
      <c r="N283" s="223">
        <v>0</v>
      </c>
      <c r="O283" s="223">
        <f>ROUND(E283*N283,2)</f>
        <v>0</v>
      </c>
      <c r="P283" s="223">
        <v>0</v>
      </c>
      <c r="Q283" s="223">
        <f>ROUND(E283*P283,2)</f>
        <v>0</v>
      </c>
      <c r="R283" s="223" t="s">
        <v>327</v>
      </c>
      <c r="S283" s="223" t="s">
        <v>179</v>
      </c>
      <c r="T283" s="223" t="s">
        <v>168</v>
      </c>
      <c r="U283" s="223">
        <v>0</v>
      </c>
      <c r="V283" s="223">
        <f>ROUND(E283*U283,2)</f>
        <v>0</v>
      </c>
      <c r="W283" s="223"/>
      <c r="X283" s="223" t="s">
        <v>301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302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324</v>
      </c>
      <c r="D284" s="245"/>
      <c r="E284" s="245"/>
      <c r="F284" s="245"/>
      <c r="G284" s="245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187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x14ac:dyDescent="0.2">
      <c r="A285" s="228" t="s">
        <v>162</v>
      </c>
      <c r="B285" s="229" t="s">
        <v>115</v>
      </c>
      <c r="C285" s="255" t="s">
        <v>116</v>
      </c>
      <c r="D285" s="230"/>
      <c r="E285" s="231"/>
      <c r="F285" s="232"/>
      <c r="G285" s="232">
        <f>SUMIF(AG286:AG325,"&lt;&gt;NOR",G286:G325)</f>
        <v>0</v>
      </c>
      <c r="H285" s="232"/>
      <c r="I285" s="232">
        <f>SUM(I286:I325)</f>
        <v>0</v>
      </c>
      <c r="J285" s="232"/>
      <c r="K285" s="232">
        <f>SUM(K286:K325)</f>
        <v>0</v>
      </c>
      <c r="L285" s="232"/>
      <c r="M285" s="232">
        <f>SUM(M286:M325)</f>
        <v>0</v>
      </c>
      <c r="N285" s="232"/>
      <c r="O285" s="232">
        <f>SUM(O286:O325)</f>
        <v>8.43</v>
      </c>
      <c r="P285" s="232"/>
      <c r="Q285" s="232">
        <f>SUM(Q286:Q325)</f>
        <v>0</v>
      </c>
      <c r="R285" s="232"/>
      <c r="S285" s="232"/>
      <c r="T285" s="233"/>
      <c r="U285" s="227"/>
      <c r="V285" s="227">
        <f>SUM(V286:V325)</f>
        <v>380.18</v>
      </c>
      <c r="W285" s="227"/>
      <c r="X285" s="227"/>
      <c r="AG285" t="s">
        <v>163</v>
      </c>
    </row>
    <row r="286" spans="1:60" ht="22.5" outlineLevel="1" x14ac:dyDescent="0.2">
      <c r="A286" s="234">
        <v>72</v>
      </c>
      <c r="B286" s="235" t="s">
        <v>704</v>
      </c>
      <c r="C286" s="256" t="s">
        <v>705</v>
      </c>
      <c r="D286" s="236" t="s">
        <v>177</v>
      </c>
      <c r="E286" s="237">
        <v>303.22174999999999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 t="s">
        <v>706</v>
      </c>
      <c r="S286" s="239" t="s">
        <v>179</v>
      </c>
      <c r="T286" s="240" t="s">
        <v>168</v>
      </c>
      <c r="U286" s="223">
        <v>1.6E-2</v>
      </c>
      <c r="V286" s="223">
        <f>ROUND(E286*U286,2)</f>
        <v>4.8499999999999996</v>
      </c>
      <c r="W286" s="223"/>
      <c r="X286" s="223" t="s">
        <v>169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170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7" t="s">
        <v>707</v>
      </c>
      <c r="D287" s="225"/>
      <c r="E287" s="226">
        <v>303.22174999999999</v>
      </c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172</v>
      </c>
      <c r="AH287" s="213">
        <v>5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4">
        <v>73</v>
      </c>
      <c r="B288" s="235" t="s">
        <v>708</v>
      </c>
      <c r="C288" s="256" t="s">
        <v>709</v>
      </c>
      <c r="D288" s="236" t="s">
        <v>177</v>
      </c>
      <c r="E288" s="237">
        <v>303.22174999999999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2.1000000000000001E-4</v>
      </c>
      <c r="O288" s="239">
        <f>ROUND(E288*N288,2)</f>
        <v>0.06</v>
      </c>
      <c r="P288" s="239">
        <v>0</v>
      </c>
      <c r="Q288" s="239">
        <f>ROUND(E288*P288,2)</f>
        <v>0</v>
      </c>
      <c r="R288" s="239" t="s">
        <v>706</v>
      </c>
      <c r="S288" s="239" t="s">
        <v>179</v>
      </c>
      <c r="T288" s="240" t="s">
        <v>168</v>
      </c>
      <c r="U288" s="223">
        <v>0.05</v>
      </c>
      <c r="V288" s="223">
        <f>ROUND(E288*U288,2)</f>
        <v>15.16</v>
      </c>
      <c r="W288" s="223"/>
      <c r="X288" s="223" t="s">
        <v>169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170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7" t="s">
        <v>707</v>
      </c>
      <c r="D289" s="225"/>
      <c r="E289" s="226">
        <v>303.22174999999999</v>
      </c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172</v>
      </c>
      <c r="AH289" s="213">
        <v>5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34">
        <v>74</v>
      </c>
      <c r="B290" s="235" t="s">
        <v>710</v>
      </c>
      <c r="C290" s="256" t="s">
        <v>711</v>
      </c>
      <c r="D290" s="236" t="s">
        <v>177</v>
      </c>
      <c r="E290" s="237">
        <v>172.53800000000001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 t="s">
        <v>706</v>
      </c>
      <c r="S290" s="239" t="s">
        <v>179</v>
      </c>
      <c r="T290" s="240" t="s">
        <v>168</v>
      </c>
      <c r="U290" s="223">
        <v>0.15</v>
      </c>
      <c r="V290" s="223">
        <f>ROUND(E290*U290,2)</f>
        <v>25.88</v>
      </c>
      <c r="W290" s="223"/>
      <c r="X290" s="223" t="s">
        <v>169</v>
      </c>
      <c r="Y290" s="213"/>
      <c r="Z290" s="213"/>
      <c r="AA290" s="213"/>
      <c r="AB290" s="213"/>
      <c r="AC290" s="213"/>
      <c r="AD290" s="213"/>
      <c r="AE290" s="213"/>
      <c r="AF290" s="213"/>
      <c r="AG290" s="213" t="s">
        <v>170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33.75" outlineLevel="1" x14ac:dyDescent="0.2">
      <c r="A291" s="220"/>
      <c r="B291" s="221"/>
      <c r="C291" s="257" t="s">
        <v>712</v>
      </c>
      <c r="D291" s="225"/>
      <c r="E291" s="226">
        <v>172.53800000000001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172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22.5" outlineLevel="1" x14ac:dyDescent="0.2">
      <c r="A292" s="234">
        <v>75</v>
      </c>
      <c r="B292" s="235" t="s">
        <v>713</v>
      </c>
      <c r="C292" s="256" t="s">
        <v>714</v>
      </c>
      <c r="D292" s="236" t="s">
        <v>224</v>
      </c>
      <c r="E292" s="237">
        <v>15.6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2.4399999999999999E-3</v>
      </c>
      <c r="O292" s="239">
        <f>ROUND(E292*N292,2)</f>
        <v>0.04</v>
      </c>
      <c r="P292" s="239">
        <v>0</v>
      </c>
      <c r="Q292" s="239">
        <f>ROUND(E292*P292,2)</f>
        <v>0</v>
      </c>
      <c r="R292" s="239" t="s">
        <v>706</v>
      </c>
      <c r="S292" s="239" t="s">
        <v>179</v>
      </c>
      <c r="T292" s="240" t="s">
        <v>168</v>
      </c>
      <c r="U292" s="223">
        <v>0.45600000000000002</v>
      </c>
      <c r="V292" s="223">
        <f>ROUND(E292*U292,2)</f>
        <v>7.11</v>
      </c>
      <c r="W292" s="223"/>
      <c r="X292" s="223" t="s">
        <v>169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170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7" t="s">
        <v>715</v>
      </c>
      <c r="D293" s="225"/>
      <c r="E293" s="226">
        <v>15.6</v>
      </c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172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1" x14ac:dyDescent="0.2">
      <c r="A294" s="234">
        <v>76</v>
      </c>
      <c r="B294" s="235" t="s">
        <v>716</v>
      </c>
      <c r="C294" s="256" t="s">
        <v>717</v>
      </c>
      <c r="D294" s="236" t="s">
        <v>224</v>
      </c>
      <c r="E294" s="237">
        <v>15.6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2.0200000000000001E-3</v>
      </c>
      <c r="O294" s="239">
        <f>ROUND(E294*N294,2)</f>
        <v>0.03</v>
      </c>
      <c r="P294" s="239">
        <v>0</v>
      </c>
      <c r="Q294" s="239">
        <f>ROUND(E294*P294,2)</f>
        <v>0</v>
      </c>
      <c r="R294" s="239" t="s">
        <v>706</v>
      </c>
      <c r="S294" s="239" t="s">
        <v>179</v>
      </c>
      <c r="T294" s="240" t="s">
        <v>168</v>
      </c>
      <c r="U294" s="223">
        <v>0.23</v>
      </c>
      <c r="V294" s="223">
        <f>ROUND(E294*U294,2)</f>
        <v>3.59</v>
      </c>
      <c r="W294" s="223"/>
      <c r="X294" s="223" t="s">
        <v>169</v>
      </c>
      <c r="Y294" s="213"/>
      <c r="Z294" s="213"/>
      <c r="AA294" s="213"/>
      <c r="AB294" s="213"/>
      <c r="AC294" s="213"/>
      <c r="AD294" s="213"/>
      <c r="AE294" s="213"/>
      <c r="AF294" s="213"/>
      <c r="AG294" s="213" t="s">
        <v>170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7" t="s">
        <v>715</v>
      </c>
      <c r="D295" s="225"/>
      <c r="E295" s="226">
        <v>15.6</v>
      </c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172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34">
        <v>77</v>
      </c>
      <c r="B296" s="235" t="s">
        <v>718</v>
      </c>
      <c r="C296" s="256" t="s">
        <v>719</v>
      </c>
      <c r="D296" s="236" t="s">
        <v>224</v>
      </c>
      <c r="E296" s="237">
        <v>110.54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3.2000000000000003E-4</v>
      </c>
      <c r="O296" s="239">
        <f>ROUND(E296*N296,2)</f>
        <v>0.04</v>
      </c>
      <c r="P296" s="239">
        <v>0</v>
      </c>
      <c r="Q296" s="239">
        <f>ROUND(E296*P296,2)</f>
        <v>0</v>
      </c>
      <c r="R296" s="239" t="s">
        <v>706</v>
      </c>
      <c r="S296" s="239" t="s">
        <v>179</v>
      </c>
      <c r="T296" s="240" t="s">
        <v>168</v>
      </c>
      <c r="U296" s="223">
        <v>0.23599999999999999</v>
      </c>
      <c r="V296" s="223">
        <f>ROUND(E296*U296,2)</f>
        <v>26.09</v>
      </c>
      <c r="W296" s="223"/>
      <c r="X296" s="223" t="s">
        <v>169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170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7" t="s">
        <v>720</v>
      </c>
      <c r="D297" s="225"/>
      <c r="E297" s="226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172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7" t="s">
        <v>721</v>
      </c>
      <c r="D298" s="225"/>
      <c r="E298" s="226">
        <v>1.75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172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1" x14ac:dyDescent="0.2">
      <c r="A299" s="220"/>
      <c r="B299" s="221"/>
      <c r="C299" s="257" t="s">
        <v>722</v>
      </c>
      <c r="D299" s="225"/>
      <c r="E299" s="226">
        <v>51.5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172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7" t="s">
        <v>723</v>
      </c>
      <c r="D300" s="225"/>
      <c r="E300" s="226">
        <v>6.4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172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7" t="s">
        <v>724</v>
      </c>
      <c r="D301" s="225"/>
      <c r="E301" s="226">
        <v>27.265000000000001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172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7" t="s">
        <v>725</v>
      </c>
      <c r="D302" s="225"/>
      <c r="E302" s="226">
        <v>9.5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172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7" t="s">
        <v>726</v>
      </c>
      <c r="D303" s="225"/>
      <c r="E303" s="226">
        <v>10.45</v>
      </c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172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7" t="s">
        <v>727</v>
      </c>
      <c r="D304" s="225"/>
      <c r="E304" s="226">
        <v>3.6749999999999998</v>
      </c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172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34">
        <v>78</v>
      </c>
      <c r="B305" s="235" t="s">
        <v>728</v>
      </c>
      <c r="C305" s="256" t="s">
        <v>729</v>
      </c>
      <c r="D305" s="236" t="s">
        <v>177</v>
      </c>
      <c r="E305" s="237">
        <v>303.22174999999999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5.0400000000000002E-3</v>
      </c>
      <c r="O305" s="239">
        <f>ROUND(E305*N305,2)</f>
        <v>1.53</v>
      </c>
      <c r="P305" s="239">
        <v>0</v>
      </c>
      <c r="Q305" s="239">
        <f>ROUND(E305*P305,2)</f>
        <v>0</v>
      </c>
      <c r="R305" s="239" t="s">
        <v>706</v>
      </c>
      <c r="S305" s="239" t="s">
        <v>179</v>
      </c>
      <c r="T305" s="240" t="s">
        <v>168</v>
      </c>
      <c r="U305" s="223">
        <v>0.97799999999999998</v>
      </c>
      <c r="V305" s="223">
        <f>ROUND(E305*U305,2)</f>
        <v>296.55</v>
      </c>
      <c r="W305" s="223"/>
      <c r="X305" s="223" t="s">
        <v>169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170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7" t="s">
        <v>720</v>
      </c>
      <c r="D306" s="225"/>
      <c r="E306" s="226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172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7" t="s">
        <v>624</v>
      </c>
      <c r="D307" s="225"/>
      <c r="E307" s="226">
        <v>14.612500000000001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172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33.75" outlineLevel="1" x14ac:dyDescent="0.2">
      <c r="A308" s="220"/>
      <c r="B308" s="221"/>
      <c r="C308" s="257" t="s">
        <v>712</v>
      </c>
      <c r="D308" s="225"/>
      <c r="E308" s="226">
        <v>172.53800000000001</v>
      </c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172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7" t="s">
        <v>730</v>
      </c>
      <c r="D309" s="225"/>
      <c r="E309" s="226">
        <v>14.7925</v>
      </c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172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7" t="s">
        <v>731</v>
      </c>
      <c r="D310" s="225"/>
      <c r="E310" s="226">
        <v>77.307749999999999</v>
      </c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3"/>
      <c r="Z310" s="213"/>
      <c r="AA310" s="213"/>
      <c r="AB310" s="213"/>
      <c r="AC310" s="213"/>
      <c r="AD310" s="213"/>
      <c r="AE310" s="213"/>
      <c r="AF310" s="213"/>
      <c r="AG310" s="213" t="s">
        <v>172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7" t="s">
        <v>732</v>
      </c>
      <c r="D311" s="225"/>
      <c r="E311" s="226">
        <v>7.2850000000000001</v>
      </c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172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7" t="s">
        <v>622</v>
      </c>
      <c r="D312" s="225"/>
      <c r="E312" s="226">
        <v>8.68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172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7" t="s">
        <v>733</v>
      </c>
      <c r="D313" s="225"/>
      <c r="E313" s="226">
        <v>8.0060000000000002</v>
      </c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172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ht="33.75" outlineLevel="1" x14ac:dyDescent="0.2">
      <c r="A314" s="234">
        <v>79</v>
      </c>
      <c r="B314" s="235" t="s">
        <v>734</v>
      </c>
      <c r="C314" s="256" t="s">
        <v>735</v>
      </c>
      <c r="D314" s="236" t="s">
        <v>224</v>
      </c>
      <c r="E314" s="237">
        <v>6.35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2.5999999999999998E-4</v>
      </c>
      <c r="O314" s="239">
        <f>ROUND(E314*N314,2)</f>
        <v>0</v>
      </c>
      <c r="P314" s="239">
        <v>0</v>
      </c>
      <c r="Q314" s="239">
        <f>ROUND(E314*P314,2)</f>
        <v>0</v>
      </c>
      <c r="R314" s="239" t="s">
        <v>706</v>
      </c>
      <c r="S314" s="239" t="s">
        <v>179</v>
      </c>
      <c r="T314" s="240" t="s">
        <v>180</v>
      </c>
      <c r="U314" s="223">
        <v>0.15</v>
      </c>
      <c r="V314" s="223">
        <f>ROUND(E314*U314,2)</f>
        <v>0.95</v>
      </c>
      <c r="W314" s="223"/>
      <c r="X314" s="223" t="s">
        <v>169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170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7" t="s">
        <v>736</v>
      </c>
      <c r="D315" s="225"/>
      <c r="E315" s="226">
        <v>0.8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172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7" t="s">
        <v>737</v>
      </c>
      <c r="D316" s="225"/>
      <c r="E316" s="226">
        <v>0.7</v>
      </c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172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7" t="s">
        <v>738</v>
      </c>
      <c r="D317" s="225"/>
      <c r="E317" s="226">
        <v>4.8499999999999996</v>
      </c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172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ht="22.5" outlineLevel="1" x14ac:dyDescent="0.2">
      <c r="A318" s="234">
        <v>80</v>
      </c>
      <c r="B318" s="235" t="s">
        <v>739</v>
      </c>
      <c r="C318" s="256" t="s">
        <v>740</v>
      </c>
      <c r="D318" s="236" t="s">
        <v>177</v>
      </c>
      <c r="E318" s="237">
        <v>341.26593000000003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1.9199999999999998E-2</v>
      </c>
      <c r="O318" s="239">
        <f>ROUND(E318*N318,2)</f>
        <v>6.55</v>
      </c>
      <c r="P318" s="239">
        <v>0</v>
      </c>
      <c r="Q318" s="239">
        <f>ROUND(E318*P318,2)</f>
        <v>0</v>
      </c>
      <c r="R318" s="239" t="s">
        <v>741</v>
      </c>
      <c r="S318" s="239" t="s">
        <v>179</v>
      </c>
      <c r="T318" s="240" t="s">
        <v>168</v>
      </c>
      <c r="U318" s="223">
        <v>0</v>
      </c>
      <c r="V318" s="223">
        <f>ROUND(E318*U318,2)</f>
        <v>0</v>
      </c>
      <c r="W318" s="223"/>
      <c r="X318" s="223" t="s">
        <v>540</v>
      </c>
      <c r="Y318" s="213"/>
      <c r="Z318" s="213"/>
      <c r="AA318" s="213"/>
      <c r="AB318" s="213"/>
      <c r="AC318" s="213"/>
      <c r="AD318" s="213"/>
      <c r="AE318" s="213"/>
      <c r="AF318" s="213"/>
      <c r="AG318" s="213" t="s">
        <v>541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7" t="s">
        <v>742</v>
      </c>
      <c r="D319" s="225"/>
      <c r="E319" s="226">
        <v>333.54392999999999</v>
      </c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3"/>
      <c r="Z319" s="213"/>
      <c r="AA319" s="213"/>
      <c r="AB319" s="213"/>
      <c r="AC319" s="213"/>
      <c r="AD319" s="213"/>
      <c r="AE319" s="213"/>
      <c r="AF319" s="213"/>
      <c r="AG319" s="213" t="s">
        <v>172</v>
      </c>
      <c r="AH319" s="213">
        <v>5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7" t="s">
        <v>743</v>
      </c>
      <c r="D320" s="225"/>
      <c r="E320" s="226">
        <v>5.1479999999999997</v>
      </c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172</v>
      </c>
      <c r="AH320" s="213">
        <v>5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7" t="s">
        <v>744</v>
      </c>
      <c r="D321" s="225"/>
      <c r="E321" s="226">
        <v>2.5739999999999998</v>
      </c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172</v>
      </c>
      <c r="AH321" s="213">
        <v>5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ht="22.5" outlineLevel="1" x14ac:dyDescent="0.2">
      <c r="A322" s="234">
        <v>81</v>
      </c>
      <c r="B322" s="235" t="s">
        <v>745</v>
      </c>
      <c r="C322" s="256" t="s">
        <v>746</v>
      </c>
      <c r="D322" s="236" t="s">
        <v>234</v>
      </c>
      <c r="E322" s="237">
        <v>405.68180000000001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4.4999999999999999E-4</v>
      </c>
      <c r="O322" s="239">
        <f>ROUND(E322*N322,2)</f>
        <v>0.18</v>
      </c>
      <c r="P322" s="239">
        <v>0</v>
      </c>
      <c r="Q322" s="239">
        <f>ROUND(E322*P322,2)</f>
        <v>0</v>
      </c>
      <c r="R322" s="239" t="s">
        <v>741</v>
      </c>
      <c r="S322" s="239" t="s">
        <v>179</v>
      </c>
      <c r="T322" s="240" t="s">
        <v>168</v>
      </c>
      <c r="U322" s="223">
        <v>0</v>
      </c>
      <c r="V322" s="223">
        <f>ROUND(E322*U322,2)</f>
        <v>0</v>
      </c>
      <c r="W322" s="223"/>
      <c r="X322" s="223" t="s">
        <v>540</v>
      </c>
      <c r="Y322" s="213"/>
      <c r="Z322" s="213"/>
      <c r="AA322" s="213"/>
      <c r="AB322" s="213"/>
      <c r="AC322" s="213"/>
      <c r="AD322" s="213"/>
      <c r="AE322" s="213"/>
      <c r="AF322" s="213"/>
      <c r="AG322" s="213" t="s">
        <v>541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7" t="s">
        <v>747</v>
      </c>
      <c r="D323" s="225"/>
      <c r="E323" s="226">
        <v>405.68180000000001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172</v>
      </c>
      <c r="AH323" s="213">
        <v>5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>
        <v>82</v>
      </c>
      <c r="B324" s="221" t="s">
        <v>748</v>
      </c>
      <c r="C324" s="260" t="s">
        <v>749</v>
      </c>
      <c r="D324" s="222" t="s">
        <v>0</v>
      </c>
      <c r="E324" s="244"/>
      <c r="F324" s="224"/>
      <c r="G324" s="223">
        <f>ROUND(E324*F324,2)</f>
        <v>0</v>
      </c>
      <c r="H324" s="224"/>
      <c r="I324" s="223">
        <f>ROUND(E324*H324,2)</f>
        <v>0</v>
      </c>
      <c r="J324" s="224"/>
      <c r="K324" s="223">
        <f>ROUND(E324*J324,2)</f>
        <v>0</v>
      </c>
      <c r="L324" s="223">
        <v>21</v>
      </c>
      <c r="M324" s="223">
        <f>G324*(1+L324/100)</f>
        <v>0</v>
      </c>
      <c r="N324" s="223">
        <v>0</v>
      </c>
      <c r="O324" s="223">
        <f>ROUND(E324*N324,2)</f>
        <v>0</v>
      </c>
      <c r="P324" s="223">
        <v>0</v>
      </c>
      <c r="Q324" s="223">
        <f>ROUND(E324*P324,2)</f>
        <v>0</v>
      </c>
      <c r="R324" s="223" t="s">
        <v>706</v>
      </c>
      <c r="S324" s="223" t="s">
        <v>179</v>
      </c>
      <c r="T324" s="223" t="s">
        <v>168</v>
      </c>
      <c r="U324" s="223">
        <v>0</v>
      </c>
      <c r="V324" s="223">
        <f>ROUND(E324*U324,2)</f>
        <v>0</v>
      </c>
      <c r="W324" s="223"/>
      <c r="X324" s="223" t="s">
        <v>301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302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1" t="s">
        <v>324</v>
      </c>
      <c r="D325" s="245"/>
      <c r="E325" s="245"/>
      <c r="F325" s="245"/>
      <c r="G325" s="245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187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x14ac:dyDescent="0.2">
      <c r="A326" s="228" t="s">
        <v>162</v>
      </c>
      <c r="B326" s="229" t="s">
        <v>119</v>
      </c>
      <c r="C326" s="255" t="s">
        <v>120</v>
      </c>
      <c r="D326" s="230"/>
      <c r="E326" s="231"/>
      <c r="F326" s="232"/>
      <c r="G326" s="232">
        <f>SUMIF(AG327:AG361,"&lt;&gt;NOR",G327:G361)</f>
        <v>0</v>
      </c>
      <c r="H326" s="232"/>
      <c r="I326" s="232">
        <f>SUM(I327:I361)</f>
        <v>0</v>
      </c>
      <c r="J326" s="232"/>
      <c r="K326" s="232">
        <f>SUM(K327:K361)</f>
        <v>0</v>
      </c>
      <c r="L326" s="232"/>
      <c r="M326" s="232">
        <f>SUM(M327:M361)</f>
        <v>0</v>
      </c>
      <c r="N326" s="232"/>
      <c r="O326" s="232">
        <f>SUM(O327:O361)</f>
        <v>0.19000000000000003</v>
      </c>
      <c r="P326" s="232"/>
      <c r="Q326" s="232">
        <f>SUM(Q327:Q361)</f>
        <v>0</v>
      </c>
      <c r="R326" s="232"/>
      <c r="S326" s="232"/>
      <c r="T326" s="233"/>
      <c r="U326" s="227"/>
      <c r="V326" s="227">
        <f>SUM(V327:V361)</f>
        <v>36.86</v>
      </c>
      <c r="W326" s="227"/>
      <c r="X326" s="227"/>
      <c r="AG326" t="s">
        <v>163</v>
      </c>
    </row>
    <row r="327" spans="1:60" outlineLevel="1" x14ac:dyDescent="0.2">
      <c r="A327" s="234">
        <v>83</v>
      </c>
      <c r="B327" s="235" t="s">
        <v>750</v>
      </c>
      <c r="C327" s="256" t="s">
        <v>751</v>
      </c>
      <c r="D327" s="236" t="s">
        <v>177</v>
      </c>
      <c r="E327" s="237">
        <v>46.734999999999999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 t="s">
        <v>347</v>
      </c>
      <c r="S327" s="239" t="s">
        <v>179</v>
      </c>
      <c r="T327" s="240" t="s">
        <v>168</v>
      </c>
      <c r="U327" s="223">
        <v>1.6E-2</v>
      </c>
      <c r="V327" s="223">
        <f>ROUND(E327*U327,2)</f>
        <v>0.75</v>
      </c>
      <c r="W327" s="223"/>
      <c r="X327" s="223" t="s">
        <v>169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170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8" t="s">
        <v>752</v>
      </c>
      <c r="D328" s="242"/>
      <c r="E328" s="242"/>
      <c r="F328" s="242"/>
      <c r="G328" s="242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187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7" t="s">
        <v>517</v>
      </c>
      <c r="D329" s="225"/>
      <c r="E329" s="226">
        <v>46.734999999999999</v>
      </c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172</v>
      </c>
      <c r="AH329" s="213">
        <v>5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34">
        <v>84</v>
      </c>
      <c r="B330" s="235" t="s">
        <v>753</v>
      </c>
      <c r="C330" s="256" t="s">
        <v>754</v>
      </c>
      <c r="D330" s="236" t="s">
        <v>177</v>
      </c>
      <c r="E330" s="237">
        <v>46.734999999999999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0</v>
      </c>
      <c r="O330" s="239">
        <f>ROUND(E330*N330,2)</f>
        <v>0</v>
      </c>
      <c r="P330" s="239">
        <v>0</v>
      </c>
      <c r="Q330" s="239">
        <f>ROUND(E330*P330,2)</f>
        <v>0</v>
      </c>
      <c r="R330" s="239" t="s">
        <v>347</v>
      </c>
      <c r="S330" s="239" t="s">
        <v>179</v>
      </c>
      <c r="T330" s="240" t="s">
        <v>168</v>
      </c>
      <c r="U330" s="223">
        <v>4.5999999999999999E-2</v>
      </c>
      <c r="V330" s="223">
        <f>ROUND(E330*U330,2)</f>
        <v>2.15</v>
      </c>
      <c r="W330" s="223"/>
      <c r="X330" s="223" t="s">
        <v>169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170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8" t="s">
        <v>752</v>
      </c>
      <c r="D331" s="242"/>
      <c r="E331" s="242"/>
      <c r="F331" s="242"/>
      <c r="G331" s="242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3"/>
      <c r="Z331" s="213"/>
      <c r="AA331" s="213"/>
      <c r="AB331" s="213"/>
      <c r="AC331" s="213"/>
      <c r="AD331" s="213"/>
      <c r="AE331" s="213"/>
      <c r="AF331" s="213"/>
      <c r="AG331" s="213" t="s">
        <v>187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7" t="s">
        <v>517</v>
      </c>
      <c r="D332" s="225"/>
      <c r="E332" s="226">
        <v>46.734999999999999</v>
      </c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172</v>
      </c>
      <c r="AH332" s="213">
        <v>5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34">
        <v>85</v>
      </c>
      <c r="B333" s="235" t="s">
        <v>755</v>
      </c>
      <c r="C333" s="256" t="s">
        <v>756</v>
      </c>
      <c r="D333" s="236" t="s">
        <v>224</v>
      </c>
      <c r="E333" s="237">
        <v>3.15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1.0499999999999999E-3</v>
      </c>
      <c r="O333" s="239">
        <f>ROUND(E333*N333,2)</f>
        <v>0</v>
      </c>
      <c r="P333" s="239">
        <v>0</v>
      </c>
      <c r="Q333" s="239">
        <f>ROUND(E333*P333,2)</f>
        <v>0</v>
      </c>
      <c r="R333" s="239" t="s">
        <v>347</v>
      </c>
      <c r="S333" s="239" t="s">
        <v>179</v>
      </c>
      <c r="T333" s="240" t="s">
        <v>168</v>
      </c>
      <c r="U333" s="223">
        <v>0.39</v>
      </c>
      <c r="V333" s="223">
        <f>ROUND(E333*U333,2)</f>
        <v>1.23</v>
      </c>
      <c r="W333" s="223"/>
      <c r="X333" s="223" t="s">
        <v>169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170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7" t="s">
        <v>757</v>
      </c>
      <c r="D334" s="225"/>
      <c r="E334" s="226">
        <v>3.15</v>
      </c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172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22.5" outlineLevel="1" x14ac:dyDescent="0.2">
      <c r="A335" s="234">
        <v>86</v>
      </c>
      <c r="B335" s="235" t="s">
        <v>758</v>
      </c>
      <c r="C335" s="256" t="s">
        <v>759</v>
      </c>
      <c r="D335" s="236" t="s">
        <v>224</v>
      </c>
      <c r="E335" s="237">
        <v>4.2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9">
        <v>6.3000000000000003E-4</v>
      </c>
      <c r="O335" s="239">
        <f>ROUND(E335*N335,2)</f>
        <v>0</v>
      </c>
      <c r="P335" s="239">
        <v>0</v>
      </c>
      <c r="Q335" s="239">
        <f>ROUND(E335*P335,2)</f>
        <v>0</v>
      </c>
      <c r="R335" s="239" t="s">
        <v>347</v>
      </c>
      <c r="S335" s="239" t="s">
        <v>179</v>
      </c>
      <c r="T335" s="240" t="s">
        <v>168</v>
      </c>
      <c r="U335" s="223">
        <v>0.44850000000000001</v>
      </c>
      <c r="V335" s="223">
        <f>ROUND(E335*U335,2)</f>
        <v>1.88</v>
      </c>
      <c r="W335" s="223"/>
      <c r="X335" s="223" t="s">
        <v>169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170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7" t="s">
        <v>760</v>
      </c>
      <c r="D336" s="225"/>
      <c r="E336" s="226">
        <v>4.2</v>
      </c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172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34">
        <v>87</v>
      </c>
      <c r="B337" s="235" t="s">
        <v>761</v>
      </c>
      <c r="C337" s="256" t="s">
        <v>762</v>
      </c>
      <c r="D337" s="236" t="s">
        <v>224</v>
      </c>
      <c r="E337" s="237">
        <v>47.25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2.2000000000000001E-4</v>
      </c>
      <c r="O337" s="239">
        <f>ROUND(E337*N337,2)</f>
        <v>0.01</v>
      </c>
      <c r="P337" s="239">
        <v>0</v>
      </c>
      <c r="Q337" s="239">
        <f>ROUND(E337*P337,2)</f>
        <v>0</v>
      </c>
      <c r="R337" s="239" t="s">
        <v>347</v>
      </c>
      <c r="S337" s="239" t="s">
        <v>179</v>
      </c>
      <c r="T337" s="240" t="s">
        <v>180</v>
      </c>
      <c r="U337" s="223">
        <v>0.23</v>
      </c>
      <c r="V337" s="223">
        <f>ROUND(E337*U337,2)</f>
        <v>10.87</v>
      </c>
      <c r="W337" s="223"/>
      <c r="X337" s="223" t="s">
        <v>169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170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7" t="s">
        <v>763</v>
      </c>
      <c r="D338" s="225"/>
      <c r="E338" s="226">
        <v>7.8</v>
      </c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3"/>
      <c r="Z338" s="213"/>
      <c r="AA338" s="213"/>
      <c r="AB338" s="213"/>
      <c r="AC338" s="213"/>
      <c r="AD338" s="213"/>
      <c r="AE338" s="213"/>
      <c r="AF338" s="213"/>
      <c r="AG338" s="213" t="s">
        <v>172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7" t="s">
        <v>764</v>
      </c>
      <c r="D339" s="225"/>
      <c r="E339" s="226">
        <v>16.399999999999999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172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7" t="s">
        <v>765</v>
      </c>
      <c r="D340" s="225"/>
      <c r="E340" s="226">
        <v>15</v>
      </c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172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7" t="s">
        <v>766</v>
      </c>
      <c r="D341" s="225"/>
      <c r="E341" s="226">
        <v>8.0500000000000007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3"/>
      <c r="Z341" s="213"/>
      <c r="AA341" s="213"/>
      <c r="AB341" s="213"/>
      <c r="AC341" s="213"/>
      <c r="AD341" s="213"/>
      <c r="AE341" s="213"/>
      <c r="AF341" s="213"/>
      <c r="AG341" s="213" t="s">
        <v>172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22.5" outlineLevel="1" x14ac:dyDescent="0.2">
      <c r="A342" s="234">
        <v>88</v>
      </c>
      <c r="B342" s="235" t="s">
        <v>767</v>
      </c>
      <c r="C342" s="256" t="s">
        <v>768</v>
      </c>
      <c r="D342" s="236" t="s">
        <v>177</v>
      </c>
      <c r="E342" s="237">
        <v>46.734999999999999</v>
      </c>
      <c r="F342" s="238"/>
      <c r="G342" s="239">
        <f>ROUND(E342*F342,2)</f>
        <v>0</v>
      </c>
      <c r="H342" s="238"/>
      <c r="I342" s="239">
        <f>ROUND(E342*H342,2)</f>
        <v>0</v>
      </c>
      <c r="J342" s="238"/>
      <c r="K342" s="239">
        <f>ROUND(E342*J342,2)</f>
        <v>0</v>
      </c>
      <c r="L342" s="239">
        <v>21</v>
      </c>
      <c r="M342" s="239">
        <f>G342*(1+L342/100)</f>
        <v>0</v>
      </c>
      <c r="N342" s="239">
        <v>3.46E-3</v>
      </c>
      <c r="O342" s="239">
        <f>ROUND(E342*N342,2)</f>
        <v>0.16</v>
      </c>
      <c r="P342" s="239">
        <v>0</v>
      </c>
      <c r="Q342" s="239">
        <f>ROUND(E342*P342,2)</f>
        <v>0</v>
      </c>
      <c r="R342" s="239" t="s">
        <v>347</v>
      </c>
      <c r="S342" s="239" t="s">
        <v>179</v>
      </c>
      <c r="T342" s="240" t="s">
        <v>180</v>
      </c>
      <c r="U342" s="223">
        <v>0.38</v>
      </c>
      <c r="V342" s="223">
        <f>ROUND(E342*U342,2)</f>
        <v>17.760000000000002</v>
      </c>
      <c r="W342" s="223"/>
      <c r="X342" s="223" t="s">
        <v>169</v>
      </c>
      <c r="Y342" s="213"/>
      <c r="Z342" s="213"/>
      <c r="AA342" s="213"/>
      <c r="AB342" s="213"/>
      <c r="AC342" s="213"/>
      <c r="AD342" s="213"/>
      <c r="AE342" s="213"/>
      <c r="AF342" s="213"/>
      <c r="AG342" s="213" t="s">
        <v>170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7" t="s">
        <v>769</v>
      </c>
      <c r="D343" s="225"/>
      <c r="E343" s="226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3"/>
      <c r="Z343" s="213"/>
      <c r="AA343" s="213"/>
      <c r="AB343" s="213"/>
      <c r="AC343" s="213"/>
      <c r="AD343" s="213"/>
      <c r="AE343" s="213"/>
      <c r="AF343" s="213"/>
      <c r="AG343" s="213" t="s">
        <v>172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7" t="s">
        <v>770</v>
      </c>
      <c r="D344" s="225"/>
      <c r="E344" s="226">
        <v>3.4125000000000001</v>
      </c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3"/>
      <c r="Z344" s="213"/>
      <c r="AA344" s="213"/>
      <c r="AB344" s="213"/>
      <c r="AC344" s="213"/>
      <c r="AD344" s="213"/>
      <c r="AE344" s="213"/>
      <c r="AF344" s="213"/>
      <c r="AG344" s="213" t="s">
        <v>172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7" t="s">
        <v>365</v>
      </c>
      <c r="D345" s="225"/>
      <c r="E345" s="226">
        <v>16.43</v>
      </c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172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7" t="s">
        <v>366</v>
      </c>
      <c r="D346" s="225"/>
      <c r="E346" s="226">
        <v>16.2225</v>
      </c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172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7" t="s">
        <v>771</v>
      </c>
      <c r="D347" s="225"/>
      <c r="E347" s="226">
        <v>10.67</v>
      </c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3"/>
      <c r="Z347" s="213"/>
      <c r="AA347" s="213"/>
      <c r="AB347" s="213"/>
      <c r="AC347" s="213"/>
      <c r="AD347" s="213"/>
      <c r="AE347" s="213"/>
      <c r="AF347" s="213"/>
      <c r="AG347" s="213" t="s">
        <v>172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22.5" outlineLevel="1" x14ac:dyDescent="0.2">
      <c r="A348" s="234">
        <v>89</v>
      </c>
      <c r="B348" s="235" t="s">
        <v>772</v>
      </c>
      <c r="C348" s="256" t="s">
        <v>773</v>
      </c>
      <c r="D348" s="236" t="s">
        <v>177</v>
      </c>
      <c r="E348" s="237">
        <v>3.6749999999999998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2.8E-3</v>
      </c>
      <c r="O348" s="239">
        <f>ROUND(E348*N348,2)</f>
        <v>0.01</v>
      </c>
      <c r="P348" s="239">
        <v>0</v>
      </c>
      <c r="Q348" s="239">
        <f>ROUND(E348*P348,2)</f>
        <v>0</v>
      </c>
      <c r="R348" s="239" t="s">
        <v>347</v>
      </c>
      <c r="S348" s="239" t="s">
        <v>179</v>
      </c>
      <c r="T348" s="240" t="s">
        <v>180</v>
      </c>
      <c r="U348" s="223">
        <v>0.05</v>
      </c>
      <c r="V348" s="223">
        <f>ROUND(E348*U348,2)</f>
        <v>0.18</v>
      </c>
      <c r="W348" s="223"/>
      <c r="X348" s="223" t="s">
        <v>169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170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7" t="s">
        <v>774</v>
      </c>
      <c r="D349" s="225"/>
      <c r="E349" s="226">
        <v>3.6749999999999998</v>
      </c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172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34">
        <v>90</v>
      </c>
      <c r="B350" s="235" t="s">
        <v>775</v>
      </c>
      <c r="C350" s="256" t="s">
        <v>776</v>
      </c>
      <c r="D350" s="236" t="s">
        <v>655</v>
      </c>
      <c r="E350" s="237">
        <v>7.7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5.4000000000000001E-4</v>
      </c>
      <c r="O350" s="239">
        <f>ROUND(E350*N350,2)</f>
        <v>0</v>
      </c>
      <c r="P350" s="239">
        <v>0</v>
      </c>
      <c r="Q350" s="239">
        <f>ROUND(E350*P350,2)</f>
        <v>0</v>
      </c>
      <c r="R350" s="239" t="s">
        <v>347</v>
      </c>
      <c r="S350" s="239" t="s">
        <v>179</v>
      </c>
      <c r="T350" s="240" t="s">
        <v>180</v>
      </c>
      <c r="U350" s="223">
        <v>0.14000000000000001</v>
      </c>
      <c r="V350" s="223">
        <f>ROUND(E350*U350,2)</f>
        <v>1.08</v>
      </c>
      <c r="W350" s="223"/>
      <c r="X350" s="223" t="s">
        <v>169</v>
      </c>
      <c r="Y350" s="213"/>
      <c r="Z350" s="213"/>
      <c r="AA350" s="213"/>
      <c r="AB350" s="213"/>
      <c r="AC350" s="213"/>
      <c r="AD350" s="213"/>
      <c r="AE350" s="213"/>
      <c r="AF350" s="213"/>
      <c r="AG350" s="213" t="s">
        <v>170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7" t="s">
        <v>777</v>
      </c>
      <c r="D351" s="225"/>
      <c r="E351" s="226">
        <v>7.7</v>
      </c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172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4">
        <v>91</v>
      </c>
      <c r="B352" s="235" t="s">
        <v>778</v>
      </c>
      <c r="C352" s="256" t="s">
        <v>779</v>
      </c>
      <c r="D352" s="236" t="s">
        <v>224</v>
      </c>
      <c r="E352" s="237">
        <v>6.3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1.7000000000000001E-4</v>
      </c>
      <c r="O352" s="239">
        <f>ROUND(E352*N352,2)</f>
        <v>0</v>
      </c>
      <c r="P352" s="239">
        <v>0</v>
      </c>
      <c r="Q352" s="239">
        <f>ROUND(E352*P352,2)</f>
        <v>0</v>
      </c>
      <c r="R352" s="239" t="s">
        <v>347</v>
      </c>
      <c r="S352" s="239" t="s">
        <v>179</v>
      </c>
      <c r="T352" s="240" t="s">
        <v>180</v>
      </c>
      <c r="U352" s="223">
        <v>0.152</v>
      </c>
      <c r="V352" s="223">
        <f>ROUND(E352*U352,2)</f>
        <v>0.96</v>
      </c>
      <c r="W352" s="223"/>
      <c r="X352" s="223" t="s">
        <v>169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170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7" t="s">
        <v>780</v>
      </c>
      <c r="D353" s="225"/>
      <c r="E353" s="226">
        <v>1.6</v>
      </c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172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7" t="s">
        <v>781</v>
      </c>
      <c r="D354" s="225"/>
      <c r="E354" s="226">
        <v>1.4</v>
      </c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13"/>
      <c r="Z354" s="213"/>
      <c r="AA354" s="213"/>
      <c r="AB354" s="213"/>
      <c r="AC354" s="213"/>
      <c r="AD354" s="213"/>
      <c r="AE354" s="213"/>
      <c r="AF354" s="213"/>
      <c r="AG354" s="213" t="s">
        <v>172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7" t="s">
        <v>782</v>
      </c>
      <c r="D355" s="225"/>
      <c r="E355" s="226">
        <v>0.9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172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7" t="s">
        <v>783</v>
      </c>
      <c r="D356" s="225"/>
      <c r="E356" s="226">
        <v>0.8</v>
      </c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172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7" t="s">
        <v>784</v>
      </c>
      <c r="D357" s="225"/>
      <c r="E357" s="226">
        <v>1.6</v>
      </c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3"/>
      <c r="Z357" s="213"/>
      <c r="AA357" s="213"/>
      <c r="AB357" s="213"/>
      <c r="AC357" s="213"/>
      <c r="AD357" s="213"/>
      <c r="AE357" s="213"/>
      <c r="AF357" s="213"/>
      <c r="AG357" s="213" t="s">
        <v>172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4">
        <v>92</v>
      </c>
      <c r="B358" s="235" t="s">
        <v>785</v>
      </c>
      <c r="C358" s="256" t="s">
        <v>786</v>
      </c>
      <c r="D358" s="236" t="s">
        <v>224</v>
      </c>
      <c r="E358" s="237">
        <v>49.612499999999997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1.3999999999999999E-4</v>
      </c>
      <c r="O358" s="239">
        <f>ROUND(E358*N358,2)</f>
        <v>0.01</v>
      </c>
      <c r="P358" s="239">
        <v>0</v>
      </c>
      <c r="Q358" s="239">
        <f>ROUND(E358*P358,2)</f>
        <v>0</v>
      </c>
      <c r="R358" s="239" t="s">
        <v>741</v>
      </c>
      <c r="S358" s="239" t="s">
        <v>179</v>
      </c>
      <c r="T358" s="240" t="s">
        <v>180</v>
      </c>
      <c r="U358" s="223">
        <v>0</v>
      </c>
      <c r="V358" s="223">
        <f>ROUND(E358*U358,2)</f>
        <v>0</v>
      </c>
      <c r="W358" s="223"/>
      <c r="X358" s="223" t="s">
        <v>540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541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7" t="s">
        <v>787</v>
      </c>
      <c r="D359" s="225"/>
      <c r="E359" s="226">
        <v>49.612499999999997</v>
      </c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172</v>
      </c>
      <c r="AH359" s="213">
        <v>5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>
        <v>93</v>
      </c>
      <c r="B360" s="221" t="s">
        <v>354</v>
      </c>
      <c r="C360" s="260" t="s">
        <v>355</v>
      </c>
      <c r="D360" s="222" t="s">
        <v>0</v>
      </c>
      <c r="E360" s="244"/>
      <c r="F360" s="224"/>
      <c r="G360" s="223">
        <f>ROUND(E360*F360,2)</f>
        <v>0</v>
      </c>
      <c r="H360" s="224"/>
      <c r="I360" s="223">
        <f>ROUND(E360*H360,2)</f>
        <v>0</v>
      </c>
      <c r="J360" s="224"/>
      <c r="K360" s="223">
        <f>ROUND(E360*J360,2)</f>
        <v>0</v>
      </c>
      <c r="L360" s="223">
        <v>21</v>
      </c>
      <c r="M360" s="223">
        <f>G360*(1+L360/100)</f>
        <v>0</v>
      </c>
      <c r="N360" s="223">
        <v>0</v>
      </c>
      <c r="O360" s="223">
        <f>ROUND(E360*N360,2)</f>
        <v>0</v>
      </c>
      <c r="P360" s="223">
        <v>0</v>
      </c>
      <c r="Q360" s="223">
        <f>ROUND(E360*P360,2)</f>
        <v>0</v>
      </c>
      <c r="R360" s="223" t="s">
        <v>347</v>
      </c>
      <c r="S360" s="223" t="s">
        <v>179</v>
      </c>
      <c r="T360" s="223" t="s">
        <v>168</v>
      </c>
      <c r="U360" s="223">
        <v>0</v>
      </c>
      <c r="V360" s="223">
        <f>ROUND(E360*U360,2)</f>
        <v>0</v>
      </c>
      <c r="W360" s="223"/>
      <c r="X360" s="223" t="s">
        <v>301</v>
      </c>
      <c r="Y360" s="213"/>
      <c r="Z360" s="213"/>
      <c r="AA360" s="213"/>
      <c r="AB360" s="213"/>
      <c r="AC360" s="213"/>
      <c r="AD360" s="213"/>
      <c r="AE360" s="213"/>
      <c r="AF360" s="213"/>
      <c r="AG360" s="213" t="s">
        <v>302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1" t="s">
        <v>356</v>
      </c>
      <c r="D361" s="245"/>
      <c r="E361" s="245"/>
      <c r="F361" s="245"/>
      <c r="G361" s="245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13"/>
      <c r="Z361" s="213"/>
      <c r="AA361" s="213"/>
      <c r="AB361" s="213"/>
      <c r="AC361" s="213"/>
      <c r="AD361" s="213"/>
      <c r="AE361" s="213"/>
      <c r="AF361" s="213"/>
      <c r="AG361" s="213" t="s">
        <v>187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x14ac:dyDescent="0.2">
      <c r="A362" s="228" t="s">
        <v>162</v>
      </c>
      <c r="B362" s="229" t="s">
        <v>121</v>
      </c>
      <c r="C362" s="255" t="s">
        <v>122</v>
      </c>
      <c r="D362" s="230"/>
      <c r="E362" s="231"/>
      <c r="F362" s="232"/>
      <c r="G362" s="232">
        <f>SUMIF(AG363:AG385,"&lt;&gt;NOR",G363:G385)</f>
        <v>0</v>
      </c>
      <c r="H362" s="232"/>
      <c r="I362" s="232">
        <f>SUM(I363:I385)</f>
        <v>0</v>
      </c>
      <c r="J362" s="232"/>
      <c r="K362" s="232">
        <f>SUM(K363:K385)</f>
        <v>0</v>
      </c>
      <c r="L362" s="232"/>
      <c r="M362" s="232">
        <f>SUM(M363:M385)</f>
        <v>0</v>
      </c>
      <c r="N362" s="232"/>
      <c r="O362" s="232">
        <f>SUM(O363:O385)</f>
        <v>2.4499999999999997</v>
      </c>
      <c r="P362" s="232"/>
      <c r="Q362" s="232">
        <f>SUM(Q363:Q385)</f>
        <v>0</v>
      </c>
      <c r="R362" s="232"/>
      <c r="S362" s="232"/>
      <c r="T362" s="233"/>
      <c r="U362" s="227"/>
      <c r="V362" s="227">
        <f>SUM(V363:V385)</f>
        <v>128.54999999999998</v>
      </c>
      <c r="W362" s="227"/>
      <c r="X362" s="227"/>
      <c r="AG362" t="s">
        <v>163</v>
      </c>
    </row>
    <row r="363" spans="1:60" outlineLevel="1" x14ac:dyDescent="0.2">
      <c r="A363" s="234">
        <v>94</v>
      </c>
      <c r="B363" s="235" t="s">
        <v>788</v>
      </c>
      <c r="C363" s="256" t="s">
        <v>789</v>
      </c>
      <c r="D363" s="236" t="s">
        <v>177</v>
      </c>
      <c r="E363" s="237">
        <v>91.789379999999994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2.1000000000000001E-4</v>
      </c>
      <c r="O363" s="239">
        <f>ROUND(E363*N363,2)</f>
        <v>0.02</v>
      </c>
      <c r="P363" s="239">
        <v>0</v>
      </c>
      <c r="Q363" s="239">
        <f>ROUND(E363*P363,2)</f>
        <v>0</v>
      </c>
      <c r="R363" s="239" t="s">
        <v>706</v>
      </c>
      <c r="S363" s="239" t="s">
        <v>179</v>
      </c>
      <c r="T363" s="240" t="s">
        <v>168</v>
      </c>
      <c r="U363" s="223">
        <v>0.05</v>
      </c>
      <c r="V363" s="223">
        <f>ROUND(E363*U363,2)</f>
        <v>4.59</v>
      </c>
      <c r="W363" s="223"/>
      <c r="X363" s="223" t="s">
        <v>169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170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7" t="s">
        <v>790</v>
      </c>
      <c r="D364" s="225"/>
      <c r="E364" s="226">
        <v>76.18938</v>
      </c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3"/>
      <c r="Z364" s="213"/>
      <c r="AA364" s="213"/>
      <c r="AB364" s="213"/>
      <c r="AC364" s="213"/>
      <c r="AD364" s="213"/>
      <c r="AE364" s="213"/>
      <c r="AF364" s="213"/>
      <c r="AG364" s="213" t="s">
        <v>172</v>
      </c>
      <c r="AH364" s="213">
        <v>5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7" t="s">
        <v>791</v>
      </c>
      <c r="D365" s="225"/>
      <c r="E365" s="226">
        <v>15.6</v>
      </c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3"/>
      <c r="Z365" s="213"/>
      <c r="AA365" s="213"/>
      <c r="AB365" s="213"/>
      <c r="AC365" s="213"/>
      <c r="AD365" s="213"/>
      <c r="AE365" s="213"/>
      <c r="AF365" s="213"/>
      <c r="AG365" s="213" t="s">
        <v>172</v>
      </c>
      <c r="AH365" s="213">
        <v>5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ht="22.5" outlineLevel="1" x14ac:dyDescent="0.2">
      <c r="A366" s="234">
        <v>95</v>
      </c>
      <c r="B366" s="235" t="s">
        <v>792</v>
      </c>
      <c r="C366" s="256" t="s">
        <v>793</v>
      </c>
      <c r="D366" s="236" t="s">
        <v>177</v>
      </c>
      <c r="E366" s="237">
        <v>15.6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9">
        <v>5.2399999999999999E-3</v>
      </c>
      <c r="O366" s="239">
        <f>ROUND(E366*N366,2)</f>
        <v>0.08</v>
      </c>
      <c r="P366" s="239">
        <v>0</v>
      </c>
      <c r="Q366" s="239">
        <f>ROUND(E366*P366,2)</f>
        <v>0</v>
      </c>
      <c r="R366" s="239" t="s">
        <v>706</v>
      </c>
      <c r="S366" s="239" t="s">
        <v>179</v>
      </c>
      <c r="T366" s="240" t="s">
        <v>168</v>
      </c>
      <c r="U366" s="223">
        <v>0.95840000000000003</v>
      </c>
      <c r="V366" s="223">
        <f>ROUND(E366*U366,2)</f>
        <v>14.95</v>
      </c>
      <c r="W366" s="223"/>
      <c r="X366" s="223" t="s">
        <v>169</v>
      </c>
      <c r="Y366" s="213"/>
      <c r="Z366" s="213"/>
      <c r="AA366" s="213"/>
      <c r="AB366" s="213"/>
      <c r="AC366" s="213"/>
      <c r="AD366" s="213"/>
      <c r="AE366" s="213"/>
      <c r="AF366" s="213"/>
      <c r="AG366" s="213" t="s">
        <v>170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7" t="s">
        <v>794</v>
      </c>
      <c r="D367" s="225"/>
      <c r="E367" s="226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172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7" t="s">
        <v>795</v>
      </c>
      <c r="D368" s="225"/>
      <c r="E368" s="226">
        <v>5.2</v>
      </c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3"/>
      <c r="Z368" s="213"/>
      <c r="AA368" s="213"/>
      <c r="AB368" s="213"/>
      <c r="AC368" s="213"/>
      <c r="AD368" s="213"/>
      <c r="AE368" s="213"/>
      <c r="AF368" s="213"/>
      <c r="AG368" s="213" t="s">
        <v>172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7" t="s">
        <v>796</v>
      </c>
      <c r="D369" s="225"/>
      <c r="E369" s="226">
        <v>10.4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3"/>
      <c r="Z369" s="213"/>
      <c r="AA369" s="213"/>
      <c r="AB369" s="213"/>
      <c r="AC369" s="213"/>
      <c r="AD369" s="213"/>
      <c r="AE369" s="213"/>
      <c r="AF369" s="213"/>
      <c r="AG369" s="213" t="s">
        <v>172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ht="22.5" outlineLevel="1" x14ac:dyDescent="0.2">
      <c r="A370" s="234">
        <v>96</v>
      </c>
      <c r="B370" s="235" t="s">
        <v>797</v>
      </c>
      <c r="C370" s="256" t="s">
        <v>798</v>
      </c>
      <c r="D370" s="236" t="s">
        <v>177</v>
      </c>
      <c r="E370" s="237">
        <v>76.18938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9">
        <v>5.3499999999999997E-3</v>
      </c>
      <c r="O370" s="239">
        <f>ROUND(E370*N370,2)</f>
        <v>0.41</v>
      </c>
      <c r="P370" s="239">
        <v>0</v>
      </c>
      <c r="Q370" s="239">
        <f>ROUND(E370*P370,2)</f>
        <v>0</v>
      </c>
      <c r="R370" s="239" t="s">
        <v>706</v>
      </c>
      <c r="S370" s="239" t="s">
        <v>179</v>
      </c>
      <c r="T370" s="240" t="s">
        <v>168</v>
      </c>
      <c r="U370" s="223">
        <v>1.288</v>
      </c>
      <c r="V370" s="223">
        <f>ROUND(E370*U370,2)</f>
        <v>98.13</v>
      </c>
      <c r="W370" s="223"/>
      <c r="X370" s="223" t="s">
        <v>169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170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ht="33.75" outlineLevel="1" x14ac:dyDescent="0.2">
      <c r="A371" s="220"/>
      <c r="B371" s="221"/>
      <c r="C371" s="257" t="s">
        <v>799</v>
      </c>
      <c r="D371" s="225"/>
      <c r="E371" s="226">
        <v>67.979380000000006</v>
      </c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172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7" t="s">
        <v>800</v>
      </c>
      <c r="D372" s="225"/>
      <c r="E372" s="226">
        <v>7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3"/>
      <c r="Z372" s="213"/>
      <c r="AA372" s="213"/>
      <c r="AB372" s="213"/>
      <c r="AC372" s="213"/>
      <c r="AD372" s="213"/>
      <c r="AE372" s="213"/>
      <c r="AF372" s="213"/>
      <c r="AG372" s="213" t="s">
        <v>172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7" t="s">
        <v>801</v>
      </c>
      <c r="D373" s="225"/>
      <c r="E373" s="226">
        <v>1.21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172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34">
        <v>97</v>
      </c>
      <c r="B374" s="235" t="s">
        <v>802</v>
      </c>
      <c r="C374" s="256" t="s">
        <v>803</v>
      </c>
      <c r="D374" s="236" t="s">
        <v>224</v>
      </c>
      <c r="E374" s="237">
        <v>47.25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1E-4</v>
      </c>
      <c r="O374" s="239">
        <f>ROUND(E374*N374,2)</f>
        <v>0</v>
      </c>
      <c r="P374" s="239">
        <v>0</v>
      </c>
      <c r="Q374" s="239">
        <f>ROUND(E374*P374,2)</f>
        <v>0</v>
      </c>
      <c r="R374" s="239" t="s">
        <v>706</v>
      </c>
      <c r="S374" s="239" t="s">
        <v>179</v>
      </c>
      <c r="T374" s="240" t="s">
        <v>168</v>
      </c>
      <c r="U374" s="223">
        <v>0.12</v>
      </c>
      <c r="V374" s="223">
        <f>ROUND(E374*U374,2)</f>
        <v>5.67</v>
      </c>
      <c r="W374" s="223"/>
      <c r="X374" s="223" t="s">
        <v>169</v>
      </c>
      <c r="Y374" s="213"/>
      <c r="Z374" s="213"/>
      <c r="AA374" s="213"/>
      <c r="AB374" s="213"/>
      <c r="AC374" s="213"/>
      <c r="AD374" s="213"/>
      <c r="AE374" s="213"/>
      <c r="AF374" s="213"/>
      <c r="AG374" s="213" t="s">
        <v>170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7" t="s">
        <v>804</v>
      </c>
      <c r="D375" s="225"/>
      <c r="E375" s="226">
        <v>40.4</v>
      </c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3"/>
      <c r="Z375" s="213"/>
      <c r="AA375" s="213"/>
      <c r="AB375" s="213"/>
      <c r="AC375" s="213"/>
      <c r="AD375" s="213"/>
      <c r="AE375" s="213"/>
      <c r="AF375" s="213"/>
      <c r="AG375" s="213" t="s">
        <v>172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7" t="s">
        <v>805</v>
      </c>
      <c r="D376" s="225"/>
      <c r="E376" s="226">
        <v>4.95</v>
      </c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3"/>
      <c r="Z376" s="213"/>
      <c r="AA376" s="213"/>
      <c r="AB376" s="213"/>
      <c r="AC376" s="213"/>
      <c r="AD376" s="213"/>
      <c r="AE376" s="213"/>
      <c r="AF376" s="213"/>
      <c r="AG376" s="213" t="s">
        <v>172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7" t="s">
        <v>806</v>
      </c>
      <c r="D377" s="225"/>
      <c r="E377" s="226">
        <v>1.9</v>
      </c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172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34">
        <v>98</v>
      </c>
      <c r="B378" s="235" t="s">
        <v>807</v>
      </c>
      <c r="C378" s="256" t="s">
        <v>808</v>
      </c>
      <c r="D378" s="236" t="s">
        <v>224</v>
      </c>
      <c r="E378" s="237">
        <v>43.45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1E-4</v>
      </c>
      <c r="O378" s="239">
        <f>ROUND(E378*N378,2)</f>
        <v>0</v>
      </c>
      <c r="P378" s="239">
        <v>0</v>
      </c>
      <c r="Q378" s="239">
        <f>ROUND(E378*P378,2)</f>
        <v>0</v>
      </c>
      <c r="R378" s="239" t="s">
        <v>706</v>
      </c>
      <c r="S378" s="239" t="s">
        <v>179</v>
      </c>
      <c r="T378" s="240" t="s">
        <v>168</v>
      </c>
      <c r="U378" s="223">
        <v>0.12</v>
      </c>
      <c r="V378" s="223">
        <f>ROUND(E378*U378,2)</f>
        <v>5.21</v>
      </c>
      <c r="W378" s="223"/>
      <c r="X378" s="223" t="s">
        <v>169</v>
      </c>
      <c r="Y378" s="213"/>
      <c r="Z378" s="213"/>
      <c r="AA378" s="213"/>
      <c r="AB378" s="213"/>
      <c r="AC378" s="213"/>
      <c r="AD378" s="213"/>
      <c r="AE378" s="213"/>
      <c r="AF378" s="213"/>
      <c r="AG378" s="213" t="s">
        <v>170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7" t="s">
        <v>809</v>
      </c>
      <c r="D379" s="225"/>
      <c r="E379" s="226">
        <v>35.450000000000003</v>
      </c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13"/>
      <c r="Z379" s="213"/>
      <c r="AA379" s="213"/>
      <c r="AB379" s="213"/>
      <c r="AC379" s="213"/>
      <c r="AD379" s="213"/>
      <c r="AE379" s="213"/>
      <c r="AF379" s="213"/>
      <c r="AG379" s="213" t="s">
        <v>172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7" t="s">
        <v>810</v>
      </c>
      <c r="D380" s="225"/>
      <c r="E380" s="226">
        <v>8</v>
      </c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3"/>
      <c r="Z380" s="213"/>
      <c r="AA380" s="213"/>
      <c r="AB380" s="213"/>
      <c r="AC380" s="213"/>
      <c r="AD380" s="213"/>
      <c r="AE380" s="213"/>
      <c r="AF380" s="213"/>
      <c r="AG380" s="213" t="s">
        <v>172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ht="22.5" outlineLevel="1" x14ac:dyDescent="0.2">
      <c r="A381" s="234">
        <v>99</v>
      </c>
      <c r="B381" s="235" t="s">
        <v>811</v>
      </c>
      <c r="C381" s="256" t="s">
        <v>812</v>
      </c>
      <c r="D381" s="236" t="s">
        <v>177</v>
      </c>
      <c r="E381" s="237">
        <v>83.808310000000006</v>
      </c>
      <c r="F381" s="238"/>
      <c r="G381" s="239">
        <f>ROUND(E381*F381,2)</f>
        <v>0</v>
      </c>
      <c r="H381" s="238"/>
      <c r="I381" s="239">
        <f>ROUND(E381*H381,2)</f>
        <v>0</v>
      </c>
      <c r="J381" s="238"/>
      <c r="K381" s="239">
        <f>ROUND(E381*J381,2)</f>
        <v>0</v>
      </c>
      <c r="L381" s="239">
        <v>21</v>
      </c>
      <c r="M381" s="239">
        <f>G381*(1+L381/100)</f>
        <v>0</v>
      </c>
      <c r="N381" s="239">
        <v>1.9429999999999999E-2</v>
      </c>
      <c r="O381" s="239">
        <f>ROUND(E381*N381,2)</f>
        <v>1.63</v>
      </c>
      <c r="P381" s="239">
        <v>0</v>
      </c>
      <c r="Q381" s="239">
        <f>ROUND(E381*P381,2)</f>
        <v>0</v>
      </c>
      <c r="R381" s="239" t="s">
        <v>741</v>
      </c>
      <c r="S381" s="239" t="s">
        <v>179</v>
      </c>
      <c r="T381" s="240" t="s">
        <v>168</v>
      </c>
      <c r="U381" s="223">
        <v>0</v>
      </c>
      <c r="V381" s="223">
        <f>ROUND(E381*U381,2)</f>
        <v>0</v>
      </c>
      <c r="W381" s="223"/>
      <c r="X381" s="223" t="s">
        <v>540</v>
      </c>
      <c r="Y381" s="213"/>
      <c r="Z381" s="213"/>
      <c r="AA381" s="213"/>
      <c r="AB381" s="213"/>
      <c r="AC381" s="213"/>
      <c r="AD381" s="213"/>
      <c r="AE381" s="213"/>
      <c r="AF381" s="213"/>
      <c r="AG381" s="213" t="s">
        <v>541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7" t="s">
        <v>813</v>
      </c>
      <c r="D382" s="225"/>
      <c r="E382" s="226">
        <v>83.808310000000006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3"/>
      <c r="Z382" s="213"/>
      <c r="AA382" s="213"/>
      <c r="AB382" s="213"/>
      <c r="AC382" s="213"/>
      <c r="AD382" s="213"/>
      <c r="AE382" s="213"/>
      <c r="AF382" s="213"/>
      <c r="AG382" s="213" t="s">
        <v>172</v>
      </c>
      <c r="AH382" s="213">
        <v>5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34">
        <v>100</v>
      </c>
      <c r="B383" s="235" t="s">
        <v>814</v>
      </c>
      <c r="C383" s="256" t="s">
        <v>815</v>
      </c>
      <c r="D383" s="236" t="s">
        <v>177</v>
      </c>
      <c r="E383" s="237">
        <v>17.16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1.78E-2</v>
      </c>
      <c r="O383" s="239">
        <f>ROUND(E383*N383,2)</f>
        <v>0.31</v>
      </c>
      <c r="P383" s="239">
        <v>0</v>
      </c>
      <c r="Q383" s="239">
        <f>ROUND(E383*P383,2)</f>
        <v>0</v>
      </c>
      <c r="R383" s="239"/>
      <c r="S383" s="239" t="s">
        <v>167</v>
      </c>
      <c r="T383" s="240" t="s">
        <v>168</v>
      </c>
      <c r="U383" s="223">
        <v>0</v>
      </c>
      <c r="V383" s="223">
        <f>ROUND(E383*U383,2)</f>
        <v>0</v>
      </c>
      <c r="W383" s="223"/>
      <c r="X383" s="223" t="s">
        <v>540</v>
      </c>
      <c r="Y383" s="213"/>
      <c r="Z383" s="213"/>
      <c r="AA383" s="213"/>
      <c r="AB383" s="213"/>
      <c r="AC383" s="213"/>
      <c r="AD383" s="213"/>
      <c r="AE383" s="213"/>
      <c r="AF383" s="213"/>
      <c r="AG383" s="213" t="s">
        <v>541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7" t="s">
        <v>816</v>
      </c>
      <c r="D384" s="225"/>
      <c r="E384" s="226">
        <v>17.16</v>
      </c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3"/>
      <c r="Z384" s="213"/>
      <c r="AA384" s="213"/>
      <c r="AB384" s="213"/>
      <c r="AC384" s="213"/>
      <c r="AD384" s="213"/>
      <c r="AE384" s="213"/>
      <c r="AF384" s="213"/>
      <c r="AG384" s="213" t="s">
        <v>172</v>
      </c>
      <c r="AH384" s="213">
        <v>5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>
        <v>101</v>
      </c>
      <c r="B385" s="221" t="s">
        <v>817</v>
      </c>
      <c r="C385" s="260" t="s">
        <v>818</v>
      </c>
      <c r="D385" s="222" t="s">
        <v>0</v>
      </c>
      <c r="E385" s="244"/>
      <c r="F385" s="224"/>
      <c r="G385" s="223">
        <f>ROUND(E385*F385,2)</f>
        <v>0</v>
      </c>
      <c r="H385" s="224"/>
      <c r="I385" s="223">
        <f>ROUND(E385*H385,2)</f>
        <v>0</v>
      </c>
      <c r="J385" s="224"/>
      <c r="K385" s="223">
        <f>ROUND(E385*J385,2)</f>
        <v>0</v>
      </c>
      <c r="L385" s="223">
        <v>21</v>
      </c>
      <c r="M385" s="223">
        <f>G385*(1+L385/100)</f>
        <v>0</v>
      </c>
      <c r="N385" s="223">
        <v>0</v>
      </c>
      <c r="O385" s="223">
        <f>ROUND(E385*N385,2)</f>
        <v>0</v>
      </c>
      <c r="P385" s="223">
        <v>0</v>
      </c>
      <c r="Q385" s="223">
        <f>ROUND(E385*P385,2)</f>
        <v>0</v>
      </c>
      <c r="R385" s="223" t="s">
        <v>706</v>
      </c>
      <c r="S385" s="223" t="s">
        <v>179</v>
      </c>
      <c r="T385" s="223" t="s">
        <v>168</v>
      </c>
      <c r="U385" s="223">
        <v>0</v>
      </c>
      <c r="V385" s="223">
        <f>ROUND(E385*U385,2)</f>
        <v>0</v>
      </c>
      <c r="W385" s="223"/>
      <c r="X385" s="223" t="s">
        <v>301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302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x14ac:dyDescent="0.2">
      <c r="A386" s="228" t="s">
        <v>162</v>
      </c>
      <c r="B386" s="229" t="s">
        <v>123</v>
      </c>
      <c r="C386" s="255" t="s">
        <v>124</v>
      </c>
      <c r="D386" s="230"/>
      <c r="E386" s="231"/>
      <c r="F386" s="232"/>
      <c r="G386" s="232">
        <f>SUMIF(AG387:AG397,"&lt;&gt;NOR",G387:G397)</f>
        <v>0</v>
      </c>
      <c r="H386" s="232"/>
      <c r="I386" s="232">
        <f>SUM(I387:I397)</f>
        <v>0</v>
      </c>
      <c r="J386" s="232"/>
      <c r="K386" s="232">
        <f>SUM(K387:K397)</f>
        <v>0</v>
      </c>
      <c r="L386" s="232"/>
      <c r="M386" s="232">
        <f>SUM(M387:M397)</f>
        <v>0</v>
      </c>
      <c r="N386" s="232"/>
      <c r="O386" s="232">
        <f>SUM(O387:O397)</f>
        <v>0.01</v>
      </c>
      <c r="P386" s="232"/>
      <c r="Q386" s="232">
        <f>SUM(Q387:Q397)</f>
        <v>0</v>
      </c>
      <c r="R386" s="232"/>
      <c r="S386" s="232"/>
      <c r="T386" s="233"/>
      <c r="U386" s="227"/>
      <c r="V386" s="227">
        <f>SUM(V387:V397)</f>
        <v>15.659999999999998</v>
      </c>
      <c r="W386" s="227"/>
      <c r="X386" s="227"/>
      <c r="AG386" t="s">
        <v>163</v>
      </c>
    </row>
    <row r="387" spans="1:60" outlineLevel="1" x14ac:dyDescent="0.2">
      <c r="A387" s="234">
        <v>102</v>
      </c>
      <c r="B387" s="235" t="s">
        <v>819</v>
      </c>
      <c r="C387" s="256" t="s">
        <v>820</v>
      </c>
      <c r="D387" s="236" t="s">
        <v>177</v>
      </c>
      <c r="E387" s="237">
        <v>14.67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9">
        <v>3.1E-4</v>
      </c>
      <c r="O387" s="239">
        <f>ROUND(E387*N387,2)</f>
        <v>0</v>
      </c>
      <c r="P387" s="239">
        <v>0</v>
      </c>
      <c r="Q387" s="239">
        <f>ROUND(E387*P387,2)</f>
        <v>0</v>
      </c>
      <c r="R387" s="239" t="s">
        <v>821</v>
      </c>
      <c r="S387" s="239" t="s">
        <v>179</v>
      </c>
      <c r="T387" s="240" t="s">
        <v>180</v>
      </c>
      <c r="U387" s="223">
        <v>0.41199999999999998</v>
      </c>
      <c r="V387" s="223">
        <f>ROUND(E387*U387,2)</f>
        <v>6.04</v>
      </c>
      <c r="W387" s="223"/>
      <c r="X387" s="223" t="s">
        <v>169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170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9" t="s">
        <v>822</v>
      </c>
      <c r="D388" s="243"/>
      <c r="E388" s="243"/>
      <c r="F388" s="243"/>
      <c r="G388" s="24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293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7" t="s">
        <v>823</v>
      </c>
      <c r="D389" s="225"/>
      <c r="E389" s="226">
        <v>4.4459999999999997</v>
      </c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3"/>
      <c r="Z389" s="213"/>
      <c r="AA389" s="213"/>
      <c r="AB389" s="213"/>
      <c r="AC389" s="213"/>
      <c r="AD389" s="213"/>
      <c r="AE389" s="213"/>
      <c r="AF389" s="213"/>
      <c r="AG389" s="213" t="s">
        <v>172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7" t="s">
        <v>824</v>
      </c>
      <c r="D390" s="225"/>
      <c r="E390" s="226">
        <v>8.7119999999999997</v>
      </c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3"/>
      <c r="Z390" s="213"/>
      <c r="AA390" s="213"/>
      <c r="AB390" s="213"/>
      <c r="AC390" s="213"/>
      <c r="AD390" s="213"/>
      <c r="AE390" s="213"/>
      <c r="AF390" s="213"/>
      <c r="AG390" s="213" t="s">
        <v>172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7" t="s">
        <v>825</v>
      </c>
      <c r="D391" s="225"/>
      <c r="E391" s="226">
        <v>1.512</v>
      </c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172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4">
        <v>103</v>
      </c>
      <c r="B392" s="235" t="s">
        <v>826</v>
      </c>
      <c r="C392" s="256" t="s">
        <v>827</v>
      </c>
      <c r="D392" s="236" t="s">
        <v>177</v>
      </c>
      <c r="E392" s="237">
        <v>17.603999999999999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3.1E-4</v>
      </c>
      <c r="O392" s="239">
        <f>ROUND(E392*N392,2)</f>
        <v>0.01</v>
      </c>
      <c r="P392" s="239">
        <v>0</v>
      </c>
      <c r="Q392" s="239">
        <f>ROUND(E392*P392,2)</f>
        <v>0</v>
      </c>
      <c r="R392" s="239" t="s">
        <v>821</v>
      </c>
      <c r="S392" s="239" t="s">
        <v>179</v>
      </c>
      <c r="T392" s="240" t="s">
        <v>180</v>
      </c>
      <c r="U392" s="223">
        <v>0.40300000000000002</v>
      </c>
      <c r="V392" s="223">
        <f>ROUND(E392*U392,2)</f>
        <v>7.09</v>
      </c>
      <c r="W392" s="223"/>
      <c r="X392" s="223" t="s">
        <v>169</v>
      </c>
      <c r="Y392" s="213"/>
      <c r="Z392" s="213"/>
      <c r="AA392" s="213"/>
      <c r="AB392" s="213"/>
      <c r="AC392" s="213"/>
      <c r="AD392" s="213"/>
      <c r="AE392" s="213"/>
      <c r="AF392" s="213"/>
      <c r="AG392" s="213" t="s">
        <v>170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7" t="s">
        <v>828</v>
      </c>
      <c r="D393" s="225"/>
      <c r="E393" s="226">
        <v>14.67</v>
      </c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3"/>
      <c r="Z393" s="213"/>
      <c r="AA393" s="213"/>
      <c r="AB393" s="213"/>
      <c r="AC393" s="213"/>
      <c r="AD393" s="213"/>
      <c r="AE393" s="213"/>
      <c r="AF393" s="213"/>
      <c r="AG393" s="213" t="s">
        <v>172</v>
      </c>
      <c r="AH393" s="213">
        <v>5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7" t="s">
        <v>829</v>
      </c>
      <c r="D394" s="225"/>
      <c r="E394" s="226">
        <v>1.452</v>
      </c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172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7" t="s">
        <v>830</v>
      </c>
      <c r="D395" s="225"/>
      <c r="E395" s="226">
        <v>1.482</v>
      </c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3"/>
      <c r="Z395" s="213"/>
      <c r="AA395" s="213"/>
      <c r="AB395" s="213"/>
      <c r="AC395" s="213"/>
      <c r="AD395" s="213"/>
      <c r="AE395" s="213"/>
      <c r="AF395" s="213"/>
      <c r="AG395" s="213" t="s">
        <v>172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4">
        <v>104</v>
      </c>
      <c r="B396" s="235" t="s">
        <v>831</v>
      </c>
      <c r="C396" s="256" t="s">
        <v>832</v>
      </c>
      <c r="D396" s="236" t="s">
        <v>177</v>
      </c>
      <c r="E396" s="237">
        <v>17.603999999999999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6.9999999999999994E-5</v>
      </c>
      <c r="O396" s="239">
        <f>ROUND(E396*N396,2)</f>
        <v>0</v>
      </c>
      <c r="P396" s="239">
        <v>0</v>
      </c>
      <c r="Q396" s="239">
        <f>ROUND(E396*P396,2)</f>
        <v>0</v>
      </c>
      <c r="R396" s="239" t="s">
        <v>821</v>
      </c>
      <c r="S396" s="239" t="s">
        <v>179</v>
      </c>
      <c r="T396" s="240" t="s">
        <v>180</v>
      </c>
      <c r="U396" s="223">
        <v>0.14399999999999999</v>
      </c>
      <c r="V396" s="223">
        <f>ROUND(E396*U396,2)</f>
        <v>2.5299999999999998</v>
      </c>
      <c r="W396" s="223"/>
      <c r="X396" s="223" t="s">
        <v>169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170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7" t="s">
        <v>833</v>
      </c>
      <c r="D397" s="225"/>
      <c r="E397" s="226">
        <v>17.603999999999999</v>
      </c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3"/>
      <c r="Z397" s="213"/>
      <c r="AA397" s="213"/>
      <c r="AB397" s="213"/>
      <c r="AC397" s="213"/>
      <c r="AD397" s="213"/>
      <c r="AE397" s="213"/>
      <c r="AF397" s="213"/>
      <c r="AG397" s="213" t="s">
        <v>172</v>
      </c>
      <c r="AH397" s="213">
        <v>5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x14ac:dyDescent="0.2">
      <c r="A398" s="228" t="s">
        <v>162</v>
      </c>
      <c r="B398" s="229" t="s">
        <v>125</v>
      </c>
      <c r="C398" s="255" t="s">
        <v>126</v>
      </c>
      <c r="D398" s="230"/>
      <c r="E398" s="231"/>
      <c r="F398" s="232"/>
      <c r="G398" s="232">
        <f>SUMIF(AG399:AG413,"&lt;&gt;NOR",G399:G413)</f>
        <v>0</v>
      </c>
      <c r="H398" s="232"/>
      <c r="I398" s="232">
        <f>SUM(I399:I413)</f>
        <v>0</v>
      </c>
      <c r="J398" s="232"/>
      <c r="K398" s="232">
        <f>SUM(K399:K413)</f>
        <v>0</v>
      </c>
      <c r="L398" s="232"/>
      <c r="M398" s="232">
        <f>SUM(M399:M413)</f>
        <v>0</v>
      </c>
      <c r="N398" s="232"/>
      <c r="O398" s="232">
        <f>SUM(O399:O413)</f>
        <v>0.26</v>
      </c>
      <c r="P398" s="232"/>
      <c r="Q398" s="232">
        <f>SUM(Q399:Q413)</f>
        <v>0</v>
      </c>
      <c r="R398" s="232"/>
      <c r="S398" s="232"/>
      <c r="T398" s="233"/>
      <c r="U398" s="227"/>
      <c r="V398" s="227">
        <f>SUM(V399:V413)</f>
        <v>126.09</v>
      </c>
      <c r="W398" s="227"/>
      <c r="X398" s="227"/>
      <c r="AG398" t="s">
        <v>163</v>
      </c>
    </row>
    <row r="399" spans="1:60" outlineLevel="1" x14ac:dyDescent="0.2">
      <c r="A399" s="234">
        <v>105</v>
      </c>
      <c r="B399" s="235" t="s">
        <v>834</v>
      </c>
      <c r="C399" s="256" t="s">
        <v>835</v>
      </c>
      <c r="D399" s="236" t="s">
        <v>177</v>
      </c>
      <c r="E399" s="237">
        <v>468.10649999999998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9">
        <v>6.9999999999999994E-5</v>
      </c>
      <c r="O399" s="239">
        <f>ROUND(E399*N399,2)</f>
        <v>0.03</v>
      </c>
      <c r="P399" s="239">
        <v>0</v>
      </c>
      <c r="Q399" s="239">
        <f>ROUND(E399*P399,2)</f>
        <v>0</v>
      </c>
      <c r="R399" s="239" t="s">
        <v>836</v>
      </c>
      <c r="S399" s="239" t="s">
        <v>179</v>
      </c>
      <c r="T399" s="240" t="s">
        <v>168</v>
      </c>
      <c r="U399" s="223">
        <v>3.2480000000000002E-2</v>
      </c>
      <c r="V399" s="223">
        <f>ROUND(E399*U399,2)</f>
        <v>15.2</v>
      </c>
      <c r="W399" s="223"/>
      <c r="X399" s="223" t="s">
        <v>169</v>
      </c>
      <c r="Y399" s="213"/>
      <c r="Z399" s="213"/>
      <c r="AA399" s="213"/>
      <c r="AB399" s="213"/>
      <c r="AC399" s="213"/>
      <c r="AD399" s="213"/>
      <c r="AE399" s="213"/>
      <c r="AF399" s="213"/>
      <c r="AG399" s="213" t="s">
        <v>170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7" t="s">
        <v>484</v>
      </c>
      <c r="D400" s="225"/>
      <c r="E400" s="226">
        <v>468.10649999999998</v>
      </c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172</v>
      </c>
      <c r="AH400" s="213">
        <v>5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4">
        <v>106</v>
      </c>
      <c r="B401" s="235" t="s">
        <v>837</v>
      </c>
      <c r="C401" s="256" t="s">
        <v>838</v>
      </c>
      <c r="D401" s="236" t="s">
        <v>177</v>
      </c>
      <c r="E401" s="237">
        <v>468.10649999999998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9">
        <v>1.4999999999999999E-4</v>
      </c>
      <c r="O401" s="239">
        <f>ROUND(E401*N401,2)</f>
        <v>7.0000000000000007E-2</v>
      </c>
      <c r="P401" s="239">
        <v>0</v>
      </c>
      <c r="Q401" s="239">
        <f>ROUND(E401*P401,2)</f>
        <v>0</v>
      </c>
      <c r="R401" s="239" t="s">
        <v>836</v>
      </c>
      <c r="S401" s="239" t="s">
        <v>179</v>
      </c>
      <c r="T401" s="240" t="s">
        <v>168</v>
      </c>
      <c r="U401" s="223">
        <v>0.10191</v>
      </c>
      <c r="V401" s="223">
        <f>ROUND(E401*U401,2)</f>
        <v>47.7</v>
      </c>
      <c r="W401" s="223"/>
      <c r="X401" s="223" t="s">
        <v>169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170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7" t="s">
        <v>839</v>
      </c>
      <c r="D402" s="225"/>
      <c r="E402" s="226">
        <v>12.125</v>
      </c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3"/>
      <c r="Z402" s="213"/>
      <c r="AA402" s="213"/>
      <c r="AB402" s="213"/>
      <c r="AC402" s="213"/>
      <c r="AD402" s="213"/>
      <c r="AE402" s="213"/>
      <c r="AF402" s="213"/>
      <c r="AG402" s="213" t="s">
        <v>172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45" outlineLevel="1" x14ac:dyDescent="0.2">
      <c r="A403" s="220"/>
      <c r="B403" s="221"/>
      <c r="C403" s="257" t="s">
        <v>840</v>
      </c>
      <c r="D403" s="225"/>
      <c r="E403" s="226">
        <v>180.142</v>
      </c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3"/>
      <c r="Z403" s="213"/>
      <c r="AA403" s="213"/>
      <c r="AB403" s="213"/>
      <c r="AC403" s="213"/>
      <c r="AD403" s="213"/>
      <c r="AE403" s="213"/>
      <c r="AF403" s="213"/>
      <c r="AG403" s="213" t="s">
        <v>172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7" t="s">
        <v>841</v>
      </c>
      <c r="D404" s="225"/>
      <c r="E404" s="226">
        <v>27.19</v>
      </c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3"/>
      <c r="Z404" s="213"/>
      <c r="AA404" s="213"/>
      <c r="AB404" s="213"/>
      <c r="AC404" s="213"/>
      <c r="AD404" s="213"/>
      <c r="AE404" s="213"/>
      <c r="AF404" s="213"/>
      <c r="AG404" s="213" t="s">
        <v>172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7" t="s">
        <v>842</v>
      </c>
      <c r="D405" s="225"/>
      <c r="E405" s="226">
        <v>30.6065</v>
      </c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3"/>
      <c r="Z405" s="213"/>
      <c r="AA405" s="213"/>
      <c r="AB405" s="213"/>
      <c r="AC405" s="213"/>
      <c r="AD405" s="213"/>
      <c r="AE405" s="213"/>
      <c r="AF405" s="213"/>
      <c r="AG405" s="213" t="s">
        <v>172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7" t="s">
        <v>843</v>
      </c>
      <c r="D406" s="225"/>
      <c r="E406" s="226">
        <v>39.429000000000002</v>
      </c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3"/>
      <c r="Z406" s="213"/>
      <c r="AA406" s="213"/>
      <c r="AB406" s="213"/>
      <c r="AC406" s="213"/>
      <c r="AD406" s="213"/>
      <c r="AE406" s="213"/>
      <c r="AF406" s="213"/>
      <c r="AG406" s="213" t="s">
        <v>172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7" t="s">
        <v>844</v>
      </c>
      <c r="D407" s="225"/>
      <c r="E407" s="226">
        <v>36.728999999999999</v>
      </c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172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7" t="s">
        <v>845</v>
      </c>
      <c r="D408" s="225"/>
      <c r="E408" s="226">
        <v>33.7545</v>
      </c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13"/>
      <c r="Z408" s="213"/>
      <c r="AA408" s="213"/>
      <c r="AB408" s="213"/>
      <c r="AC408" s="213"/>
      <c r="AD408" s="213"/>
      <c r="AE408" s="213"/>
      <c r="AF408" s="213"/>
      <c r="AG408" s="213" t="s">
        <v>172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7" t="s">
        <v>846</v>
      </c>
      <c r="D409" s="225"/>
      <c r="E409" s="226">
        <v>55.8675</v>
      </c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3"/>
      <c r="Z409" s="213"/>
      <c r="AA409" s="213"/>
      <c r="AB409" s="213"/>
      <c r="AC409" s="213"/>
      <c r="AD409" s="213"/>
      <c r="AE409" s="213"/>
      <c r="AF409" s="213"/>
      <c r="AG409" s="213" t="s">
        <v>172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7" t="s">
        <v>847</v>
      </c>
      <c r="D410" s="225"/>
      <c r="E410" s="226">
        <v>22.419</v>
      </c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3"/>
      <c r="Z410" s="213"/>
      <c r="AA410" s="213"/>
      <c r="AB410" s="213"/>
      <c r="AC410" s="213"/>
      <c r="AD410" s="213"/>
      <c r="AE410" s="213"/>
      <c r="AF410" s="213"/>
      <c r="AG410" s="213" t="s">
        <v>172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7" t="s">
        <v>848</v>
      </c>
      <c r="D411" s="225"/>
      <c r="E411" s="226">
        <v>29.844000000000001</v>
      </c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172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22.5" outlineLevel="1" x14ac:dyDescent="0.2">
      <c r="A412" s="234">
        <v>107</v>
      </c>
      <c r="B412" s="235" t="s">
        <v>849</v>
      </c>
      <c r="C412" s="256" t="s">
        <v>850</v>
      </c>
      <c r="D412" s="236" t="s">
        <v>177</v>
      </c>
      <c r="E412" s="237">
        <v>468.10649999999998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3.4000000000000002E-4</v>
      </c>
      <c r="O412" s="239">
        <f>ROUND(E412*N412,2)</f>
        <v>0.16</v>
      </c>
      <c r="P412" s="239">
        <v>0</v>
      </c>
      <c r="Q412" s="239">
        <f>ROUND(E412*P412,2)</f>
        <v>0</v>
      </c>
      <c r="R412" s="239" t="s">
        <v>836</v>
      </c>
      <c r="S412" s="239" t="s">
        <v>179</v>
      </c>
      <c r="T412" s="240" t="s">
        <v>168</v>
      </c>
      <c r="U412" s="223">
        <v>0.13500000000000001</v>
      </c>
      <c r="V412" s="223">
        <f>ROUND(E412*U412,2)</f>
        <v>63.19</v>
      </c>
      <c r="W412" s="223"/>
      <c r="X412" s="223" t="s">
        <v>169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170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7" t="s">
        <v>484</v>
      </c>
      <c r="D413" s="225"/>
      <c r="E413" s="226">
        <v>468.10649999999998</v>
      </c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13"/>
      <c r="Z413" s="213"/>
      <c r="AA413" s="213"/>
      <c r="AB413" s="213"/>
      <c r="AC413" s="213"/>
      <c r="AD413" s="213"/>
      <c r="AE413" s="213"/>
      <c r="AF413" s="213"/>
      <c r="AG413" s="213" t="s">
        <v>172</v>
      </c>
      <c r="AH413" s="213">
        <v>5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x14ac:dyDescent="0.2">
      <c r="A414" s="228" t="s">
        <v>162</v>
      </c>
      <c r="B414" s="229" t="s">
        <v>127</v>
      </c>
      <c r="C414" s="255" t="s">
        <v>128</v>
      </c>
      <c r="D414" s="230"/>
      <c r="E414" s="231"/>
      <c r="F414" s="232"/>
      <c r="G414" s="232">
        <f>SUMIF(AG415:AG448,"&lt;&gt;NOR",G415:G448)</f>
        <v>0</v>
      </c>
      <c r="H414" s="232"/>
      <c r="I414" s="232">
        <f>SUM(I415:I448)</f>
        <v>0</v>
      </c>
      <c r="J414" s="232"/>
      <c r="K414" s="232">
        <f>SUM(K415:K448)</f>
        <v>0</v>
      </c>
      <c r="L414" s="232"/>
      <c r="M414" s="232">
        <f>SUM(M415:M448)</f>
        <v>0</v>
      </c>
      <c r="N414" s="232"/>
      <c r="O414" s="232">
        <f>SUM(O415:O448)</f>
        <v>0</v>
      </c>
      <c r="P414" s="232"/>
      <c r="Q414" s="232">
        <f>SUM(Q415:Q448)</f>
        <v>0</v>
      </c>
      <c r="R414" s="232"/>
      <c r="S414" s="232"/>
      <c r="T414" s="233"/>
      <c r="U414" s="227"/>
      <c r="V414" s="227">
        <f>SUM(V415:V448)</f>
        <v>0</v>
      </c>
      <c r="W414" s="227"/>
      <c r="X414" s="227"/>
      <c r="AG414" t="s">
        <v>163</v>
      </c>
    </row>
    <row r="415" spans="1:60" outlineLevel="1" x14ac:dyDescent="0.2">
      <c r="A415" s="234">
        <v>108</v>
      </c>
      <c r="B415" s="235" t="s">
        <v>371</v>
      </c>
      <c r="C415" s="256" t="s">
        <v>372</v>
      </c>
      <c r="D415" s="236" t="s">
        <v>373</v>
      </c>
      <c r="E415" s="237">
        <v>1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9">
        <v>0</v>
      </c>
      <c r="O415" s="239">
        <f>ROUND(E415*N415,2)</f>
        <v>0</v>
      </c>
      <c r="P415" s="239">
        <v>0</v>
      </c>
      <c r="Q415" s="239">
        <f>ROUND(E415*P415,2)</f>
        <v>0</v>
      </c>
      <c r="R415" s="239"/>
      <c r="S415" s="239" t="s">
        <v>167</v>
      </c>
      <c r="T415" s="240" t="s">
        <v>284</v>
      </c>
      <c r="U415" s="223">
        <v>0</v>
      </c>
      <c r="V415" s="223">
        <f>ROUND(E415*U415,2)</f>
        <v>0</v>
      </c>
      <c r="W415" s="223"/>
      <c r="X415" s="223" t="s">
        <v>169</v>
      </c>
      <c r="Y415" s="213"/>
      <c r="Z415" s="213"/>
      <c r="AA415" s="213"/>
      <c r="AB415" s="213"/>
      <c r="AC415" s="213"/>
      <c r="AD415" s="213"/>
      <c r="AE415" s="213"/>
      <c r="AF415" s="213"/>
      <c r="AG415" s="213" t="s">
        <v>170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9" t="s">
        <v>851</v>
      </c>
      <c r="D416" s="243"/>
      <c r="E416" s="243"/>
      <c r="F416" s="243"/>
      <c r="G416" s="24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293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7" t="s">
        <v>375</v>
      </c>
      <c r="D417" s="225"/>
      <c r="E417" s="226">
        <v>1</v>
      </c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3"/>
      <c r="Z417" s="213"/>
      <c r="AA417" s="213"/>
      <c r="AB417" s="213"/>
      <c r="AC417" s="213"/>
      <c r="AD417" s="213"/>
      <c r="AE417" s="213"/>
      <c r="AF417" s="213"/>
      <c r="AG417" s="213" t="s">
        <v>172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34">
        <v>109</v>
      </c>
      <c r="B418" s="235" t="s">
        <v>376</v>
      </c>
      <c r="C418" s="256" t="s">
        <v>852</v>
      </c>
      <c r="D418" s="236" t="s">
        <v>373</v>
      </c>
      <c r="E418" s="237">
        <v>1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0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167</v>
      </c>
      <c r="T418" s="240" t="s">
        <v>284</v>
      </c>
      <c r="U418" s="223">
        <v>0</v>
      </c>
      <c r="V418" s="223">
        <f>ROUND(E418*U418,2)</f>
        <v>0</v>
      </c>
      <c r="W418" s="223"/>
      <c r="X418" s="223" t="s">
        <v>169</v>
      </c>
      <c r="Y418" s="213"/>
      <c r="Z418" s="213"/>
      <c r="AA418" s="213"/>
      <c r="AB418" s="213"/>
      <c r="AC418" s="213"/>
      <c r="AD418" s="213"/>
      <c r="AE418" s="213"/>
      <c r="AF418" s="213"/>
      <c r="AG418" s="213" t="s">
        <v>170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9" t="s">
        <v>853</v>
      </c>
      <c r="D419" s="243"/>
      <c r="E419" s="243"/>
      <c r="F419" s="243"/>
      <c r="G419" s="24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293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7" t="s">
        <v>379</v>
      </c>
      <c r="D420" s="225"/>
      <c r="E420" s="226">
        <v>1</v>
      </c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3"/>
      <c r="Z420" s="213"/>
      <c r="AA420" s="213"/>
      <c r="AB420" s="213"/>
      <c r="AC420" s="213"/>
      <c r="AD420" s="213"/>
      <c r="AE420" s="213"/>
      <c r="AF420" s="213"/>
      <c r="AG420" s="213" t="s">
        <v>172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34">
        <v>110</v>
      </c>
      <c r="B421" s="235" t="s">
        <v>380</v>
      </c>
      <c r="C421" s="256" t="s">
        <v>854</v>
      </c>
      <c r="D421" s="236" t="s">
        <v>373</v>
      </c>
      <c r="E421" s="237">
        <v>3</v>
      </c>
      <c r="F421" s="238"/>
      <c r="G421" s="239">
        <f>ROUND(E421*F421,2)</f>
        <v>0</v>
      </c>
      <c r="H421" s="238"/>
      <c r="I421" s="239">
        <f>ROUND(E421*H421,2)</f>
        <v>0</v>
      </c>
      <c r="J421" s="238"/>
      <c r="K421" s="239">
        <f>ROUND(E421*J421,2)</f>
        <v>0</v>
      </c>
      <c r="L421" s="239">
        <v>21</v>
      </c>
      <c r="M421" s="239">
        <f>G421*(1+L421/100)</f>
        <v>0</v>
      </c>
      <c r="N421" s="239">
        <v>0</v>
      </c>
      <c r="O421" s="239">
        <f>ROUND(E421*N421,2)</f>
        <v>0</v>
      </c>
      <c r="P421" s="239">
        <v>0</v>
      </c>
      <c r="Q421" s="239">
        <f>ROUND(E421*P421,2)</f>
        <v>0</v>
      </c>
      <c r="R421" s="239"/>
      <c r="S421" s="239" t="s">
        <v>167</v>
      </c>
      <c r="T421" s="240" t="s">
        <v>284</v>
      </c>
      <c r="U421" s="223">
        <v>0</v>
      </c>
      <c r="V421" s="223">
        <f>ROUND(E421*U421,2)</f>
        <v>0</v>
      </c>
      <c r="W421" s="223"/>
      <c r="X421" s="223" t="s">
        <v>169</v>
      </c>
      <c r="Y421" s="213"/>
      <c r="Z421" s="213"/>
      <c r="AA421" s="213"/>
      <c r="AB421" s="213"/>
      <c r="AC421" s="213"/>
      <c r="AD421" s="213"/>
      <c r="AE421" s="213"/>
      <c r="AF421" s="213"/>
      <c r="AG421" s="213" t="s">
        <v>170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9" t="s">
        <v>855</v>
      </c>
      <c r="D422" s="243"/>
      <c r="E422" s="243"/>
      <c r="F422" s="243"/>
      <c r="G422" s="24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293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7" t="s">
        <v>856</v>
      </c>
      <c r="D423" s="225"/>
      <c r="E423" s="226">
        <v>3</v>
      </c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3"/>
      <c r="Z423" s="213"/>
      <c r="AA423" s="213"/>
      <c r="AB423" s="213"/>
      <c r="AC423" s="213"/>
      <c r="AD423" s="213"/>
      <c r="AE423" s="213"/>
      <c r="AF423" s="213"/>
      <c r="AG423" s="213" t="s">
        <v>172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34">
        <v>111</v>
      </c>
      <c r="B424" s="235" t="s">
        <v>384</v>
      </c>
      <c r="C424" s="256" t="s">
        <v>857</v>
      </c>
      <c r="D424" s="236" t="s">
        <v>373</v>
      </c>
      <c r="E424" s="237">
        <v>2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167</v>
      </c>
      <c r="T424" s="240" t="s">
        <v>284</v>
      </c>
      <c r="U424" s="223">
        <v>0</v>
      </c>
      <c r="V424" s="223">
        <f>ROUND(E424*U424,2)</f>
        <v>0</v>
      </c>
      <c r="W424" s="223"/>
      <c r="X424" s="223" t="s">
        <v>169</v>
      </c>
      <c r="Y424" s="213"/>
      <c r="Z424" s="213"/>
      <c r="AA424" s="213"/>
      <c r="AB424" s="213"/>
      <c r="AC424" s="213"/>
      <c r="AD424" s="213"/>
      <c r="AE424" s="213"/>
      <c r="AF424" s="213"/>
      <c r="AG424" s="213" t="s">
        <v>170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9" t="s">
        <v>855</v>
      </c>
      <c r="D425" s="243"/>
      <c r="E425" s="243"/>
      <c r="F425" s="243"/>
      <c r="G425" s="24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293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7" t="s">
        <v>858</v>
      </c>
      <c r="D426" s="225"/>
      <c r="E426" s="226">
        <v>2</v>
      </c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3"/>
      <c r="Z426" s="213"/>
      <c r="AA426" s="213"/>
      <c r="AB426" s="213"/>
      <c r="AC426" s="213"/>
      <c r="AD426" s="213"/>
      <c r="AE426" s="213"/>
      <c r="AF426" s="213"/>
      <c r="AG426" s="213" t="s">
        <v>172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34">
        <v>112</v>
      </c>
      <c r="B427" s="235" t="s">
        <v>391</v>
      </c>
      <c r="C427" s="256" t="s">
        <v>859</v>
      </c>
      <c r="D427" s="236" t="s">
        <v>373</v>
      </c>
      <c r="E427" s="237">
        <v>1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21</v>
      </c>
      <c r="M427" s="239">
        <f>G427*(1+L427/100)</f>
        <v>0</v>
      </c>
      <c r="N427" s="239">
        <v>0</v>
      </c>
      <c r="O427" s="239">
        <f>ROUND(E427*N427,2)</f>
        <v>0</v>
      </c>
      <c r="P427" s="239">
        <v>0</v>
      </c>
      <c r="Q427" s="239">
        <f>ROUND(E427*P427,2)</f>
        <v>0</v>
      </c>
      <c r="R427" s="239"/>
      <c r="S427" s="239" t="s">
        <v>167</v>
      </c>
      <c r="T427" s="240" t="s">
        <v>284</v>
      </c>
      <c r="U427" s="223">
        <v>0</v>
      </c>
      <c r="V427" s="223">
        <f>ROUND(E427*U427,2)</f>
        <v>0</v>
      </c>
      <c r="W427" s="223"/>
      <c r="X427" s="223" t="s">
        <v>169</v>
      </c>
      <c r="Y427" s="213"/>
      <c r="Z427" s="213"/>
      <c r="AA427" s="213"/>
      <c r="AB427" s="213"/>
      <c r="AC427" s="213"/>
      <c r="AD427" s="213"/>
      <c r="AE427" s="213"/>
      <c r="AF427" s="213"/>
      <c r="AG427" s="213" t="s">
        <v>170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9" t="s">
        <v>855</v>
      </c>
      <c r="D428" s="243"/>
      <c r="E428" s="243"/>
      <c r="F428" s="243"/>
      <c r="G428" s="24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293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7" t="s">
        <v>860</v>
      </c>
      <c r="D429" s="225"/>
      <c r="E429" s="226">
        <v>1</v>
      </c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3"/>
      <c r="Z429" s="213"/>
      <c r="AA429" s="213"/>
      <c r="AB429" s="213"/>
      <c r="AC429" s="213"/>
      <c r="AD429" s="213"/>
      <c r="AE429" s="213"/>
      <c r="AF429" s="213"/>
      <c r="AG429" s="213" t="s">
        <v>172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34">
        <v>113</v>
      </c>
      <c r="B430" s="235" t="s">
        <v>861</v>
      </c>
      <c r="C430" s="256" t="s">
        <v>862</v>
      </c>
      <c r="D430" s="236" t="s">
        <v>373</v>
      </c>
      <c r="E430" s="237">
        <v>6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0</v>
      </c>
      <c r="O430" s="239">
        <f>ROUND(E430*N430,2)</f>
        <v>0</v>
      </c>
      <c r="P430" s="239">
        <v>0</v>
      </c>
      <c r="Q430" s="239">
        <f>ROUND(E430*P430,2)</f>
        <v>0</v>
      </c>
      <c r="R430" s="239"/>
      <c r="S430" s="239" t="s">
        <v>167</v>
      </c>
      <c r="T430" s="240" t="s">
        <v>284</v>
      </c>
      <c r="U430" s="223">
        <v>0</v>
      </c>
      <c r="V430" s="223">
        <f>ROUND(E430*U430,2)</f>
        <v>0</v>
      </c>
      <c r="W430" s="223"/>
      <c r="X430" s="223" t="s">
        <v>169</v>
      </c>
      <c r="Y430" s="213"/>
      <c r="Z430" s="213"/>
      <c r="AA430" s="213"/>
      <c r="AB430" s="213"/>
      <c r="AC430" s="213"/>
      <c r="AD430" s="213"/>
      <c r="AE430" s="213"/>
      <c r="AF430" s="213"/>
      <c r="AG430" s="213" t="s">
        <v>170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9" t="s">
        <v>855</v>
      </c>
      <c r="D431" s="243"/>
      <c r="E431" s="243"/>
      <c r="F431" s="243"/>
      <c r="G431" s="24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293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62" t="s">
        <v>863</v>
      </c>
      <c r="D432" s="246"/>
      <c r="E432" s="246"/>
      <c r="F432" s="246"/>
      <c r="G432" s="246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293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7" t="s">
        <v>864</v>
      </c>
      <c r="D433" s="225"/>
      <c r="E433" s="226">
        <v>6</v>
      </c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3"/>
      <c r="Z433" s="213"/>
      <c r="AA433" s="213"/>
      <c r="AB433" s="213"/>
      <c r="AC433" s="213"/>
      <c r="AD433" s="213"/>
      <c r="AE433" s="213"/>
      <c r="AF433" s="213"/>
      <c r="AG433" s="213" t="s">
        <v>172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34">
        <v>114</v>
      </c>
      <c r="B434" s="235" t="s">
        <v>865</v>
      </c>
      <c r="C434" s="256" t="s">
        <v>866</v>
      </c>
      <c r="D434" s="236" t="s">
        <v>373</v>
      </c>
      <c r="E434" s="237">
        <v>4</v>
      </c>
      <c r="F434" s="238"/>
      <c r="G434" s="239">
        <f>ROUND(E434*F434,2)</f>
        <v>0</v>
      </c>
      <c r="H434" s="238"/>
      <c r="I434" s="239">
        <f>ROUND(E434*H434,2)</f>
        <v>0</v>
      </c>
      <c r="J434" s="238"/>
      <c r="K434" s="239">
        <f>ROUND(E434*J434,2)</f>
        <v>0</v>
      </c>
      <c r="L434" s="239">
        <v>21</v>
      </c>
      <c r="M434" s="239">
        <f>G434*(1+L434/100)</f>
        <v>0</v>
      </c>
      <c r="N434" s="239">
        <v>0</v>
      </c>
      <c r="O434" s="239">
        <f>ROUND(E434*N434,2)</f>
        <v>0</v>
      </c>
      <c r="P434" s="239">
        <v>0</v>
      </c>
      <c r="Q434" s="239">
        <f>ROUND(E434*P434,2)</f>
        <v>0</v>
      </c>
      <c r="R434" s="239"/>
      <c r="S434" s="239" t="s">
        <v>167</v>
      </c>
      <c r="T434" s="240" t="s">
        <v>284</v>
      </c>
      <c r="U434" s="223">
        <v>0</v>
      </c>
      <c r="V434" s="223">
        <f>ROUND(E434*U434,2)</f>
        <v>0</v>
      </c>
      <c r="W434" s="223"/>
      <c r="X434" s="223" t="s">
        <v>169</v>
      </c>
      <c r="Y434" s="213"/>
      <c r="Z434" s="213"/>
      <c r="AA434" s="213"/>
      <c r="AB434" s="213"/>
      <c r="AC434" s="213"/>
      <c r="AD434" s="213"/>
      <c r="AE434" s="213"/>
      <c r="AF434" s="213"/>
      <c r="AG434" s="213" t="s">
        <v>170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9" t="s">
        <v>855</v>
      </c>
      <c r="D435" s="243"/>
      <c r="E435" s="243"/>
      <c r="F435" s="243"/>
      <c r="G435" s="24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293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7" t="s">
        <v>867</v>
      </c>
      <c r="D436" s="225"/>
      <c r="E436" s="226">
        <v>4</v>
      </c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172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34">
        <v>115</v>
      </c>
      <c r="B437" s="235" t="s">
        <v>868</v>
      </c>
      <c r="C437" s="256" t="s">
        <v>869</v>
      </c>
      <c r="D437" s="236" t="s">
        <v>373</v>
      </c>
      <c r="E437" s="237">
        <v>1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9">
        <v>0</v>
      </c>
      <c r="O437" s="239">
        <f>ROUND(E437*N437,2)</f>
        <v>0</v>
      </c>
      <c r="P437" s="239">
        <v>0</v>
      </c>
      <c r="Q437" s="239">
        <f>ROUND(E437*P437,2)</f>
        <v>0</v>
      </c>
      <c r="R437" s="239"/>
      <c r="S437" s="239" t="s">
        <v>167</v>
      </c>
      <c r="T437" s="240" t="s">
        <v>284</v>
      </c>
      <c r="U437" s="223">
        <v>0</v>
      </c>
      <c r="V437" s="223">
        <f>ROUND(E437*U437,2)</f>
        <v>0</v>
      </c>
      <c r="W437" s="223"/>
      <c r="X437" s="223" t="s">
        <v>169</v>
      </c>
      <c r="Y437" s="213"/>
      <c r="Z437" s="213"/>
      <c r="AA437" s="213"/>
      <c r="AB437" s="213"/>
      <c r="AC437" s="213"/>
      <c r="AD437" s="213"/>
      <c r="AE437" s="213"/>
      <c r="AF437" s="213"/>
      <c r="AG437" s="213" t="s">
        <v>170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9" t="s">
        <v>855</v>
      </c>
      <c r="D438" s="243"/>
      <c r="E438" s="243"/>
      <c r="F438" s="243"/>
      <c r="G438" s="24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293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62" t="s">
        <v>870</v>
      </c>
      <c r="D439" s="246"/>
      <c r="E439" s="246"/>
      <c r="F439" s="246"/>
      <c r="G439" s="246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293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7" t="s">
        <v>871</v>
      </c>
      <c r="D440" s="225"/>
      <c r="E440" s="226">
        <v>1</v>
      </c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3"/>
      <c r="Z440" s="213"/>
      <c r="AA440" s="213"/>
      <c r="AB440" s="213"/>
      <c r="AC440" s="213"/>
      <c r="AD440" s="213"/>
      <c r="AE440" s="213"/>
      <c r="AF440" s="213"/>
      <c r="AG440" s="213" t="s">
        <v>172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34">
        <v>116</v>
      </c>
      <c r="B441" s="235" t="s">
        <v>872</v>
      </c>
      <c r="C441" s="256" t="s">
        <v>873</v>
      </c>
      <c r="D441" s="236" t="s">
        <v>373</v>
      </c>
      <c r="E441" s="237">
        <v>1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0</v>
      </c>
      <c r="O441" s="239">
        <f>ROUND(E441*N441,2)</f>
        <v>0</v>
      </c>
      <c r="P441" s="239">
        <v>0</v>
      </c>
      <c r="Q441" s="239">
        <f>ROUND(E441*P441,2)</f>
        <v>0</v>
      </c>
      <c r="R441" s="239"/>
      <c r="S441" s="239" t="s">
        <v>167</v>
      </c>
      <c r="T441" s="240" t="s">
        <v>284</v>
      </c>
      <c r="U441" s="223">
        <v>0</v>
      </c>
      <c r="V441" s="223">
        <f>ROUND(E441*U441,2)</f>
        <v>0</v>
      </c>
      <c r="W441" s="223"/>
      <c r="X441" s="223" t="s">
        <v>169</v>
      </c>
      <c r="Y441" s="213"/>
      <c r="Z441" s="213"/>
      <c r="AA441" s="213"/>
      <c r="AB441" s="213"/>
      <c r="AC441" s="213"/>
      <c r="AD441" s="213"/>
      <c r="AE441" s="213"/>
      <c r="AF441" s="213"/>
      <c r="AG441" s="213" t="s">
        <v>170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9" t="s">
        <v>855</v>
      </c>
      <c r="D442" s="243"/>
      <c r="E442" s="243"/>
      <c r="F442" s="243"/>
      <c r="G442" s="24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293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2" t="s">
        <v>874</v>
      </c>
      <c r="D443" s="246"/>
      <c r="E443" s="246"/>
      <c r="F443" s="246"/>
      <c r="G443" s="246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293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7" t="s">
        <v>875</v>
      </c>
      <c r="D444" s="225"/>
      <c r="E444" s="226">
        <v>1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3"/>
      <c r="Z444" s="213"/>
      <c r="AA444" s="213"/>
      <c r="AB444" s="213"/>
      <c r="AC444" s="213"/>
      <c r="AD444" s="213"/>
      <c r="AE444" s="213"/>
      <c r="AF444" s="213"/>
      <c r="AG444" s="213" t="s">
        <v>172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34">
        <v>117</v>
      </c>
      <c r="B445" s="235" t="s">
        <v>876</v>
      </c>
      <c r="C445" s="256" t="s">
        <v>877</v>
      </c>
      <c r="D445" s="236" t="s">
        <v>373</v>
      </c>
      <c r="E445" s="237">
        <v>1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9">
        <v>0</v>
      </c>
      <c r="O445" s="239">
        <f>ROUND(E445*N445,2)</f>
        <v>0</v>
      </c>
      <c r="P445" s="239">
        <v>0</v>
      </c>
      <c r="Q445" s="239">
        <f>ROUND(E445*P445,2)</f>
        <v>0</v>
      </c>
      <c r="R445" s="239"/>
      <c r="S445" s="239" t="s">
        <v>167</v>
      </c>
      <c r="T445" s="240" t="s">
        <v>284</v>
      </c>
      <c r="U445" s="223">
        <v>0</v>
      </c>
      <c r="V445" s="223">
        <f>ROUND(E445*U445,2)</f>
        <v>0</v>
      </c>
      <c r="W445" s="223"/>
      <c r="X445" s="223" t="s">
        <v>169</v>
      </c>
      <c r="Y445" s="213"/>
      <c r="Z445" s="213"/>
      <c r="AA445" s="213"/>
      <c r="AB445" s="213"/>
      <c r="AC445" s="213"/>
      <c r="AD445" s="213"/>
      <c r="AE445" s="213"/>
      <c r="AF445" s="213"/>
      <c r="AG445" s="213" t="s">
        <v>170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9" t="s">
        <v>855</v>
      </c>
      <c r="D446" s="243"/>
      <c r="E446" s="243"/>
      <c r="F446" s="243"/>
      <c r="G446" s="24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293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2" t="s">
        <v>874</v>
      </c>
      <c r="D447" s="246"/>
      <c r="E447" s="246"/>
      <c r="F447" s="246"/>
      <c r="G447" s="246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293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7" t="s">
        <v>878</v>
      </c>
      <c r="D448" s="225"/>
      <c r="E448" s="226">
        <v>1</v>
      </c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13"/>
      <c r="Z448" s="213"/>
      <c r="AA448" s="213"/>
      <c r="AB448" s="213"/>
      <c r="AC448" s="213"/>
      <c r="AD448" s="213"/>
      <c r="AE448" s="213"/>
      <c r="AF448" s="213"/>
      <c r="AG448" s="213" t="s">
        <v>172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33" x14ac:dyDescent="0.2">
      <c r="A449" s="3"/>
      <c r="B449" s="4"/>
      <c r="C449" s="264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AE449">
        <v>15</v>
      </c>
      <c r="AF449">
        <v>21</v>
      </c>
      <c r="AG449" t="s">
        <v>149</v>
      </c>
    </row>
    <row r="450" spans="1:33" x14ac:dyDescent="0.2">
      <c r="A450" s="216"/>
      <c r="B450" s="217" t="s">
        <v>29</v>
      </c>
      <c r="C450" s="265"/>
      <c r="D450" s="218"/>
      <c r="E450" s="219"/>
      <c r="F450" s="219"/>
      <c r="G450" s="254">
        <f>G8+G42+G67+G89+G96+G103+G110+G113+G122+G125+G133+G138+G148+G193+G285+G326+G362+G386+G398+G414</f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AE450">
        <f>SUMIF(L7:L448,AE449,G7:G448)</f>
        <v>0</v>
      </c>
      <c r="AF450">
        <f>SUMIF(L7:L448,AF449,G7:G448)</f>
        <v>0</v>
      </c>
      <c r="AG450" t="s">
        <v>408</v>
      </c>
    </row>
    <row r="451" spans="1:33" x14ac:dyDescent="0.2">
      <c r="C451" s="266"/>
      <c r="D451" s="10"/>
      <c r="AG451" t="s">
        <v>412</v>
      </c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XsCqeIx8r1RXZAYtP5h46q9iSMOMAql6hPONMY2EW5+liPzDgn5uueoYy7RyGkyAX8YmMWw/31JThSmrbzGTw==" saltValue="kAaKkRmZW5BBCM8SsKOPaQ==" spinCount="100000" sheet="1"/>
  <mergeCells count="110">
    <mergeCell ref="C446:G446"/>
    <mergeCell ref="C447:G447"/>
    <mergeCell ref="C432:G432"/>
    <mergeCell ref="C435:G435"/>
    <mergeCell ref="C438:G438"/>
    <mergeCell ref="C439:G439"/>
    <mergeCell ref="C442:G442"/>
    <mergeCell ref="C443:G443"/>
    <mergeCell ref="C416:G416"/>
    <mergeCell ref="C419:G419"/>
    <mergeCell ref="C422:G422"/>
    <mergeCell ref="C425:G425"/>
    <mergeCell ref="C428:G428"/>
    <mergeCell ref="C431:G431"/>
    <mergeCell ref="C284:G284"/>
    <mergeCell ref="C325:G325"/>
    <mergeCell ref="C328:G328"/>
    <mergeCell ref="C331:G331"/>
    <mergeCell ref="C361:G361"/>
    <mergeCell ref="C388:G388"/>
    <mergeCell ref="C269:G269"/>
    <mergeCell ref="C270:G270"/>
    <mergeCell ref="C271:G271"/>
    <mergeCell ref="C277:G277"/>
    <mergeCell ref="C278:G278"/>
    <mergeCell ref="C281:G281"/>
    <mergeCell ref="C258:G258"/>
    <mergeCell ref="C259:G259"/>
    <mergeCell ref="C260:G260"/>
    <mergeCell ref="C261:G261"/>
    <mergeCell ref="C262:G262"/>
    <mergeCell ref="C268:G268"/>
    <mergeCell ref="C246:G246"/>
    <mergeCell ref="C247:G247"/>
    <mergeCell ref="C250:G250"/>
    <mergeCell ref="C251:G251"/>
    <mergeCell ref="C254:G254"/>
    <mergeCell ref="C255:G255"/>
    <mergeCell ref="C232:G232"/>
    <mergeCell ref="C233:G233"/>
    <mergeCell ref="C234:G234"/>
    <mergeCell ref="C235:G235"/>
    <mergeCell ref="C236:G236"/>
    <mergeCell ref="C237:G237"/>
    <mergeCell ref="C224:G224"/>
    <mergeCell ref="C225:G225"/>
    <mergeCell ref="C226:G226"/>
    <mergeCell ref="C229:G229"/>
    <mergeCell ref="C230:G230"/>
    <mergeCell ref="C231:G231"/>
    <mergeCell ref="C216:G216"/>
    <mergeCell ref="C217:G217"/>
    <mergeCell ref="C220:G220"/>
    <mergeCell ref="C221:G221"/>
    <mergeCell ref="C222:G222"/>
    <mergeCell ref="C223:G223"/>
    <mergeCell ref="C208:G208"/>
    <mergeCell ref="C209:G209"/>
    <mergeCell ref="C210:G210"/>
    <mergeCell ref="C213:G213"/>
    <mergeCell ref="C214:G214"/>
    <mergeCell ref="C215:G215"/>
    <mergeCell ref="C189:G189"/>
    <mergeCell ref="C192:G192"/>
    <mergeCell ref="C195:G195"/>
    <mergeCell ref="C205:G205"/>
    <mergeCell ref="C206:G206"/>
    <mergeCell ref="C207:G207"/>
    <mergeCell ref="C175:G175"/>
    <mergeCell ref="C178:G178"/>
    <mergeCell ref="C181:G181"/>
    <mergeCell ref="C182:G182"/>
    <mergeCell ref="C185:G185"/>
    <mergeCell ref="C186:G186"/>
    <mergeCell ref="C161:G161"/>
    <mergeCell ref="C162:G162"/>
    <mergeCell ref="C163:G163"/>
    <mergeCell ref="C164:G164"/>
    <mergeCell ref="C165:G165"/>
    <mergeCell ref="C170:G170"/>
    <mergeCell ref="C124:G124"/>
    <mergeCell ref="C127:G127"/>
    <mergeCell ref="C128:G128"/>
    <mergeCell ref="C135:G135"/>
    <mergeCell ref="C136:G136"/>
    <mergeCell ref="C147:G147"/>
    <mergeCell ref="C85:G85"/>
    <mergeCell ref="C91:G91"/>
    <mergeCell ref="C94:G94"/>
    <mergeCell ref="C98:G98"/>
    <mergeCell ref="C101:G101"/>
    <mergeCell ref="C105:G105"/>
    <mergeCell ref="C34:G34"/>
    <mergeCell ref="C46:G46"/>
    <mergeCell ref="C49:G49"/>
    <mergeCell ref="C52:G52"/>
    <mergeCell ref="C55:G55"/>
    <mergeCell ref="C71:G71"/>
    <mergeCell ref="C16:G16"/>
    <mergeCell ref="C19:G19"/>
    <mergeCell ref="C23:G23"/>
    <mergeCell ref="C26:G26"/>
    <mergeCell ref="C30:G30"/>
    <mergeCell ref="C31:G3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2039-51D5-4C07-832B-53AF5FEE44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101</v>
      </c>
      <c r="C8" s="255" t="s">
        <v>102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884</v>
      </c>
      <c r="C9" s="256" t="s">
        <v>885</v>
      </c>
      <c r="D9" s="236" t="s">
        <v>886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408</v>
      </c>
    </row>
    <row r="12" spans="1:60" x14ac:dyDescent="0.2">
      <c r="C12" s="266"/>
      <c r="D12" s="10"/>
      <c r="AG12" t="s">
        <v>412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oOtjnhNGbAPX4LKpqcgpC1mbAp8EagcFmybrLc5Iw4rae13oRU60yaYmUirA5iSAohpn2zQIXpeADr530a+QQ==" saltValue="noB25Z7YrCUaYD0Xfs3IB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485E-0AC0-4F33-BB65-CAC362B3FB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105</v>
      </c>
      <c r="C8" s="255" t="s">
        <v>106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887</v>
      </c>
      <c r="C9" s="256" t="s">
        <v>888</v>
      </c>
      <c r="D9" s="236" t="s">
        <v>886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408</v>
      </c>
    </row>
    <row r="12" spans="1:60" x14ac:dyDescent="0.2">
      <c r="C12" s="266"/>
      <c r="D12" s="10"/>
      <c r="AG12" t="s">
        <v>412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s7j95O4mtftjYZqmLd5992I0WovqPc9lkhHzoCXy4ev8l0FWXJTRcm1SLu5ym9tj/CXx/o/RsVmc61UQTxOA==" saltValue="UYNRdUn1D/RQi2PUPHCtM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71AA-4FE3-46AC-A286-23D61D970B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103</v>
      </c>
      <c r="C8" s="255" t="s">
        <v>104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889</v>
      </c>
      <c r="C9" s="256" t="s">
        <v>890</v>
      </c>
      <c r="D9" s="236" t="s">
        <v>886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408</v>
      </c>
    </row>
    <row r="12" spans="1:60" x14ac:dyDescent="0.2">
      <c r="C12" s="266"/>
      <c r="D12" s="10"/>
      <c r="AG12" t="s">
        <v>412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Z0zAx5vYrV1Lnm/Siu4ctlytubYoFx4CJS7PueM4mYg+DqGGq92VEw+yhU2Y/ARRztWC9fzhJxpr6L6KtBtcA==" saltValue="PZ6WjA3rdCpI1C+HR6dqP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AB48-A24C-461C-8805-0358D92430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129</v>
      </c>
      <c r="C8" s="255" t="s">
        <v>130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891</v>
      </c>
      <c r="C9" s="256" t="s">
        <v>892</v>
      </c>
      <c r="D9" s="236" t="s">
        <v>886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408</v>
      </c>
    </row>
    <row r="12" spans="1:60" x14ac:dyDescent="0.2">
      <c r="C12" s="266"/>
      <c r="D12" s="10"/>
      <c r="AG12" t="s">
        <v>412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+MAX8FpEqTx3pu9+8RdR0wUDLchKbP/VG/6XvmWwA5j19WocSgsoJPLuLlSBp8bXUlDmP8Od+2aChLmQZ0aag==" saltValue="lE4ajCGuZaDa5Xrl4QRBo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9DF1-D0AD-4193-A238-34906F121E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129</v>
      </c>
      <c r="C8" s="255" t="s">
        <v>130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893</v>
      </c>
      <c r="C9" s="256" t="s">
        <v>894</v>
      </c>
      <c r="D9" s="236" t="s">
        <v>886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149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408</v>
      </c>
    </row>
    <row r="12" spans="1:60" x14ac:dyDescent="0.2">
      <c r="C12" s="266"/>
      <c r="D12" s="10"/>
      <c r="AG12" t="s">
        <v>412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URrjaUvU24Rc7JOLr7j+4S185/VisvocdKyvbhMXoJzRLoxgd4ccYkCwLD8B4avHdb6VfKMFWJ0+B/usl5FWA==" saltValue="EoYFH9dF3vl0j+Cpjm/kg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528D-74D9-4B5F-B0B1-FCAAA7544D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66</v>
      </c>
      <c r="C4" s="205" t="s">
        <v>51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75</v>
      </c>
      <c r="C8" s="255" t="s">
        <v>76</v>
      </c>
      <c r="D8" s="230"/>
      <c r="E8" s="231"/>
      <c r="F8" s="232"/>
      <c r="G8" s="232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2"/>
      <c r="O8" s="232">
        <f>SUM(O9:O18)</f>
        <v>0</v>
      </c>
      <c r="P8" s="232"/>
      <c r="Q8" s="232">
        <f>SUM(Q9:Q18)</f>
        <v>2.36</v>
      </c>
      <c r="R8" s="232"/>
      <c r="S8" s="232"/>
      <c r="T8" s="233"/>
      <c r="U8" s="227"/>
      <c r="V8" s="227">
        <f>SUM(V9:V18)</f>
        <v>4.24</v>
      </c>
      <c r="W8" s="227"/>
      <c r="X8" s="227"/>
      <c r="AG8" t="s">
        <v>163</v>
      </c>
    </row>
    <row r="9" spans="1:60" ht="22.5" outlineLevel="1" x14ac:dyDescent="0.2">
      <c r="A9" s="234">
        <v>1</v>
      </c>
      <c r="B9" s="235" t="s">
        <v>895</v>
      </c>
      <c r="C9" s="256" t="s">
        <v>896</v>
      </c>
      <c r="D9" s="236" t="s">
        <v>177</v>
      </c>
      <c r="E9" s="237">
        <v>1.2949999999999999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0.24</v>
      </c>
      <c r="Q9" s="239">
        <f>ROUND(E9*P9,2)</f>
        <v>0.31</v>
      </c>
      <c r="R9" s="239" t="s">
        <v>897</v>
      </c>
      <c r="S9" s="239" t="s">
        <v>179</v>
      </c>
      <c r="T9" s="240" t="s">
        <v>168</v>
      </c>
      <c r="U9" s="223">
        <v>0.16900000000000001</v>
      </c>
      <c r="V9" s="223">
        <f>ROUND(E9*U9,2)</f>
        <v>0.22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898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899</v>
      </c>
      <c r="D11" s="225"/>
      <c r="E11" s="226">
        <v>1.2949999999999999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900</v>
      </c>
      <c r="C12" s="256" t="s">
        <v>901</v>
      </c>
      <c r="D12" s="236" t="s">
        <v>177</v>
      </c>
      <c r="E12" s="237">
        <v>9.1050000000000004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0.22500000000000001</v>
      </c>
      <c r="Q12" s="239">
        <f>ROUND(E12*P12,2)</f>
        <v>2.0499999999999998</v>
      </c>
      <c r="R12" s="239" t="s">
        <v>897</v>
      </c>
      <c r="S12" s="239" t="s">
        <v>179</v>
      </c>
      <c r="T12" s="240" t="s">
        <v>168</v>
      </c>
      <c r="U12" s="223">
        <v>0.14199999999999999</v>
      </c>
      <c r="V12" s="223">
        <f>ROUND(E12*U12,2)</f>
        <v>1.29</v>
      </c>
      <c r="W12" s="223"/>
      <c r="X12" s="223" t="s">
        <v>169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170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8" t="s">
        <v>898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2" t="s">
        <v>902</v>
      </c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903</v>
      </c>
      <c r="D15" s="225"/>
      <c r="E15" s="226">
        <v>9.1050000000000004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172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3</v>
      </c>
      <c r="B16" s="235" t="s">
        <v>904</v>
      </c>
      <c r="C16" s="256" t="s">
        <v>905</v>
      </c>
      <c r="D16" s="236" t="s">
        <v>184</v>
      </c>
      <c r="E16" s="237">
        <v>7.4160000000000004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906</v>
      </c>
      <c r="S16" s="239" t="s">
        <v>179</v>
      </c>
      <c r="T16" s="240" t="s">
        <v>168</v>
      </c>
      <c r="U16" s="223">
        <v>0.36799999999999999</v>
      </c>
      <c r="V16" s="223">
        <f>ROUND(E16*U16,2)</f>
        <v>2.73</v>
      </c>
      <c r="W16" s="223"/>
      <c r="X16" s="223" t="s">
        <v>169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8" t="s">
        <v>907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187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908</v>
      </c>
      <c r="D18" s="225"/>
      <c r="E18" s="226">
        <v>7.4160000000000004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172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8" t="s">
        <v>162</v>
      </c>
      <c r="B19" s="229" t="s">
        <v>97</v>
      </c>
      <c r="C19" s="255" t="s">
        <v>98</v>
      </c>
      <c r="D19" s="230"/>
      <c r="E19" s="231"/>
      <c r="F19" s="232"/>
      <c r="G19" s="232">
        <f>SUMIF(AG20:AG35,"&lt;&gt;NOR",G20:G35)</f>
        <v>0</v>
      </c>
      <c r="H19" s="232"/>
      <c r="I19" s="232">
        <f>SUM(I20:I35)</f>
        <v>0</v>
      </c>
      <c r="J19" s="232"/>
      <c r="K19" s="232">
        <f>SUM(K20:K35)</f>
        <v>0</v>
      </c>
      <c r="L19" s="232"/>
      <c r="M19" s="232">
        <f>SUM(M20:M35)</f>
        <v>0</v>
      </c>
      <c r="N19" s="232"/>
      <c r="O19" s="232">
        <f>SUM(O20:O35)</f>
        <v>0.01</v>
      </c>
      <c r="P19" s="232"/>
      <c r="Q19" s="232">
        <f>SUM(Q20:Q35)</f>
        <v>21.07</v>
      </c>
      <c r="R19" s="232"/>
      <c r="S19" s="232"/>
      <c r="T19" s="233"/>
      <c r="U19" s="227"/>
      <c r="V19" s="227">
        <f>SUM(V20:V35)</f>
        <v>42.879999999999995</v>
      </c>
      <c r="W19" s="227"/>
      <c r="X19" s="227"/>
      <c r="AG19" t="s">
        <v>163</v>
      </c>
    </row>
    <row r="20" spans="1:60" outlineLevel="1" x14ac:dyDescent="0.2">
      <c r="A20" s="234">
        <v>4</v>
      </c>
      <c r="B20" s="235" t="s">
        <v>909</v>
      </c>
      <c r="C20" s="256" t="s">
        <v>910</v>
      </c>
      <c r="D20" s="236" t="s">
        <v>184</v>
      </c>
      <c r="E20" s="237">
        <v>4.2938999999999998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2</v>
      </c>
      <c r="Q20" s="239">
        <f>ROUND(E20*P20,2)</f>
        <v>8.59</v>
      </c>
      <c r="R20" s="239" t="s">
        <v>185</v>
      </c>
      <c r="S20" s="239" t="s">
        <v>179</v>
      </c>
      <c r="T20" s="240" t="s">
        <v>168</v>
      </c>
      <c r="U20" s="223">
        <v>6.4359999999999999</v>
      </c>
      <c r="V20" s="223">
        <f>ROUND(E20*U20,2)</f>
        <v>27.64</v>
      </c>
      <c r="W20" s="223"/>
      <c r="X20" s="223" t="s">
        <v>169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170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8" t="s">
        <v>911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187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912</v>
      </c>
      <c r="D22" s="225"/>
      <c r="E22" s="226">
        <v>3.7989000000000002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172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913</v>
      </c>
      <c r="D23" s="225"/>
      <c r="E23" s="226">
        <v>0.495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5</v>
      </c>
      <c r="B24" s="235" t="s">
        <v>182</v>
      </c>
      <c r="C24" s="256" t="s">
        <v>183</v>
      </c>
      <c r="D24" s="236" t="s">
        <v>184</v>
      </c>
      <c r="E24" s="237">
        <v>4.8170400000000004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1.2800000000000001E-3</v>
      </c>
      <c r="O24" s="239">
        <f>ROUND(E24*N24,2)</f>
        <v>0.01</v>
      </c>
      <c r="P24" s="239">
        <v>1.8</v>
      </c>
      <c r="Q24" s="239">
        <f>ROUND(E24*P24,2)</f>
        <v>8.67</v>
      </c>
      <c r="R24" s="239" t="s">
        <v>185</v>
      </c>
      <c r="S24" s="239" t="s">
        <v>179</v>
      </c>
      <c r="T24" s="240" t="s">
        <v>168</v>
      </c>
      <c r="U24" s="223">
        <v>1.52</v>
      </c>
      <c r="V24" s="223">
        <f>ROUND(E24*U24,2)</f>
        <v>7.32</v>
      </c>
      <c r="W24" s="223"/>
      <c r="X24" s="223" t="s">
        <v>169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170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58" t="s">
        <v>186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187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nebo vybourání otvorů průřezové plochy přes 4 m2 ve zdivu nadzákladovém, včetně pomocného lešení o výšce podlahy do 1900 mm a pro zatížení do 1,5 kPa  (150 kg/m2)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914</v>
      </c>
      <c r="D26" s="225"/>
      <c r="E26" s="226">
        <v>4.2705599999999997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172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915</v>
      </c>
      <c r="D27" s="225"/>
      <c r="E27" s="226">
        <v>0.54647999999999997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6</v>
      </c>
      <c r="B28" s="235" t="s">
        <v>916</v>
      </c>
      <c r="C28" s="256" t="s">
        <v>917</v>
      </c>
      <c r="D28" s="236" t="s">
        <v>184</v>
      </c>
      <c r="E28" s="237">
        <v>1.653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2.2000000000000002</v>
      </c>
      <c r="Q28" s="239">
        <f>ROUND(E28*P28,2)</f>
        <v>3.64</v>
      </c>
      <c r="R28" s="239" t="s">
        <v>185</v>
      </c>
      <c r="S28" s="239" t="s">
        <v>179</v>
      </c>
      <c r="T28" s="240" t="s">
        <v>168</v>
      </c>
      <c r="U28" s="223">
        <v>3.7669999999999999</v>
      </c>
      <c r="V28" s="223">
        <f>ROUND(E28*U28,2)</f>
        <v>6.23</v>
      </c>
      <c r="W28" s="223"/>
      <c r="X28" s="223" t="s">
        <v>169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170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918</v>
      </c>
      <c r="D29" s="225"/>
      <c r="E29" s="226">
        <v>1.653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919</v>
      </c>
      <c r="C30" s="256" t="s">
        <v>211</v>
      </c>
      <c r="D30" s="236" t="s">
        <v>177</v>
      </c>
      <c r="E30" s="237">
        <v>8.2650000000000006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0.02</v>
      </c>
      <c r="Q30" s="239">
        <f>ROUND(E30*P30,2)</f>
        <v>0.17</v>
      </c>
      <c r="R30" s="239" t="s">
        <v>185</v>
      </c>
      <c r="S30" s="239" t="s">
        <v>179</v>
      </c>
      <c r="T30" s="240" t="s">
        <v>168</v>
      </c>
      <c r="U30" s="223">
        <v>7.8E-2</v>
      </c>
      <c r="V30" s="223">
        <f>ROUND(E30*U30,2)</f>
        <v>0.64</v>
      </c>
      <c r="W30" s="223"/>
      <c r="X30" s="223" t="s">
        <v>169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170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8" t="s">
        <v>212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187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920</v>
      </c>
      <c r="D32" s="225"/>
      <c r="E32" s="226">
        <v>8.2650000000000006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4">
        <v>8</v>
      </c>
      <c r="B33" s="235" t="s">
        <v>921</v>
      </c>
      <c r="C33" s="256" t="s">
        <v>922</v>
      </c>
      <c r="D33" s="236" t="s">
        <v>177</v>
      </c>
      <c r="E33" s="237">
        <v>9.1050000000000004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 t="s">
        <v>897</v>
      </c>
      <c r="S33" s="239" t="s">
        <v>179</v>
      </c>
      <c r="T33" s="240" t="s">
        <v>168</v>
      </c>
      <c r="U33" s="223">
        <v>0.115</v>
      </c>
      <c r="V33" s="223">
        <f>ROUND(E33*U33,2)</f>
        <v>1.05</v>
      </c>
      <c r="W33" s="223"/>
      <c r="X33" s="223" t="s">
        <v>169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170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20"/>
      <c r="B34" s="221"/>
      <c r="C34" s="258" t="s">
        <v>923</v>
      </c>
      <c r="D34" s="242"/>
      <c r="E34" s="242"/>
      <c r="F34" s="242"/>
      <c r="G34" s="24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187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1" t="str">
        <f>C34</f>
        <v>krajníků, desek nebo panelů od spojovacího materiálu s odklizením a uložením očištěných hmot a spojovacího materiálu na skládku na vzdálenost do 10 m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924</v>
      </c>
      <c r="D35" s="225"/>
      <c r="E35" s="226">
        <v>9.1050000000000004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172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8" t="s">
        <v>162</v>
      </c>
      <c r="B36" s="229" t="s">
        <v>99</v>
      </c>
      <c r="C36" s="255" t="s">
        <v>100</v>
      </c>
      <c r="D36" s="230"/>
      <c r="E36" s="231"/>
      <c r="F36" s="232"/>
      <c r="G36" s="232">
        <f>SUMIF(AG37:AG38,"&lt;&gt;NOR",G37:G38)</f>
        <v>0</v>
      </c>
      <c r="H36" s="232"/>
      <c r="I36" s="232">
        <f>SUM(I37:I38)</f>
        <v>0</v>
      </c>
      <c r="J36" s="232"/>
      <c r="K36" s="232">
        <f>SUM(K37:K38)</f>
        <v>0</v>
      </c>
      <c r="L36" s="232"/>
      <c r="M36" s="232">
        <f>SUM(M37:M38)</f>
        <v>0</v>
      </c>
      <c r="N36" s="232"/>
      <c r="O36" s="232">
        <f>SUM(O37:O38)</f>
        <v>0</v>
      </c>
      <c r="P36" s="232"/>
      <c r="Q36" s="232">
        <f>SUM(Q37:Q38)</f>
        <v>0</v>
      </c>
      <c r="R36" s="232"/>
      <c r="S36" s="232"/>
      <c r="T36" s="233"/>
      <c r="U36" s="227"/>
      <c r="V36" s="227">
        <f>SUM(V37:V38)</f>
        <v>0.01</v>
      </c>
      <c r="W36" s="227"/>
      <c r="X36" s="227"/>
      <c r="AG36" t="s">
        <v>163</v>
      </c>
    </row>
    <row r="37" spans="1:60" ht="33.75" outlineLevel="1" x14ac:dyDescent="0.2">
      <c r="A37" s="234">
        <v>9</v>
      </c>
      <c r="B37" s="235" t="s">
        <v>298</v>
      </c>
      <c r="C37" s="256" t="s">
        <v>299</v>
      </c>
      <c r="D37" s="236" t="s">
        <v>166</v>
      </c>
      <c r="E37" s="237">
        <v>6.1700000000000001E-3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300</v>
      </c>
      <c r="S37" s="239" t="s">
        <v>179</v>
      </c>
      <c r="T37" s="240" t="s">
        <v>168</v>
      </c>
      <c r="U37" s="223">
        <v>0.9385</v>
      </c>
      <c r="V37" s="223">
        <f>ROUND(E37*U37,2)</f>
        <v>0.01</v>
      </c>
      <c r="W37" s="223"/>
      <c r="X37" s="223" t="s">
        <v>301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302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8" t="s">
        <v>303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187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8" t="s">
        <v>162</v>
      </c>
      <c r="B39" s="229" t="s">
        <v>113</v>
      </c>
      <c r="C39" s="255" t="s">
        <v>114</v>
      </c>
      <c r="D39" s="230"/>
      <c r="E39" s="231"/>
      <c r="F39" s="232"/>
      <c r="G39" s="232">
        <f>SUMIF(AG40:AG44,"&lt;&gt;NOR",G40:G44)</f>
        <v>0</v>
      </c>
      <c r="H39" s="232"/>
      <c r="I39" s="232">
        <f>SUM(I40:I44)</f>
        <v>0</v>
      </c>
      <c r="J39" s="232"/>
      <c r="K39" s="232">
        <f>SUM(K40:K44)</f>
        <v>0</v>
      </c>
      <c r="L39" s="232"/>
      <c r="M39" s="232">
        <f>SUM(M40:M44)</f>
        <v>0</v>
      </c>
      <c r="N39" s="232"/>
      <c r="O39" s="232">
        <f>SUM(O40:O44)</f>
        <v>0.01</v>
      </c>
      <c r="P39" s="232"/>
      <c r="Q39" s="232">
        <f>SUM(Q40:Q44)</f>
        <v>0.12</v>
      </c>
      <c r="R39" s="232"/>
      <c r="S39" s="232"/>
      <c r="T39" s="233"/>
      <c r="U39" s="227"/>
      <c r="V39" s="227">
        <f>SUM(V40:V44)</f>
        <v>11.35</v>
      </c>
      <c r="W39" s="227"/>
      <c r="X39" s="227"/>
      <c r="AG39" t="s">
        <v>163</v>
      </c>
    </row>
    <row r="40" spans="1:60" ht="22.5" outlineLevel="1" x14ac:dyDescent="0.2">
      <c r="A40" s="234">
        <v>10</v>
      </c>
      <c r="B40" s="235" t="s">
        <v>336</v>
      </c>
      <c r="C40" s="256" t="s">
        <v>337</v>
      </c>
      <c r="D40" s="236" t="s">
        <v>338</v>
      </c>
      <c r="E40" s="237">
        <v>117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5.0000000000000002E-5</v>
      </c>
      <c r="O40" s="239">
        <f>ROUND(E40*N40,2)</f>
        <v>0.01</v>
      </c>
      <c r="P40" s="239">
        <v>1E-3</v>
      </c>
      <c r="Q40" s="239">
        <f>ROUND(E40*P40,2)</f>
        <v>0.12</v>
      </c>
      <c r="R40" s="239" t="s">
        <v>327</v>
      </c>
      <c r="S40" s="239" t="s">
        <v>179</v>
      </c>
      <c r="T40" s="240" t="s">
        <v>168</v>
      </c>
      <c r="U40" s="223">
        <v>9.7000000000000003E-2</v>
      </c>
      <c r="V40" s="223">
        <f>ROUND(E40*U40,2)</f>
        <v>11.35</v>
      </c>
      <c r="W40" s="223"/>
      <c r="X40" s="223" t="s">
        <v>169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170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925</v>
      </c>
      <c r="D41" s="225"/>
      <c r="E41" s="226">
        <v>45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7" t="s">
        <v>926</v>
      </c>
      <c r="D42" s="225"/>
      <c r="E42" s="226">
        <v>72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172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>
        <v>11</v>
      </c>
      <c r="B43" s="221" t="s">
        <v>343</v>
      </c>
      <c r="C43" s="260" t="s">
        <v>344</v>
      </c>
      <c r="D43" s="222" t="s">
        <v>0</v>
      </c>
      <c r="E43" s="244"/>
      <c r="F43" s="224"/>
      <c r="G43" s="223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 t="s">
        <v>327</v>
      </c>
      <c r="S43" s="223" t="s">
        <v>179</v>
      </c>
      <c r="T43" s="223" t="s">
        <v>168</v>
      </c>
      <c r="U43" s="223">
        <v>0</v>
      </c>
      <c r="V43" s="223">
        <f>ROUND(E43*U43,2)</f>
        <v>0</v>
      </c>
      <c r="W43" s="223"/>
      <c r="X43" s="223" t="s">
        <v>301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302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324</v>
      </c>
      <c r="D44" s="245"/>
      <c r="E44" s="245"/>
      <c r="F44" s="245"/>
      <c r="G44" s="245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187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8" t="s">
        <v>162</v>
      </c>
      <c r="B45" s="229" t="s">
        <v>131</v>
      </c>
      <c r="C45" s="255" t="s">
        <v>132</v>
      </c>
      <c r="D45" s="230"/>
      <c r="E45" s="231"/>
      <c r="F45" s="232"/>
      <c r="G45" s="232">
        <f>SUMIF(AG46:AG50,"&lt;&gt;NOR",G46:G50)</f>
        <v>0</v>
      </c>
      <c r="H45" s="232"/>
      <c r="I45" s="232">
        <f>SUM(I46:I50)</f>
        <v>0</v>
      </c>
      <c r="J45" s="232"/>
      <c r="K45" s="232">
        <f>SUM(K46:K50)</f>
        <v>0</v>
      </c>
      <c r="L45" s="232"/>
      <c r="M45" s="232">
        <f>SUM(M46:M50)</f>
        <v>0</v>
      </c>
      <c r="N45" s="232"/>
      <c r="O45" s="232">
        <f>SUM(O46:O50)</f>
        <v>0</v>
      </c>
      <c r="P45" s="232"/>
      <c r="Q45" s="232">
        <f>SUM(Q46:Q50)</f>
        <v>0</v>
      </c>
      <c r="R45" s="232"/>
      <c r="S45" s="232"/>
      <c r="T45" s="233"/>
      <c r="U45" s="227"/>
      <c r="V45" s="227">
        <f>SUM(V46:V50)</f>
        <v>33.700000000000003</v>
      </c>
      <c r="W45" s="227"/>
      <c r="X45" s="227"/>
      <c r="AG45" t="s">
        <v>163</v>
      </c>
    </row>
    <row r="46" spans="1:60" outlineLevel="1" x14ac:dyDescent="0.2">
      <c r="A46" s="234">
        <v>12</v>
      </c>
      <c r="B46" s="235" t="s">
        <v>395</v>
      </c>
      <c r="C46" s="256" t="s">
        <v>396</v>
      </c>
      <c r="D46" s="236" t="s">
        <v>166</v>
      </c>
      <c r="E46" s="237">
        <v>23.536799999999999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 t="s">
        <v>185</v>
      </c>
      <c r="S46" s="239" t="s">
        <v>179</v>
      </c>
      <c r="T46" s="240" t="s">
        <v>180</v>
      </c>
      <c r="U46" s="223">
        <v>0.49</v>
      </c>
      <c r="V46" s="223">
        <f>ROUND(E46*U46,2)</f>
        <v>11.53</v>
      </c>
      <c r="W46" s="223"/>
      <c r="X46" s="223" t="s">
        <v>397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9" t="s">
        <v>399</v>
      </c>
      <c r="D47" s="243"/>
      <c r="E47" s="243"/>
      <c r="F47" s="243"/>
      <c r="G47" s="24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293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7">
        <v>13</v>
      </c>
      <c r="B48" s="248" t="s">
        <v>400</v>
      </c>
      <c r="C48" s="263" t="s">
        <v>401</v>
      </c>
      <c r="D48" s="249" t="s">
        <v>166</v>
      </c>
      <c r="E48" s="250">
        <v>353.05196000000001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2" t="s">
        <v>185</v>
      </c>
      <c r="S48" s="252" t="s">
        <v>179</v>
      </c>
      <c r="T48" s="253" t="s">
        <v>180</v>
      </c>
      <c r="U48" s="223">
        <v>0</v>
      </c>
      <c r="V48" s="223">
        <f>ROUND(E48*U48,2)</f>
        <v>0</v>
      </c>
      <c r="W48" s="223"/>
      <c r="X48" s="223" t="s">
        <v>397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7">
        <v>14</v>
      </c>
      <c r="B49" s="248" t="s">
        <v>402</v>
      </c>
      <c r="C49" s="263" t="s">
        <v>403</v>
      </c>
      <c r="D49" s="249" t="s">
        <v>166</v>
      </c>
      <c r="E49" s="250">
        <v>23.536799999999999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2" t="s">
        <v>185</v>
      </c>
      <c r="S49" s="252" t="s">
        <v>179</v>
      </c>
      <c r="T49" s="253" t="s">
        <v>180</v>
      </c>
      <c r="U49" s="223">
        <v>0.94199999999999995</v>
      </c>
      <c r="V49" s="223">
        <f>ROUND(E49*U49,2)</f>
        <v>22.17</v>
      </c>
      <c r="W49" s="223"/>
      <c r="X49" s="223" t="s">
        <v>397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15</v>
      </c>
      <c r="B50" s="235" t="s">
        <v>406</v>
      </c>
      <c r="C50" s="256" t="s">
        <v>407</v>
      </c>
      <c r="D50" s="236" t="s">
        <v>166</v>
      </c>
      <c r="E50" s="237">
        <v>23.536799999999999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185</v>
      </c>
      <c r="S50" s="239" t="s">
        <v>179</v>
      </c>
      <c r="T50" s="240" t="s">
        <v>180</v>
      </c>
      <c r="U50" s="223">
        <v>0</v>
      </c>
      <c r="V50" s="223">
        <f>ROUND(E50*U50,2)</f>
        <v>0</v>
      </c>
      <c r="W50" s="223"/>
      <c r="X50" s="223" t="s">
        <v>397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3"/>
      <c r="B51" s="4"/>
      <c r="C51" s="26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149</v>
      </c>
    </row>
    <row r="52" spans="1:60" x14ac:dyDescent="0.2">
      <c r="A52" s="216"/>
      <c r="B52" s="217" t="s">
        <v>29</v>
      </c>
      <c r="C52" s="265"/>
      <c r="D52" s="218"/>
      <c r="E52" s="219"/>
      <c r="F52" s="219"/>
      <c r="G52" s="254">
        <f>G8+G19+G36+G39+G45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408</v>
      </c>
    </row>
    <row r="53" spans="1:60" x14ac:dyDescent="0.2">
      <c r="C53" s="266"/>
      <c r="D53" s="10"/>
      <c r="AG53" t="s">
        <v>412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N2VThiVWG+BQkl3kMYrstA2XlVJjnLxelEd1quaRLtQzqJU4d/XyeeiisTMIaKUAWsremNesaAnY0/UiXiT/Q==" saltValue="H6g8FZ7ovabg84sxVoL6fA==" spinCount="100000" sheet="1"/>
  <mergeCells count="15">
    <mergeCell ref="C38:G38"/>
    <mergeCell ref="C44:G44"/>
    <mergeCell ref="C47:G47"/>
    <mergeCell ref="C14:G14"/>
    <mergeCell ref="C17:G17"/>
    <mergeCell ref="C21:G21"/>
    <mergeCell ref="C25:G25"/>
    <mergeCell ref="C31:G31"/>
    <mergeCell ref="C34:G3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380F-FC81-484C-BECB-EDBDB167BC42}">
  <sheetPr>
    <outlinePr summaryBelow="0"/>
  </sheetPr>
  <dimension ref="A1:BH5000"/>
  <sheetViews>
    <sheetView workbookViewId="0">
      <pane ySplit="7" topLeftCell="A51" activePane="bottomLeft" state="frozen"/>
      <selection pane="bottomLeft" activeCell="C69" sqref="C69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75</v>
      </c>
      <c r="C8" s="255" t="s">
        <v>76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6.67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8.5299999999999994</v>
      </c>
      <c r="W8" s="227"/>
      <c r="X8" s="227"/>
      <c r="AG8" t="s">
        <v>163</v>
      </c>
    </row>
    <row r="9" spans="1:60" ht="22.5" outlineLevel="1" x14ac:dyDescent="0.2">
      <c r="A9" s="234">
        <v>1</v>
      </c>
      <c r="B9" s="235" t="s">
        <v>927</v>
      </c>
      <c r="C9" s="256" t="s">
        <v>928</v>
      </c>
      <c r="D9" s="236" t="s">
        <v>184</v>
      </c>
      <c r="E9" s="237">
        <v>7.4160000000000004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906</v>
      </c>
      <c r="S9" s="239" t="s">
        <v>179</v>
      </c>
      <c r="T9" s="240" t="s">
        <v>168</v>
      </c>
      <c r="U9" s="223">
        <v>1.1499999999999999</v>
      </c>
      <c r="V9" s="223">
        <f>ROUND(E9*U9,2)</f>
        <v>8.5299999999999994</v>
      </c>
      <c r="W9" s="223"/>
      <c r="X9" s="223" t="s">
        <v>169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929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2" t="s">
        <v>930</v>
      </c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293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931</v>
      </c>
      <c r="D12" s="225"/>
      <c r="E12" s="226">
        <v>7.4160000000000004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4">
        <v>2</v>
      </c>
      <c r="B13" s="235" t="s">
        <v>932</v>
      </c>
      <c r="C13" s="256" t="s">
        <v>933</v>
      </c>
      <c r="D13" s="236" t="s">
        <v>166</v>
      </c>
      <c r="E13" s="237">
        <v>6.6744000000000003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1</v>
      </c>
      <c r="O13" s="239">
        <f>ROUND(E13*N13,2)</f>
        <v>6.67</v>
      </c>
      <c r="P13" s="239">
        <v>0</v>
      </c>
      <c r="Q13" s="239">
        <f>ROUND(E13*P13,2)</f>
        <v>0</v>
      </c>
      <c r="R13" s="239" t="s">
        <v>741</v>
      </c>
      <c r="S13" s="239" t="s">
        <v>179</v>
      </c>
      <c r="T13" s="240" t="s">
        <v>168</v>
      </c>
      <c r="U13" s="223">
        <v>0</v>
      </c>
      <c r="V13" s="223">
        <f>ROUND(E13*U13,2)</f>
        <v>0</v>
      </c>
      <c r="W13" s="223"/>
      <c r="X13" s="223" t="s">
        <v>540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541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7" t="s">
        <v>934</v>
      </c>
      <c r="D14" s="225"/>
      <c r="E14" s="226">
        <v>6.6744000000000003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172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162</v>
      </c>
      <c r="B15" s="229" t="s">
        <v>77</v>
      </c>
      <c r="C15" s="255" t="s">
        <v>78</v>
      </c>
      <c r="D15" s="230"/>
      <c r="E15" s="231"/>
      <c r="F15" s="232"/>
      <c r="G15" s="232">
        <f>SUMIF(AG16:AG32,"&lt;&gt;NOR",G16:G32)</f>
        <v>0</v>
      </c>
      <c r="H15" s="232"/>
      <c r="I15" s="232">
        <f>SUM(I16:I32)</f>
        <v>0</v>
      </c>
      <c r="J15" s="232"/>
      <c r="K15" s="232">
        <f>SUM(K16:K32)</f>
        <v>0</v>
      </c>
      <c r="L15" s="232"/>
      <c r="M15" s="232">
        <f>SUM(M16:M32)</f>
        <v>0</v>
      </c>
      <c r="N15" s="232"/>
      <c r="O15" s="232">
        <f>SUM(O16:O32)</f>
        <v>12.610000000000001</v>
      </c>
      <c r="P15" s="232"/>
      <c r="Q15" s="232">
        <f>SUM(Q16:Q32)</f>
        <v>0</v>
      </c>
      <c r="R15" s="232"/>
      <c r="S15" s="232"/>
      <c r="T15" s="233"/>
      <c r="U15" s="227"/>
      <c r="V15" s="227">
        <f>SUM(V16:V32)</f>
        <v>37.659999999999997</v>
      </c>
      <c r="W15" s="227"/>
      <c r="X15" s="227"/>
      <c r="AG15" t="s">
        <v>163</v>
      </c>
    </row>
    <row r="16" spans="1:60" outlineLevel="1" x14ac:dyDescent="0.2">
      <c r="A16" s="234">
        <v>3</v>
      </c>
      <c r="B16" s="235" t="s">
        <v>935</v>
      </c>
      <c r="C16" s="256" t="s">
        <v>936</v>
      </c>
      <c r="D16" s="236" t="s">
        <v>184</v>
      </c>
      <c r="E16" s="237">
        <v>3.9144000000000001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2.5249999999999999</v>
      </c>
      <c r="O16" s="239">
        <f>ROUND(E16*N16,2)</f>
        <v>9.8800000000000008</v>
      </c>
      <c r="P16" s="239">
        <v>0</v>
      </c>
      <c r="Q16" s="239">
        <f>ROUND(E16*P16,2)</f>
        <v>0</v>
      </c>
      <c r="R16" s="239" t="s">
        <v>437</v>
      </c>
      <c r="S16" s="239" t="s">
        <v>179</v>
      </c>
      <c r="T16" s="240" t="s">
        <v>168</v>
      </c>
      <c r="U16" s="223">
        <v>0.48</v>
      </c>
      <c r="V16" s="223">
        <f>ROUND(E16*U16,2)</f>
        <v>1.88</v>
      </c>
      <c r="W16" s="223"/>
      <c r="X16" s="223" t="s">
        <v>169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8" t="s">
        <v>937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187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938</v>
      </c>
      <c r="D18" s="225"/>
      <c r="E18" s="226">
        <v>3.3959999999999999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172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939</v>
      </c>
      <c r="D19" s="225"/>
      <c r="E19" s="226">
        <v>0.51839999999999997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172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4</v>
      </c>
      <c r="B20" s="235" t="s">
        <v>940</v>
      </c>
      <c r="C20" s="256" t="s">
        <v>941</v>
      </c>
      <c r="D20" s="236" t="s">
        <v>177</v>
      </c>
      <c r="E20" s="237">
        <v>27.135000000000002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3.6339999999999997E-2</v>
      </c>
      <c r="O20" s="239">
        <f>ROUND(E20*N20,2)</f>
        <v>0.99</v>
      </c>
      <c r="P20" s="239">
        <v>0</v>
      </c>
      <c r="Q20" s="239">
        <f>ROUND(E20*P20,2)</f>
        <v>0</v>
      </c>
      <c r="R20" s="239" t="s">
        <v>437</v>
      </c>
      <c r="S20" s="239" t="s">
        <v>179</v>
      </c>
      <c r="T20" s="240" t="s">
        <v>168</v>
      </c>
      <c r="U20" s="223">
        <v>0.52700000000000002</v>
      </c>
      <c r="V20" s="223">
        <f>ROUND(E20*U20,2)</f>
        <v>14.3</v>
      </c>
      <c r="W20" s="223"/>
      <c r="X20" s="223" t="s">
        <v>169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170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20"/>
      <c r="B21" s="221"/>
      <c r="C21" s="258" t="s">
        <v>942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187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svislé nebo šikmé (odkloněné), půdorysně přímé nebo zalomené, stěn základových pasů ve volných nebo zapažených jámách, rýhách, šachtách, včetně případných vzpěr,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943</v>
      </c>
      <c r="D22" s="225"/>
      <c r="E22" s="226">
        <v>23.24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172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944</v>
      </c>
      <c r="D23" s="225"/>
      <c r="E23" s="226">
        <v>3.895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5</v>
      </c>
      <c r="B24" s="235" t="s">
        <v>945</v>
      </c>
      <c r="C24" s="256" t="s">
        <v>946</v>
      </c>
      <c r="D24" s="236" t="s">
        <v>177</v>
      </c>
      <c r="E24" s="237">
        <v>27.135000000000002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437</v>
      </c>
      <c r="S24" s="239" t="s">
        <v>179</v>
      </c>
      <c r="T24" s="240" t="s">
        <v>168</v>
      </c>
      <c r="U24" s="223">
        <v>0.32</v>
      </c>
      <c r="V24" s="223">
        <f>ROUND(E24*U24,2)</f>
        <v>8.68</v>
      </c>
      <c r="W24" s="223"/>
      <c r="X24" s="223" t="s">
        <v>169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170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58" t="s">
        <v>942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187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svislé nebo šikmé (odkloněné), půdorysně přímé nebo zalomené, stěn základových pasů ve volných nebo zapažených jámách, rýhách, šachtách, včetně případných vzpěr,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947</v>
      </c>
      <c r="D26" s="225"/>
      <c r="E26" s="226">
        <v>27.135000000000002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172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6</v>
      </c>
      <c r="B27" s="235" t="s">
        <v>948</v>
      </c>
      <c r="C27" s="256" t="s">
        <v>949</v>
      </c>
      <c r="D27" s="236" t="s">
        <v>166</v>
      </c>
      <c r="E27" s="237">
        <v>0.16350000000000001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1.0211600000000001</v>
      </c>
      <c r="O27" s="239">
        <f>ROUND(E27*N27,2)</f>
        <v>0.17</v>
      </c>
      <c r="P27" s="239">
        <v>0</v>
      </c>
      <c r="Q27" s="239">
        <f>ROUND(E27*P27,2)</f>
        <v>0</v>
      </c>
      <c r="R27" s="239" t="s">
        <v>437</v>
      </c>
      <c r="S27" s="239" t="s">
        <v>179</v>
      </c>
      <c r="T27" s="240" t="s">
        <v>168</v>
      </c>
      <c r="U27" s="223">
        <v>23.530999999999999</v>
      </c>
      <c r="V27" s="223">
        <f>ROUND(E27*U27,2)</f>
        <v>3.85</v>
      </c>
      <c r="W27" s="223"/>
      <c r="X27" s="223" t="s">
        <v>169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170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7" t="s">
        <v>950</v>
      </c>
      <c r="D28" s="225"/>
      <c r="E28" s="226">
        <v>0.14149999999999999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951</v>
      </c>
      <c r="D29" s="225"/>
      <c r="E29" s="226">
        <v>2.1999999999999999E-2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952</v>
      </c>
      <c r="C30" s="256" t="s">
        <v>953</v>
      </c>
      <c r="D30" s="236" t="s">
        <v>177</v>
      </c>
      <c r="E30" s="237">
        <v>8.1549999999999994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0.19275999999999999</v>
      </c>
      <c r="O30" s="239">
        <f>ROUND(E30*N30,2)</f>
        <v>1.57</v>
      </c>
      <c r="P30" s="239">
        <v>0</v>
      </c>
      <c r="Q30" s="239">
        <f>ROUND(E30*P30,2)</f>
        <v>0</v>
      </c>
      <c r="R30" s="239" t="s">
        <v>954</v>
      </c>
      <c r="S30" s="239" t="s">
        <v>179</v>
      </c>
      <c r="T30" s="240" t="s">
        <v>168</v>
      </c>
      <c r="U30" s="223">
        <v>1.0980000000000001</v>
      </c>
      <c r="V30" s="223">
        <f>ROUND(E30*U30,2)</f>
        <v>8.9499999999999993</v>
      </c>
      <c r="W30" s="223"/>
      <c r="X30" s="223" t="s">
        <v>169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170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955</v>
      </c>
      <c r="D31" s="225"/>
      <c r="E31" s="226">
        <v>7.0750000000000002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956</v>
      </c>
      <c r="D32" s="225"/>
      <c r="E32" s="226">
        <v>1.08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8" t="s">
        <v>162</v>
      </c>
      <c r="B33" s="229" t="s">
        <v>79</v>
      </c>
      <c r="C33" s="255" t="s">
        <v>80</v>
      </c>
      <c r="D33" s="230"/>
      <c r="E33" s="231"/>
      <c r="F33" s="232"/>
      <c r="G33" s="232">
        <f>SUMIF(AG34:AG39,"&lt;&gt;NOR",G34:G39)</f>
        <v>0</v>
      </c>
      <c r="H33" s="232"/>
      <c r="I33" s="232">
        <f>SUM(I34:I39)</f>
        <v>0</v>
      </c>
      <c r="J33" s="232"/>
      <c r="K33" s="232">
        <f>SUM(K34:K39)</f>
        <v>0</v>
      </c>
      <c r="L33" s="232"/>
      <c r="M33" s="232">
        <f>SUM(M34:M39)</f>
        <v>0</v>
      </c>
      <c r="N33" s="232"/>
      <c r="O33" s="232">
        <f>SUM(O34:O39)</f>
        <v>7.77</v>
      </c>
      <c r="P33" s="232"/>
      <c r="Q33" s="232">
        <f>SUM(Q34:Q39)</f>
        <v>0</v>
      </c>
      <c r="R33" s="232"/>
      <c r="S33" s="232"/>
      <c r="T33" s="233"/>
      <c r="U33" s="227"/>
      <c r="V33" s="227">
        <f>SUM(V34:V39)</f>
        <v>17.97</v>
      </c>
      <c r="W33" s="227"/>
      <c r="X33" s="227"/>
      <c r="AG33" t="s">
        <v>163</v>
      </c>
    </row>
    <row r="34" spans="1:60" ht="22.5" outlineLevel="1" x14ac:dyDescent="0.2">
      <c r="A34" s="234">
        <v>8</v>
      </c>
      <c r="B34" s="235" t="s">
        <v>957</v>
      </c>
      <c r="C34" s="256" t="s">
        <v>958</v>
      </c>
      <c r="D34" s="236" t="s">
        <v>177</v>
      </c>
      <c r="E34" s="237">
        <v>15.72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0.45145000000000002</v>
      </c>
      <c r="O34" s="239">
        <f>ROUND(E34*N34,2)</f>
        <v>7.1</v>
      </c>
      <c r="P34" s="239">
        <v>0</v>
      </c>
      <c r="Q34" s="239">
        <f>ROUND(E34*P34,2)</f>
        <v>0</v>
      </c>
      <c r="R34" s="239" t="s">
        <v>437</v>
      </c>
      <c r="S34" s="239" t="s">
        <v>179</v>
      </c>
      <c r="T34" s="240" t="s">
        <v>168</v>
      </c>
      <c r="U34" s="223">
        <v>0.9</v>
      </c>
      <c r="V34" s="223">
        <f>ROUND(E34*U34,2)</f>
        <v>14.15</v>
      </c>
      <c r="W34" s="223"/>
      <c r="X34" s="223" t="s">
        <v>169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170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959</v>
      </c>
      <c r="D35" s="225"/>
      <c r="E35" s="226">
        <v>13.72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960</v>
      </c>
      <c r="D36" s="225"/>
      <c r="E36" s="226">
        <v>2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4">
        <v>9</v>
      </c>
      <c r="B37" s="235" t="s">
        <v>961</v>
      </c>
      <c r="C37" s="256" t="s">
        <v>962</v>
      </c>
      <c r="D37" s="236" t="s">
        <v>224</v>
      </c>
      <c r="E37" s="237">
        <v>16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4.1910000000000003E-2</v>
      </c>
      <c r="O37" s="239">
        <f>ROUND(E37*N37,2)</f>
        <v>0.67</v>
      </c>
      <c r="P37" s="239">
        <v>0</v>
      </c>
      <c r="Q37" s="239">
        <f>ROUND(E37*P37,2)</f>
        <v>0</v>
      </c>
      <c r="R37" s="239" t="s">
        <v>437</v>
      </c>
      <c r="S37" s="239" t="s">
        <v>179</v>
      </c>
      <c r="T37" s="240" t="s">
        <v>168</v>
      </c>
      <c r="U37" s="223">
        <v>0.23899999999999999</v>
      </c>
      <c r="V37" s="223">
        <f>ROUND(E37*U37,2)</f>
        <v>3.82</v>
      </c>
      <c r="W37" s="223"/>
      <c r="X37" s="223" t="s">
        <v>169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170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7" t="s">
        <v>963</v>
      </c>
      <c r="D38" s="225"/>
      <c r="E38" s="226">
        <v>15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172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964</v>
      </c>
      <c r="D39" s="225"/>
      <c r="E39" s="226">
        <v>1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8" t="s">
        <v>162</v>
      </c>
      <c r="B40" s="229" t="s">
        <v>83</v>
      </c>
      <c r="C40" s="255" t="s">
        <v>84</v>
      </c>
      <c r="D40" s="230"/>
      <c r="E40" s="231"/>
      <c r="F40" s="232"/>
      <c r="G40" s="232">
        <f>SUMIF(AG41:AG52,"&lt;&gt;NOR",G41:G52)</f>
        <v>0</v>
      </c>
      <c r="H40" s="232"/>
      <c r="I40" s="232">
        <f>SUM(I41:I52)</f>
        <v>0</v>
      </c>
      <c r="J40" s="232"/>
      <c r="K40" s="232">
        <f>SUM(K41:K52)</f>
        <v>0</v>
      </c>
      <c r="L40" s="232"/>
      <c r="M40" s="232">
        <f>SUM(M41:M52)</f>
        <v>0</v>
      </c>
      <c r="N40" s="232"/>
      <c r="O40" s="232">
        <f>SUM(O41:O52)</f>
        <v>12.799999999999999</v>
      </c>
      <c r="P40" s="232"/>
      <c r="Q40" s="232">
        <f>SUM(Q41:Q52)</f>
        <v>0</v>
      </c>
      <c r="R40" s="232"/>
      <c r="S40" s="232"/>
      <c r="T40" s="233"/>
      <c r="U40" s="227"/>
      <c r="V40" s="227">
        <f>SUM(V41:V52)</f>
        <v>8.99</v>
      </c>
      <c r="W40" s="227"/>
      <c r="X40" s="227"/>
      <c r="AG40" t="s">
        <v>163</v>
      </c>
    </row>
    <row r="41" spans="1:60" ht="22.5" outlineLevel="1" x14ac:dyDescent="0.2">
      <c r="A41" s="234">
        <v>10</v>
      </c>
      <c r="B41" s="235" t="s">
        <v>965</v>
      </c>
      <c r="C41" s="256" t="s">
        <v>966</v>
      </c>
      <c r="D41" s="236" t="s">
        <v>177</v>
      </c>
      <c r="E41" s="237">
        <v>10.647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0.378</v>
      </c>
      <c r="O41" s="239">
        <f>ROUND(E41*N41,2)</f>
        <v>4.0199999999999996</v>
      </c>
      <c r="P41" s="239">
        <v>0</v>
      </c>
      <c r="Q41" s="239">
        <f>ROUND(E41*P41,2)</f>
        <v>0</v>
      </c>
      <c r="R41" s="239" t="s">
        <v>897</v>
      </c>
      <c r="S41" s="239" t="s">
        <v>179</v>
      </c>
      <c r="T41" s="240" t="s">
        <v>168</v>
      </c>
      <c r="U41" s="223">
        <v>2.5999999999999999E-2</v>
      </c>
      <c r="V41" s="223">
        <f>ROUND(E41*U41,2)</f>
        <v>0.28000000000000003</v>
      </c>
      <c r="W41" s="223"/>
      <c r="X41" s="223" t="s">
        <v>169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170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9" t="s">
        <v>967</v>
      </c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293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968</v>
      </c>
      <c r="D43" s="225"/>
      <c r="E43" s="226">
        <v>10.647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172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4">
        <v>11</v>
      </c>
      <c r="B44" s="235" t="s">
        <v>969</v>
      </c>
      <c r="C44" s="256" t="s">
        <v>970</v>
      </c>
      <c r="D44" s="236" t="s">
        <v>177</v>
      </c>
      <c r="E44" s="237">
        <v>10.647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0.55125000000000002</v>
      </c>
      <c r="O44" s="239">
        <f>ROUND(E44*N44,2)</f>
        <v>5.87</v>
      </c>
      <c r="P44" s="239">
        <v>0</v>
      </c>
      <c r="Q44" s="239">
        <f>ROUND(E44*P44,2)</f>
        <v>0</v>
      </c>
      <c r="R44" s="239" t="s">
        <v>897</v>
      </c>
      <c r="S44" s="239" t="s">
        <v>179</v>
      </c>
      <c r="T44" s="240" t="s">
        <v>168</v>
      </c>
      <c r="U44" s="223">
        <v>2.7E-2</v>
      </c>
      <c r="V44" s="223">
        <f>ROUND(E44*U44,2)</f>
        <v>0.28999999999999998</v>
      </c>
      <c r="W44" s="223"/>
      <c r="X44" s="223" t="s">
        <v>169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170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9" t="s">
        <v>971</v>
      </c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293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7" t="s">
        <v>968</v>
      </c>
      <c r="D46" s="225"/>
      <c r="E46" s="226">
        <v>10.647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172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4">
        <v>12</v>
      </c>
      <c r="B47" s="235" t="s">
        <v>972</v>
      </c>
      <c r="C47" s="256" t="s">
        <v>973</v>
      </c>
      <c r="D47" s="236" t="s">
        <v>177</v>
      </c>
      <c r="E47" s="237">
        <v>18.626999999999999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7.3899999999999993E-2</v>
      </c>
      <c r="O47" s="239">
        <f>ROUND(E47*N47,2)</f>
        <v>1.38</v>
      </c>
      <c r="P47" s="239">
        <v>0</v>
      </c>
      <c r="Q47" s="239">
        <f>ROUND(E47*P47,2)</f>
        <v>0</v>
      </c>
      <c r="R47" s="239" t="s">
        <v>897</v>
      </c>
      <c r="S47" s="239" t="s">
        <v>179</v>
      </c>
      <c r="T47" s="240" t="s">
        <v>168</v>
      </c>
      <c r="U47" s="223">
        <v>0.45200000000000001</v>
      </c>
      <c r="V47" s="223">
        <f>ROUND(E47*U47,2)</f>
        <v>8.42</v>
      </c>
      <c r="W47" s="223"/>
      <c r="X47" s="223" t="s">
        <v>169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170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20"/>
      <c r="B48" s="221"/>
      <c r="C48" s="258" t="s">
        <v>974</v>
      </c>
      <c r="D48" s="242"/>
      <c r="E48" s="242"/>
      <c r="F48" s="242"/>
      <c r="G48" s="242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1" t="str">
        <f>C48</f>
        <v>s provedením lože z kameniva drceného, s vyplněním spár, s dvojitým hutněním a se smetením přebytečného materiálu na krajnici. S dodáním hmot pro lože a výplň spár.</v>
      </c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7" t="s">
        <v>975</v>
      </c>
      <c r="D49" s="225"/>
      <c r="E49" s="226">
        <v>7.98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172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968</v>
      </c>
      <c r="D50" s="225"/>
      <c r="E50" s="226">
        <v>10.647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13</v>
      </c>
      <c r="B51" s="235" t="s">
        <v>976</v>
      </c>
      <c r="C51" s="256" t="s">
        <v>977</v>
      </c>
      <c r="D51" s="236" t="s">
        <v>177</v>
      </c>
      <c r="E51" s="237">
        <v>11.7117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0.13100000000000001</v>
      </c>
      <c r="O51" s="239">
        <f>ROUND(E51*N51,2)</f>
        <v>1.53</v>
      </c>
      <c r="P51" s="239">
        <v>0</v>
      </c>
      <c r="Q51" s="239">
        <f>ROUND(E51*P51,2)</f>
        <v>0</v>
      </c>
      <c r="R51" s="239" t="s">
        <v>741</v>
      </c>
      <c r="S51" s="239" t="s">
        <v>179</v>
      </c>
      <c r="T51" s="240" t="s">
        <v>168</v>
      </c>
      <c r="U51" s="223">
        <v>0</v>
      </c>
      <c r="V51" s="223">
        <f>ROUND(E51*U51,2)</f>
        <v>0</v>
      </c>
      <c r="W51" s="223"/>
      <c r="X51" s="223" t="s">
        <v>540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541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978</v>
      </c>
      <c r="D52" s="225"/>
      <c r="E52" s="226">
        <v>11.7117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172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8" t="s">
        <v>162</v>
      </c>
      <c r="B53" s="229" t="s">
        <v>89</v>
      </c>
      <c r="C53" s="255" t="s">
        <v>90</v>
      </c>
      <c r="D53" s="230"/>
      <c r="E53" s="231"/>
      <c r="F53" s="232"/>
      <c r="G53" s="232">
        <f>SUMIF(AG54:AG56,"&lt;&gt;NOR",G54:G56)</f>
        <v>0</v>
      </c>
      <c r="H53" s="232"/>
      <c r="I53" s="232">
        <f>SUM(I54:I56)</f>
        <v>0</v>
      </c>
      <c r="J53" s="232"/>
      <c r="K53" s="232">
        <f>SUM(K54:K56)</f>
        <v>0</v>
      </c>
      <c r="L53" s="232"/>
      <c r="M53" s="232">
        <f>SUM(M54:M56)</f>
        <v>0</v>
      </c>
      <c r="N53" s="232"/>
      <c r="O53" s="232">
        <f>SUM(O54:O56)</f>
        <v>0.26</v>
      </c>
      <c r="P53" s="232"/>
      <c r="Q53" s="232">
        <f>SUM(Q54:Q56)</f>
        <v>0</v>
      </c>
      <c r="R53" s="232"/>
      <c r="S53" s="232"/>
      <c r="T53" s="233"/>
      <c r="U53" s="227"/>
      <c r="V53" s="227">
        <f>SUM(V54:V56)</f>
        <v>0.46</v>
      </c>
      <c r="W53" s="227"/>
      <c r="X53" s="227"/>
      <c r="AG53" t="s">
        <v>163</v>
      </c>
    </row>
    <row r="54" spans="1:60" outlineLevel="1" x14ac:dyDescent="0.2">
      <c r="A54" s="234">
        <v>14</v>
      </c>
      <c r="B54" s="235" t="s">
        <v>979</v>
      </c>
      <c r="C54" s="256" t="s">
        <v>980</v>
      </c>
      <c r="D54" s="236" t="s">
        <v>184</v>
      </c>
      <c r="E54" s="237">
        <v>0.10395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2.5</v>
      </c>
      <c r="O54" s="239">
        <f>ROUND(E54*N54,2)</f>
        <v>0.26</v>
      </c>
      <c r="P54" s="239">
        <v>0</v>
      </c>
      <c r="Q54" s="239">
        <f>ROUND(E54*P54,2)</f>
        <v>0</v>
      </c>
      <c r="R54" s="239" t="s">
        <v>300</v>
      </c>
      <c r="S54" s="239" t="s">
        <v>179</v>
      </c>
      <c r="T54" s="240" t="s">
        <v>168</v>
      </c>
      <c r="U54" s="223">
        <v>4.4000000000000004</v>
      </c>
      <c r="V54" s="223">
        <f>ROUND(E54*U54,2)</f>
        <v>0.46</v>
      </c>
      <c r="W54" s="223"/>
      <c r="X54" s="223" t="s">
        <v>169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170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8" t="s">
        <v>981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187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982</v>
      </c>
      <c r="D56" s="225"/>
      <c r="E56" s="226">
        <v>0.10395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8" t="s">
        <v>162</v>
      </c>
      <c r="B57" s="229" t="s">
        <v>99</v>
      </c>
      <c r="C57" s="255" t="s">
        <v>100</v>
      </c>
      <c r="D57" s="230"/>
      <c r="E57" s="231"/>
      <c r="F57" s="232"/>
      <c r="G57" s="232">
        <f>SUMIF(AG58:AG59,"&lt;&gt;NOR",G58:G59)</f>
        <v>0</v>
      </c>
      <c r="H57" s="232"/>
      <c r="I57" s="232">
        <f>SUM(I58:I59)</f>
        <v>0</v>
      </c>
      <c r="J57" s="232"/>
      <c r="K57" s="232">
        <f>SUM(K58:K59)</f>
        <v>0</v>
      </c>
      <c r="L57" s="232"/>
      <c r="M57" s="232">
        <f>SUM(M58:M59)</f>
        <v>0</v>
      </c>
      <c r="N57" s="232"/>
      <c r="O57" s="232">
        <f>SUM(O58:O59)</f>
        <v>0</v>
      </c>
      <c r="P57" s="232"/>
      <c r="Q57" s="232">
        <f>SUM(Q58:Q59)</f>
        <v>0</v>
      </c>
      <c r="R57" s="232"/>
      <c r="S57" s="232"/>
      <c r="T57" s="233"/>
      <c r="U57" s="227"/>
      <c r="V57" s="227">
        <f>SUM(V58:V59)</f>
        <v>37.65</v>
      </c>
      <c r="W57" s="227"/>
      <c r="X57" s="227"/>
      <c r="AG57" t="s">
        <v>163</v>
      </c>
    </row>
    <row r="58" spans="1:60" ht="33.75" outlineLevel="1" x14ac:dyDescent="0.2">
      <c r="A58" s="234">
        <v>15</v>
      </c>
      <c r="B58" s="235" t="s">
        <v>298</v>
      </c>
      <c r="C58" s="256" t="s">
        <v>299</v>
      </c>
      <c r="D58" s="236" t="s">
        <v>166</v>
      </c>
      <c r="E58" s="237">
        <v>40.114989999999999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300</v>
      </c>
      <c r="S58" s="239" t="s">
        <v>179</v>
      </c>
      <c r="T58" s="240" t="s">
        <v>168</v>
      </c>
      <c r="U58" s="223">
        <v>0.9385</v>
      </c>
      <c r="V58" s="223">
        <f>ROUND(E58*U58,2)</f>
        <v>37.65</v>
      </c>
      <c r="W58" s="223"/>
      <c r="X58" s="223" t="s">
        <v>301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302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8" t="s">
        <v>303</v>
      </c>
      <c r="D59" s="242"/>
      <c r="E59" s="242"/>
      <c r="F59" s="242"/>
      <c r="G59" s="242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187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8" t="s">
        <v>162</v>
      </c>
      <c r="B60" s="229" t="s">
        <v>113</v>
      </c>
      <c r="C60" s="255" t="s">
        <v>114</v>
      </c>
      <c r="D60" s="230"/>
      <c r="E60" s="231"/>
      <c r="F60" s="232"/>
      <c r="G60" s="232">
        <f>SUMIF(AG61:AG74,"&lt;&gt;NOR",G61:G74)</f>
        <v>0</v>
      </c>
      <c r="H60" s="232"/>
      <c r="I60" s="232">
        <f>SUM(I61:I74)</f>
        <v>0</v>
      </c>
      <c r="J60" s="232"/>
      <c r="K60" s="232">
        <f>SUM(K61:K74)</f>
        <v>0</v>
      </c>
      <c r="L60" s="232"/>
      <c r="M60" s="232">
        <f>SUM(M61:M74)</f>
        <v>0</v>
      </c>
      <c r="N60" s="232"/>
      <c r="O60" s="232">
        <f>SUM(O61:O74)</f>
        <v>0.3</v>
      </c>
      <c r="P60" s="232"/>
      <c r="Q60" s="232">
        <f>SUM(Q61:Q74)</f>
        <v>0</v>
      </c>
      <c r="R60" s="232"/>
      <c r="S60" s="232"/>
      <c r="T60" s="233"/>
      <c r="U60" s="227"/>
      <c r="V60" s="227">
        <f>SUM(V61:V74)</f>
        <v>2.89</v>
      </c>
      <c r="W60" s="227"/>
      <c r="X60" s="227"/>
      <c r="AG60" t="s">
        <v>163</v>
      </c>
    </row>
    <row r="61" spans="1:60" outlineLevel="1" x14ac:dyDescent="0.2">
      <c r="A61" s="234">
        <v>16</v>
      </c>
      <c r="B61" s="235" t="s">
        <v>983</v>
      </c>
      <c r="C61" s="256" t="s">
        <v>984</v>
      </c>
      <c r="D61" s="236" t="s">
        <v>177</v>
      </c>
      <c r="E61" s="237">
        <v>2.97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2.1999999999999999E-2</v>
      </c>
      <c r="O61" s="239">
        <f>ROUND(E61*N61,2)</f>
        <v>7.0000000000000007E-2</v>
      </c>
      <c r="P61" s="239">
        <v>0</v>
      </c>
      <c r="Q61" s="239">
        <f>ROUND(E61*P61,2)</f>
        <v>0</v>
      </c>
      <c r="R61" s="239" t="s">
        <v>347</v>
      </c>
      <c r="S61" s="239" t="s">
        <v>179</v>
      </c>
      <c r="T61" s="240" t="s">
        <v>168</v>
      </c>
      <c r="U61" s="223">
        <v>0.05</v>
      </c>
      <c r="V61" s="223">
        <f>ROUND(E61*U61,2)</f>
        <v>0.15</v>
      </c>
      <c r="W61" s="223"/>
      <c r="X61" s="223" t="s">
        <v>169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170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985</v>
      </c>
      <c r="D62" s="225"/>
      <c r="E62" s="226">
        <v>2.97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17</v>
      </c>
      <c r="B63" s="235" t="s">
        <v>986</v>
      </c>
      <c r="C63" s="256" t="s">
        <v>987</v>
      </c>
      <c r="D63" s="236" t="s">
        <v>655</v>
      </c>
      <c r="E63" s="237">
        <v>11.1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5.2999999999999998E-4</v>
      </c>
      <c r="O63" s="239">
        <f>ROUND(E63*N63,2)</f>
        <v>0.01</v>
      </c>
      <c r="P63" s="239">
        <v>0</v>
      </c>
      <c r="Q63" s="239">
        <f>ROUND(E63*P63,2)</f>
        <v>0</v>
      </c>
      <c r="R63" s="239" t="s">
        <v>347</v>
      </c>
      <c r="S63" s="239" t="s">
        <v>179</v>
      </c>
      <c r="T63" s="240" t="s">
        <v>168</v>
      </c>
      <c r="U63" s="223">
        <v>0.2</v>
      </c>
      <c r="V63" s="223">
        <f>ROUND(E63*U63,2)</f>
        <v>2.2200000000000002</v>
      </c>
      <c r="W63" s="223"/>
      <c r="X63" s="223" t="s">
        <v>169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170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988</v>
      </c>
      <c r="D64" s="225"/>
      <c r="E64" s="226">
        <v>11.1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18</v>
      </c>
      <c r="B65" s="235" t="s">
        <v>989</v>
      </c>
      <c r="C65" s="256" t="s">
        <v>990</v>
      </c>
      <c r="D65" s="236" t="s">
        <v>655</v>
      </c>
      <c r="E65" s="237">
        <v>11.85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1.4999999999999999E-2</v>
      </c>
      <c r="O65" s="239">
        <f>ROUND(E65*N65,2)</f>
        <v>0.18</v>
      </c>
      <c r="P65" s="239">
        <v>0</v>
      </c>
      <c r="Q65" s="239">
        <f>ROUND(E65*P65,2)</f>
        <v>0</v>
      </c>
      <c r="R65" s="239"/>
      <c r="S65" s="239" t="s">
        <v>167</v>
      </c>
      <c r="T65" s="240" t="s">
        <v>284</v>
      </c>
      <c r="U65" s="223">
        <v>3.4000000000000002E-2</v>
      </c>
      <c r="V65" s="223">
        <f>ROUND(E65*U65,2)</f>
        <v>0.4</v>
      </c>
      <c r="W65" s="223"/>
      <c r="X65" s="223" t="s">
        <v>169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170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9" t="s">
        <v>991</v>
      </c>
      <c r="D66" s="243"/>
      <c r="E66" s="243"/>
      <c r="F66" s="243"/>
      <c r="G66" s="24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293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992</v>
      </c>
      <c r="D67" s="225"/>
      <c r="E67" s="226">
        <v>3.8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172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993</v>
      </c>
      <c r="D68" s="225"/>
      <c r="E68" s="226">
        <v>8.0500000000000007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172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19</v>
      </c>
      <c r="B69" s="235" t="s">
        <v>994</v>
      </c>
      <c r="C69" s="256" t="s">
        <v>995</v>
      </c>
      <c r="D69" s="236" t="s">
        <v>655</v>
      </c>
      <c r="E69" s="237">
        <v>3.5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0.01</v>
      </c>
      <c r="O69" s="239">
        <f>ROUND(E69*N69,2)</f>
        <v>0.04</v>
      </c>
      <c r="P69" s="239">
        <v>0</v>
      </c>
      <c r="Q69" s="239">
        <f>ROUND(E69*P69,2)</f>
        <v>0</v>
      </c>
      <c r="R69" s="239"/>
      <c r="S69" s="239" t="s">
        <v>167</v>
      </c>
      <c r="T69" s="240" t="s">
        <v>284</v>
      </c>
      <c r="U69" s="223">
        <v>3.4000000000000002E-2</v>
      </c>
      <c r="V69" s="223">
        <f>ROUND(E69*U69,2)</f>
        <v>0.12</v>
      </c>
      <c r="W69" s="223"/>
      <c r="X69" s="223" t="s">
        <v>169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170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9" t="s">
        <v>991</v>
      </c>
      <c r="D70" s="243"/>
      <c r="E70" s="243"/>
      <c r="F70" s="243"/>
      <c r="G70" s="24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293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7" t="s">
        <v>996</v>
      </c>
      <c r="D71" s="225"/>
      <c r="E71" s="226">
        <v>1.8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172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997</v>
      </c>
      <c r="D72" s="225"/>
      <c r="E72" s="226">
        <v>1.7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>
        <v>20</v>
      </c>
      <c r="B73" s="221" t="s">
        <v>343</v>
      </c>
      <c r="C73" s="260" t="s">
        <v>344</v>
      </c>
      <c r="D73" s="222" t="s">
        <v>0</v>
      </c>
      <c r="E73" s="244"/>
      <c r="F73" s="224"/>
      <c r="G73" s="223">
        <f>ROUND(E73*F73,2)</f>
        <v>0</v>
      </c>
      <c r="H73" s="224"/>
      <c r="I73" s="223">
        <f>ROUND(E73*H73,2)</f>
        <v>0</v>
      </c>
      <c r="J73" s="224"/>
      <c r="K73" s="223">
        <f>ROUND(E73*J73,2)</f>
        <v>0</v>
      </c>
      <c r="L73" s="223">
        <v>21</v>
      </c>
      <c r="M73" s="223">
        <f>G73*(1+L73/100)</f>
        <v>0</v>
      </c>
      <c r="N73" s="223">
        <v>0</v>
      </c>
      <c r="O73" s="223">
        <f>ROUND(E73*N73,2)</f>
        <v>0</v>
      </c>
      <c r="P73" s="223">
        <v>0</v>
      </c>
      <c r="Q73" s="223">
        <f>ROUND(E73*P73,2)</f>
        <v>0</v>
      </c>
      <c r="R73" s="223" t="s">
        <v>327</v>
      </c>
      <c r="S73" s="223" t="s">
        <v>179</v>
      </c>
      <c r="T73" s="223" t="s">
        <v>168</v>
      </c>
      <c r="U73" s="223">
        <v>0</v>
      </c>
      <c r="V73" s="223">
        <f>ROUND(E73*U73,2)</f>
        <v>0</v>
      </c>
      <c r="W73" s="223"/>
      <c r="X73" s="223" t="s">
        <v>301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302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324</v>
      </c>
      <c r="D74" s="245"/>
      <c r="E74" s="245"/>
      <c r="F74" s="245"/>
      <c r="G74" s="245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187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8" t="s">
        <v>162</v>
      </c>
      <c r="B75" s="229" t="s">
        <v>117</v>
      </c>
      <c r="C75" s="255" t="s">
        <v>118</v>
      </c>
      <c r="D75" s="230"/>
      <c r="E75" s="231"/>
      <c r="F75" s="232"/>
      <c r="G75" s="232">
        <f>SUMIF(AG76:AG85,"&lt;&gt;NOR",G76:G85)</f>
        <v>0</v>
      </c>
      <c r="H75" s="232"/>
      <c r="I75" s="232">
        <f>SUM(I76:I85)</f>
        <v>0</v>
      </c>
      <c r="J75" s="232"/>
      <c r="K75" s="232">
        <f>SUM(K76:K85)</f>
        <v>0</v>
      </c>
      <c r="L75" s="232"/>
      <c r="M75" s="232">
        <f>SUM(M76:M85)</f>
        <v>0</v>
      </c>
      <c r="N75" s="232"/>
      <c r="O75" s="232">
        <f>SUM(O76:O85)</f>
        <v>0.33</v>
      </c>
      <c r="P75" s="232"/>
      <c r="Q75" s="232">
        <f>SUM(Q76:Q85)</f>
        <v>0</v>
      </c>
      <c r="R75" s="232"/>
      <c r="S75" s="232"/>
      <c r="T75" s="233"/>
      <c r="U75" s="227"/>
      <c r="V75" s="227">
        <f>SUM(V76:V85)</f>
        <v>26.9</v>
      </c>
      <c r="W75" s="227"/>
      <c r="X75" s="227"/>
      <c r="AG75" t="s">
        <v>163</v>
      </c>
    </row>
    <row r="76" spans="1:60" ht="33.75" outlineLevel="1" x14ac:dyDescent="0.2">
      <c r="A76" s="234">
        <v>21</v>
      </c>
      <c r="B76" s="235" t="s">
        <v>998</v>
      </c>
      <c r="C76" s="256" t="s">
        <v>999</v>
      </c>
      <c r="D76" s="236" t="s">
        <v>177</v>
      </c>
      <c r="E76" s="237">
        <v>1.61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0.12053</v>
      </c>
      <c r="O76" s="239">
        <f>ROUND(E76*N76,2)</f>
        <v>0.19</v>
      </c>
      <c r="P76" s="239">
        <v>0</v>
      </c>
      <c r="Q76" s="239">
        <f>ROUND(E76*P76,2)</f>
        <v>0</v>
      </c>
      <c r="R76" s="239" t="s">
        <v>1000</v>
      </c>
      <c r="S76" s="239" t="s">
        <v>179</v>
      </c>
      <c r="T76" s="240" t="s">
        <v>168</v>
      </c>
      <c r="U76" s="223">
        <v>1.131</v>
      </c>
      <c r="V76" s="223">
        <f>ROUND(E76*U76,2)</f>
        <v>1.82</v>
      </c>
      <c r="W76" s="223"/>
      <c r="X76" s="223" t="s">
        <v>169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170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7" t="s">
        <v>1001</v>
      </c>
      <c r="D77" s="225"/>
      <c r="E77" s="226">
        <v>0.315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7" t="s">
        <v>899</v>
      </c>
      <c r="D78" s="225"/>
      <c r="E78" s="226">
        <v>1.2949999999999999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172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4">
        <v>22</v>
      </c>
      <c r="B79" s="235" t="s">
        <v>1002</v>
      </c>
      <c r="C79" s="256" t="s">
        <v>1003</v>
      </c>
      <c r="D79" s="236" t="s">
        <v>177</v>
      </c>
      <c r="E79" s="237">
        <v>41.804499999999997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167</v>
      </c>
      <c r="T79" s="240" t="s">
        <v>168</v>
      </c>
      <c r="U79" s="223">
        <v>0.6</v>
      </c>
      <c r="V79" s="223">
        <f>ROUND(E79*U79,2)</f>
        <v>25.08</v>
      </c>
      <c r="W79" s="223"/>
      <c r="X79" s="223" t="s">
        <v>169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170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1004</v>
      </c>
      <c r="D80" s="225"/>
      <c r="E80" s="226">
        <v>41.804499999999997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4">
        <v>23</v>
      </c>
      <c r="B81" s="235" t="s">
        <v>1005</v>
      </c>
      <c r="C81" s="256" t="s">
        <v>1006</v>
      </c>
      <c r="D81" s="236" t="s">
        <v>177</v>
      </c>
      <c r="E81" s="237">
        <v>1.7709999999999999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8.1000000000000003E-2</v>
      </c>
      <c r="O81" s="239">
        <f>ROUND(E81*N81,2)</f>
        <v>0.14000000000000001</v>
      </c>
      <c r="P81" s="239">
        <v>0</v>
      </c>
      <c r="Q81" s="239">
        <f>ROUND(E81*P81,2)</f>
        <v>0</v>
      </c>
      <c r="R81" s="239" t="s">
        <v>741</v>
      </c>
      <c r="S81" s="239" t="s">
        <v>179</v>
      </c>
      <c r="T81" s="240" t="s">
        <v>168</v>
      </c>
      <c r="U81" s="223">
        <v>0</v>
      </c>
      <c r="V81" s="223">
        <f>ROUND(E81*U81,2)</f>
        <v>0</v>
      </c>
      <c r="W81" s="223"/>
      <c r="X81" s="223" t="s">
        <v>540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541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1007</v>
      </c>
      <c r="D82" s="243"/>
      <c r="E82" s="243"/>
      <c r="F82" s="243"/>
      <c r="G82" s="24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1008</v>
      </c>
      <c r="D83" s="225"/>
      <c r="E83" s="226">
        <v>1.7709999999999999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172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20">
        <v>24</v>
      </c>
      <c r="B84" s="221" t="s">
        <v>1009</v>
      </c>
      <c r="C84" s="260" t="s">
        <v>1010</v>
      </c>
      <c r="D84" s="222" t="s">
        <v>0</v>
      </c>
      <c r="E84" s="244"/>
      <c r="F84" s="224"/>
      <c r="G84" s="223">
        <f>ROUND(E84*F84,2)</f>
        <v>0</v>
      </c>
      <c r="H84" s="224"/>
      <c r="I84" s="223">
        <f>ROUND(E84*H84,2)</f>
        <v>0</v>
      </c>
      <c r="J84" s="224"/>
      <c r="K84" s="223">
        <f>ROUND(E84*J84,2)</f>
        <v>0</v>
      </c>
      <c r="L84" s="223">
        <v>21</v>
      </c>
      <c r="M84" s="223">
        <f>G84*(1+L84/100)</f>
        <v>0</v>
      </c>
      <c r="N84" s="223">
        <v>0</v>
      </c>
      <c r="O84" s="223">
        <f>ROUND(E84*N84,2)</f>
        <v>0</v>
      </c>
      <c r="P84" s="223">
        <v>0</v>
      </c>
      <c r="Q84" s="223">
        <f>ROUND(E84*P84,2)</f>
        <v>0</v>
      </c>
      <c r="R84" s="223" t="s">
        <v>1000</v>
      </c>
      <c r="S84" s="223" t="s">
        <v>179</v>
      </c>
      <c r="T84" s="223" t="s">
        <v>168</v>
      </c>
      <c r="U84" s="223">
        <v>0</v>
      </c>
      <c r="V84" s="223">
        <f>ROUND(E84*U84,2)</f>
        <v>0</v>
      </c>
      <c r="W84" s="223"/>
      <c r="X84" s="223" t="s">
        <v>301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302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324</v>
      </c>
      <c r="D85" s="245"/>
      <c r="E85" s="245"/>
      <c r="F85" s="245"/>
      <c r="G85" s="245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187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3"/>
      <c r="B86" s="4"/>
      <c r="C86" s="26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149</v>
      </c>
    </row>
    <row r="87" spans="1:60" x14ac:dyDescent="0.2">
      <c r="A87" s="216"/>
      <c r="B87" s="217" t="s">
        <v>29</v>
      </c>
      <c r="C87" s="265"/>
      <c r="D87" s="218"/>
      <c r="E87" s="219"/>
      <c r="F87" s="219"/>
      <c r="G87" s="254">
        <f>G8+G15+G33+G40+G53+G57+G60+G75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408</v>
      </c>
    </row>
    <row r="88" spans="1:60" x14ac:dyDescent="0.2">
      <c r="C88" s="266"/>
      <c r="D88" s="10"/>
      <c r="AG88" t="s">
        <v>412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Yo2As5qkpHVEnI17j6KFGkM2G1sPRWAMxLlisVx4SLC8/Sjl3qXlCY1LKROsds5GkhoQ5BbhdVckZ4GXfogYA==" saltValue="OQpR9RxaXY41eQfpJvu3Uw==" spinCount="100000" sheet="1"/>
  <mergeCells count="19">
    <mergeCell ref="C85:G85"/>
    <mergeCell ref="C55:G55"/>
    <mergeCell ref="C59:G59"/>
    <mergeCell ref="C66:G66"/>
    <mergeCell ref="C70:G70"/>
    <mergeCell ref="C74:G74"/>
    <mergeCell ref="C82:G82"/>
    <mergeCell ref="C17:G17"/>
    <mergeCell ref="C21:G21"/>
    <mergeCell ref="C25:G25"/>
    <mergeCell ref="C42:G42"/>
    <mergeCell ref="C45:G45"/>
    <mergeCell ref="C48:G4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6F78-85FD-49CE-B4FD-BA6BC97606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136</v>
      </c>
      <c r="B1" s="198"/>
      <c r="C1" s="198"/>
      <c r="D1" s="198"/>
      <c r="E1" s="198"/>
      <c r="F1" s="198"/>
      <c r="G1" s="198"/>
      <c r="AG1" t="s">
        <v>137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138</v>
      </c>
    </row>
    <row r="3" spans="1:60" ht="24.95" customHeight="1" x14ac:dyDescent="0.2">
      <c r="A3" s="199" t="s">
        <v>8</v>
      </c>
      <c r="B3" s="49" t="s">
        <v>69</v>
      </c>
      <c r="C3" s="202" t="s">
        <v>70</v>
      </c>
      <c r="D3" s="200"/>
      <c r="E3" s="200"/>
      <c r="F3" s="200"/>
      <c r="G3" s="201"/>
      <c r="AC3" s="178" t="s">
        <v>138</v>
      </c>
      <c r="AG3" t="s">
        <v>139</v>
      </c>
    </row>
    <row r="4" spans="1:60" ht="24.95" customHeight="1" x14ac:dyDescent="0.2">
      <c r="A4" s="203" t="s">
        <v>9</v>
      </c>
      <c r="B4" s="204" t="s">
        <v>66</v>
      </c>
      <c r="C4" s="205" t="s">
        <v>70</v>
      </c>
      <c r="D4" s="206"/>
      <c r="E4" s="206"/>
      <c r="F4" s="206"/>
      <c r="G4" s="207"/>
      <c r="AG4" t="s">
        <v>140</v>
      </c>
    </row>
    <row r="5" spans="1:60" x14ac:dyDescent="0.2">
      <c r="D5" s="10"/>
    </row>
    <row r="6" spans="1:60" ht="38.25" x14ac:dyDescent="0.2">
      <c r="A6" s="209" t="s">
        <v>141</v>
      </c>
      <c r="B6" s="211" t="s">
        <v>142</v>
      </c>
      <c r="C6" s="211" t="s">
        <v>143</v>
      </c>
      <c r="D6" s="210" t="s">
        <v>144</v>
      </c>
      <c r="E6" s="209" t="s">
        <v>145</v>
      </c>
      <c r="F6" s="208" t="s">
        <v>146</v>
      </c>
      <c r="G6" s="209" t="s">
        <v>29</v>
      </c>
      <c r="H6" s="212" t="s">
        <v>30</v>
      </c>
      <c r="I6" s="212" t="s">
        <v>147</v>
      </c>
      <c r="J6" s="212" t="s">
        <v>31</v>
      </c>
      <c r="K6" s="212" t="s">
        <v>148</v>
      </c>
      <c r="L6" s="212" t="s">
        <v>149</v>
      </c>
      <c r="M6" s="212" t="s">
        <v>150</v>
      </c>
      <c r="N6" s="212" t="s">
        <v>151</v>
      </c>
      <c r="O6" s="212" t="s">
        <v>152</v>
      </c>
      <c r="P6" s="212" t="s">
        <v>153</v>
      </c>
      <c r="Q6" s="212" t="s">
        <v>154</v>
      </c>
      <c r="R6" s="212" t="s">
        <v>155</v>
      </c>
      <c r="S6" s="212" t="s">
        <v>156</v>
      </c>
      <c r="T6" s="212" t="s">
        <v>157</v>
      </c>
      <c r="U6" s="212" t="s">
        <v>158</v>
      </c>
      <c r="V6" s="212" t="s">
        <v>159</v>
      </c>
      <c r="W6" s="212" t="s">
        <v>160</v>
      </c>
      <c r="X6" s="212" t="s">
        <v>161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162</v>
      </c>
      <c r="B8" s="229" t="s">
        <v>134</v>
      </c>
      <c r="C8" s="255" t="s">
        <v>27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</v>
      </c>
      <c r="W8" s="227"/>
      <c r="X8" s="227"/>
      <c r="AG8" t="s">
        <v>163</v>
      </c>
    </row>
    <row r="9" spans="1:60" outlineLevel="1" x14ac:dyDescent="0.2">
      <c r="A9" s="234">
        <v>1</v>
      </c>
      <c r="B9" s="235" t="s">
        <v>1011</v>
      </c>
      <c r="C9" s="256" t="s">
        <v>1012</v>
      </c>
      <c r="D9" s="236" t="s">
        <v>1013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179</v>
      </c>
      <c r="T9" s="240" t="s">
        <v>284</v>
      </c>
      <c r="U9" s="223">
        <v>0</v>
      </c>
      <c r="V9" s="223">
        <f>ROUND(E9*U9,2)</f>
        <v>0</v>
      </c>
      <c r="W9" s="223"/>
      <c r="X9" s="223" t="s">
        <v>69</v>
      </c>
      <c r="Y9" s="213"/>
      <c r="Z9" s="213"/>
      <c r="AA9" s="213"/>
      <c r="AB9" s="213"/>
      <c r="AC9" s="213"/>
      <c r="AD9" s="213"/>
      <c r="AE9" s="213"/>
      <c r="AF9" s="213"/>
      <c r="AG9" s="213" t="s">
        <v>1014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1015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4">
        <v>2</v>
      </c>
      <c r="B11" s="235" t="s">
        <v>1016</v>
      </c>
      <c r="C11" s="256" t="s">
        <v>1017</v>
      </c>
      <c r="D11" s="236" t="s">
        <v>1013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179</v>
      </c>
      <c r="T11" s="240" t="s">
        <v>284</v>
      </c>
      <c r="U11" s="223">
        <v>0</v>
      </c>
      <c r="V11" s="223">
        <f>ROUND(E11*U11,2)</f>
        <v>0</v>
      </c>
      <c r="W11" s="223"/>
      <c r="X11" s="223" t="s">
        <v>69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1014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20"/>
      <c r="B12" s="221"/>
      <c r="C12" s="259" t="s">
        <v>1018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293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1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4">
        <v>3</v>
      </c>
      <c r="B13" s="235" t="s">
        <v>1019</v>
      </c>
      <c r="C13" s="256" t="s">
        <v>1020</v>
      </c>
      <c r="D13" s="236" t="s">
        <v>1013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179</v>
      </c>
      <c r="T13" s="240" t="s">
        <v>284</v>
      </c>
      <c r="U13" s="223">
        <v>0</v>
      </c>
      <c r="V13" s="223">
        <f>ROUND(E13*U13,2)</f>
        <v>0</v>
      </c>
      <c r="W13" s="223"/>
      <c r="X13" s="223" t="s">
        <v>69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1014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9" t="s">
        <v>1021</v>
      </c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162</v>
      </c>
      <c r="B15" s="229" t="s">
        <v>135</v>
      </c>
      <c r="C15" s="255" t="s">
        <v>28</v>
      </c>
      <c r="D15" s="230"/>
      <c r="E15" s="231"/>
      <c r="F15" s="232"/>
      <c r="G15" s="232">
        <f>SUMIF(AG16:AG26,"&lt;&gt;NOR",G16:G26)</f>
        <v>0</v>
      </c>
      <c r="H15" s="232"/>
      <c r="I15" s="232">
        <f>SUM(I16:I26)</f>
        <v>0</v>
      </c>
      <c r="J15" s="232"/>
      <c r="K15" s="232">
        <f>SUM(K16:K26)</f>
        <v>0</v>
      </c>
      <c r="L15" s="232"/>
      <c r="M15" s="232">
        <f>SUM(M16:M26)</f>
        <v>0</v>
      </c>
      <c r="N15" s="232"/>
      <c r="O15" s="232">
        <f>SUM(O16:O26)</f>
        <v>0</v>
      </c>
      <c r="P15" s="232"/>
      <c r="Q15" s="232">
        <f>SUM(Q16:Q26)</f>
        <v>0</v>
      </c>
      <c r="R15" s="232"/>
      <c r="S15" s="232"/>
      <c r="T15" s="233"/>
      <c r="U15" s="227"/>
      <c r="V15" s="227">
        <f>SUM(V16:V26)</f>
        <v>0</v>
      </c>
      <c r="W15" s="227"/>
      <c r="X15" s="227"/>
      <c r="AG15" t="s">
        <v>163</v>
      </c>
    </row>
    <row r="16" spans="1:60" outlineLevel="1" x14ac:dyDescent="0.2">
      <c r="A16" s="234">
        <v>4</v>
      </c>
      <c r="B16" s="235" t="s">
        <v>1022</v>
      </c>
      <c r="C16" s="256" t="s">
        <v>1023</v>
      </c>
      <c r="D16" s="236" t="s">
        <v>1013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179</v>
      </c>
      <c r="T16" s="240" t="s">
        <v>284</v>
      </c>
      <c r="U16" s="223">
        <v>0</v>
      </c>
      <c r="V16" s="223">
        <f>ROUND(E16*U16,2)</f>
        <v>0</v>
      </c>
      <c r="W16" s="223"/>
      <c r="X16" s="223" t="s">
        <v>69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1014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9" t="s">
        <v>1024</v>
      </c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293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4">
        <v>5</v>
      </c>
      <c r="B18" s="235" t="s">
        <v>1025</v>
      </c>
      <c r="C18" s="256" t="s">
        <v>1026</v>
      </c>
      <c r="D18" s="236" t="s">
        <v>1013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179</v>
      </c>
      <c r="T18" s="240" t="s">
        <v>284</v>
      </c>
      <c r="U18" s="223">
        <v>0</v>
      </c>
      <c r="V18" s="223">
        <f>ROUND(E18*U18,2)</f>
        <v>0</v>
      </c>
      <c r="W18" s="223"/>
      <c r="X18" s="223" t="s">
        <v>69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1014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20"/>
      <c r="B19" s="221"/>
      <c r="C19" s="259" t="s">
        <v>1027</v>
      </c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293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1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6</v>
      </c>
      <c r="B20" s="235" t="s">
        <v>1028</v>
      </c>
      <c r="C20" s="256" t="s">
        <v>1029</v>
      </c>
      <c r="D20" s="236" t="s">
        <v>1013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179</v>
      </c>
      <c r="T20" s="240" t="s">
        <v>284</v>
      </c>
      <c r="U20" s="223">
        <v>0</v>
      </c>
      <c r="V20" s="223">
        <f>ROUND(E20*U20,2)</f>
        <v>0</v>
      </c>
      <c r="W20" s="223"/>
      <c r="X20" s="223" t="s">
        <v>69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1014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9" t="s">
        <v>1030</v>
      </c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293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Náklady na zábor pozemku pro kontejner na suť ve dvoře a náklad na zábor pozemku pro složení materiálu.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7</v>
      </c>
      <c r="B22" s="235" t="s">
        <v>1031</v>
      </c>
      <c r="C22" s="256" t="s">
        <v>1032</v>
      </c>
      <c r="D22" s="236" t="s">
        <v>1013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179</v>
      </c>
      <c r="T22" s="240" t="s">
        <v>284</v>
      </c>
      <c r="U22" s="223">
        <v>0</v>
      </c>
      <c r="V22" s="223">
        <f>ROUND(E22*U22,2)</f>
        <v>0</v>
      </c>
      <c r="W22" s="223"/>
      <c r="X22" s="223" t="s">
        <v>69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1014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20"/>
      <c r="B23" s="221"/>
      <c r="C23" s="259" t="s">
        <v>1033</v>
      </c>
      <c r="D23" s="243"/>
      <c r="E23" s="243"/>
      <c r="F23" s="243"/>
      <c r="G23" s="24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293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1" t="str">
        <f>C23</f>
        <v>Náklady zhotovitele, související s prováděním zkoušek a revizí předepsaných technickými normami nebo objednatelem a které jsou pro provedení díla nezbytné.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8</v>
      </c>
      <c r="B24" s="235" t="s">
        <v>1034</v>
      </c>
      <c r="C24" s="256" t="s">
        <v>1035</v>
      </c>
      <c r="D24" s="236" t="s">
        <v>1013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179</v>
      </c>
      <c r="T24" s="240" t="s">
        <v>284</v>
      </c>
      <c r="U24" s="223">
        <v>0</v>
      </c>
      <c r="V24" s="223">
        <f>ROUND(E24*U24,2)</f>
        <v>0</v>
      </c>
      <c r="W24" s="223"/>
      <c r="X24" s="223" t="s">
        <v>69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1014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9" t="s">
        <v>1036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293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Náklady na vyhotovení dokumentace skutečného provedení stavby a její předání objednateli v požadované formě a požadovaném počtu.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4">
        <v>9</v>
      </c>
      <c r="B26" s="235" t="s">
        <v>1037</v>
      </c>
      <c r="C26" s="256" t="s">
        <v>1038</v>
      </c>
      <c r="D26" s="236" t="s">
        <v>373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167</v>
      </c>
      <c r="T26" s="240" t="s">
        <v>284</v>
      </c>
      <c r="U26" s="223">
        <v>0</v>
      </c>
      <c r="V26" s="223">
        <f>ROUND(E26*U26,2)</f>
        <v>0</v>
      </c>
      <c r="W26" s="223"/>
      <c r="X26" s="223" t="s">
        <v>69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1014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3"/>
      <c r="B27" s="4"/>
      <c r="C27" s="26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149</v>
      </c>
    </row>
    <row r="28" spans="1:60" x14ac:dyDescent="0.2">
      <c r="A28" s="216"/>
      <c r="B28" s="217" t="s">
        <v>29</v>
      </c>
      <c r="C28" s="265"/>
      <c r="D28" s="218"/>
      <c r="E28" s="219"/>
      <c r="F28" s="219"/>
      <c r="G28" s="254">
        <f>G8+G15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408</v>
      </c>
    </row>
    <row r="29" spans="1:60" x14ac:dyDescent="0.2">
      <c r="C29" s="266"/>
      <c r="D29" s="10"/>
      <c r="AG29" t="s">
        <v>412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Ea7M351qApc9+WE9IWCkPw0zhDFDDiSGVl4tjfSymQ1jB+CoPdEqdcsN8dMtvitETbdGolfsFQVMx4HxEFo1g==" saltValue="F1dkcXzTPTP4fC7lMRVlwA==" spinCount="100000" sheet="1"/>
  <mergeCells count="12">
    <mergeCell ref="C14:G14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SO01 01 (03_2020) Pol</vt:lpstr>
      <vt:lpstr>SO01 02 (04_2020) Pol</vt:lpstr>
      <vt:lpstr>SO01 03 Pol</vt:lpstr>
      <vt:lpstr>SO01 04 Pol</vt:lpstr>
      <vt:lpstr>SO01 05 Pol</vt:lpstr>
      <vt:lpstr>SO01 06 Pol</vt:lpstr>
      <vt:lpstr>SO01 07 Pol</vt:lpstr>
      <vt:lpstr>SO02 01 Pol</vt:lpstr>
      <vt:lpstr>SO02 02 (03_2020)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(03_2020) Pol'!Názvy_tisku</vt:lpstr>
      <vt:lpstr>'SO01 02 (04_2020) Pol'!Názvy_tisku</vt:lpstr>
      <vt:lpstr>'SO01 03 Pol'!Názvy_tisku</vt:lpstr>
      <vt:lpstr>'SO01 04 Pol'!Názvy_tisku</vt:lpstr>
      <vt:lpstr>'SO01 05 Pol'!Názvy_tisku</vt:lpstr>
      <vt:lpstr>'SO01 06 Pol'!Názvy_tisku</vt:lpstr>
      <vt:lpstr>'SO01 07 Pol'!Názvy_tisku</vt:lpstr>
      <vt:lpstr>'SO02 01 Pol'!Názvy_tisku</vt:lpstr>
      <vt:lpstr>'SO02 02 (03_2020) Pol'!Názvy_tisku</vt:lpstr>
      <vt:lpstr>'VRN 01 Pol'!Názvy_tisku</vt:lpstr>
      <vt:lpstr>oadresa</vt:lpstr>
      <vt:lpstr>Stavba!Objednatel</vt:lpstr>
      <vt:lpstr>Stavba!Objekt</vt:lpstr>
      <vt:lpstr>'SO01 01 (03_2020) Pol'!Oblast_tisku</vt:lpstr>
      <vt:lpstr>'SO01 02 (04_2020) Pol'!Oblast_tisku</vt:lpstr>
      <vt:lpstr>'SO01 03 Pol'!Oblast_tisku</vt:lpstr>
      <vt:lpstr>'SO01 04 Pol'!Oblast_tisku</vt:lpstr>
      <vt:lpstr>'SO01 05 Pol'!Oblast_tisku</vt:lpstr>
      <vt:lpstr>'SO01 06 Pol'!Oblast_tisku</vt:lpstr>
      <vt:lpstr>'SO01 07 Pol'!Oblast_tisku</vt:lpstr>
      <vt:lpstr>'SO02 01 Pol'!Oblast_tisku</vt:lpstr>
      <vt:lpstr>'SO02 02 (03_2020)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2020-04-28T04:55:29Z</dcterms:modified>
</cp:coreProperties>
</file>