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trubova\VEREJNE ZAKAZKY SNO A SZZ\2021\SNO 2021\SNO_2021_07_PVC_MKB-Pavilon O\ZD+prilohy\"/>
    </mc:Choice>
  </mc:AlternateContent>
  <xr:revisionPtr revIDLastSave="0" documentId="13_ncr:1_{899EA206-7202-4D5B-ABDB-CA71653E58C8}" xr6:coauthVersionLast="46" xr6:coauthVersionMax="46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Rekapitulace stavby" sheetId="1" state="veryHidden" r:id="rId1"/>
    <sheet name="09 - PVC" sheetId="2" r:id="rId2"/>
  </sheets>
  <definedNames>
    <definedName name="_xlnm._FilterDatabase" localSheetId="1" hidden="1">'09 - PVC'!$C$117:$K$206</definedName>
    <definedName name="_xlnm.Print_Titles" localSheetId="1">'09 - PVC'!$117:$117</definedName>
    <definedName name="_xlnm.Print_Titles" localSheetId="0">'Rekapitulace stavby'!$92:$92</definedName>
    <definedName name="_xlnm.Print_Area" localSheetId="1">'09 - PVC'!$C$4:$J$76,'09 - PVC'!$C$105:$K$206</definedName>
    <definedName name="_xlnm.Print_Area" localSheetId="0">'Rekapitulace stavby'!$D$4:$AO$76,'Rekapitulace stavby'!$C$82:$AQ$96</definedName>
  </definedNames>
  <calcPr calcId="181029"/>
</workbook>
</file>

<file path=xl/calcChain.xml><?xml version="1.0" encoding="utf-8"?>
<calcChain xmlns="http://schemas.openxmlformats.org/spreadsheetml/2006/main">
  <c r="J187" i="2" l="1"/>
  <c r="J198" i="2"/>
  <c r="J202" i="2"/>
  <c r="J203" i="2"/>
  <c r="J204" i="2"/>
  <c r="J121" i="2"/>
  <c r="J150" i="2"/>
  <c r="J179" i="2"/>
  <c r="J180" i="2"/>
  <c r="J181" i="2"/>
  <c r="J182" i="2"/>
  <c r="J184" i="2"/>
  <c r="J186" i="2"/>
  <c r="J188" i="2"/>
  <c r="J189" i="2"/>
  <c r="J200" i="2"/>
  <c r="J191" i="2"/>
  <c r="J192" i="2"/>
  <c r="J195" i="2"/>
  <c r="J201" i="2"/>
  <c r="J205" i="2"/>
  <c r="J206" i="2"/>
  <c r="J120" i="2"/>
  <c r="J119" i="2"/>
  <c r="J118" i="2"/>
  <c r="J30" i="2"/>
  <c r="BK184" i="2"/>
  <c r="BI184" i="2"/>
  <c r="BH184" i="2"/>
  <c r="BG184" i="2"/>
  <c r="BF184" i="2"/>
  <c r="BE184" i="2"/>
  <c r="T184" i="2"/>
  <c r="R184" i="2"/>
  <c r="P184" i="2"/>
  <c r="BK204" i="2"/>
  <c r="BI204" i="2"/>
  <c r="BH204" i="2"/>
  <c r="BG204" i="2"/>
  <c r="BF204" i="2"/>
  <c r="BE204" i="2"/>
  <c r="T204" i="2"/>
  <c r="R204" i="2"/>
  <c r="P204" i="2"/>
  <c r="F109" i="2"/>
  <c r="F107" i="2"/>
  <c r="J37" i="2"/>
  <c r="J36" i="2"/>
  <c r="AY95" i="1"/>
  <c r="J35" i="2"/>
  <c r="AX95" i="1"/>
  <c r="BI206" i="2"/>
  <c r="BH206" i="2"/>
  <c r="BG206" i="2"/>
  <c r="BF206" i="2"/>
  <c r="T206" i="2"/>
  <c r="R206" i="2"/>
  <c r="P206" i="2"/>
  <c r="BI201" i="2"/>
  <c r="BH201" i="2"/>
  <c r="BG201" i="2"/>
  <c r="BF201" i="2"/>
  <c r="T201" i="2"/>
  <c r="R201" i="2"/>
  <c r="P201" i="2"/>
  <c r="BI192" i="2"/>
  <c r="BH192" i="2"/>
  <c r="BG192" i="2"/>
  <c r="BF192" i="2"/>
  <c r="T192" i="2"/>
  <c r="R192" i="2"/>
  <c r="P192" i="2"/>
  <c r="BI191" i="2"/>
  <c r="BH191" i="2"/>
  <c r="BG191" i="2"/>
  <c r="BF191" i="2"/>
  <c r="T191" i="2"/>
  <c r="R191" i="2"/>
  <c r="P191" i="2"/>
  <c r="BI150" i="2"/>
  <c r="BH150" i="2"/>
  <c r="BG150" i="2"/>
  <c r="BF150" i="2"/>
  <c r="T150" i="2"/>
  <c r="R150" i="2"/>
  <c r="P150" i="2"/>
  <c r="BI200" i="2"/>
  <c r="BH200" i="2"/>
  <c r="BG200" i="2"/>
  <c r="BF200" i="2"/>
  <c r="T200" i="2"/>
  <c r="R200" i="2"/>
  <c r="P200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21" i="2"/>
  <c r="BH121" i="2"/>
  <c r="BG121" i="2"/>
  <c r="BF121" i="2"/>
  <c r="T121" i="2"/>
  <c r="R121" i="2"/>
  <c r="P121" i="2"/>
  <c r="BI182" i="2"/>
  <c r="BH182" i="2"/>
  <c r="BG182" i="2"/>
  <c r="BF182" i="2"/>
  <c r="T182" i="2"/>
  <c r="R182" i="2"/>
  <c r="P182" i="2"/>
  <c r="BI180" i="2"/>
  <c r="BH180" i="2"/>
  <c r="BG180" i="2"/>
  <c r="BF180" i="2"/>
  <c r="T180" i="2"/>
  <c r="R180" i="2"/>
  <c r="P180" i="2"/>
  <c r="BI186" i="2"/>
  <c r="BH186" i="2"/>
  <c r="BG186" i="2"/>
  <c r="BF186" i="2"/>
  <c r="T186" i="2"/>
  <c r="R186" i="2"/>
  <c r="P186" i="2"/>
  <c r="F112" i="2"/>
  <c r="F89" i="2"/>
  <c r="E87" i="2"/>
  <c r="J24" i="2"/>
  <c r="E24" i="2"/>
  <c r="J115" i="2"/>
  <c r="J23" i="2"/>
  <c r="J21" i="2"/>
  <c r="E21" i="2"/>
  <c r="J114" i="2"/>
  <c r="J20" i="2"/>
  <c r="F115" i="2"/>
  <c r="J15" i="2"/>
  <c r="E15" i="2"/>
  <c r="J14" i="2"/>
  <c r="J89" i="2"/>
  <c r="L90" i="1"/>
  <c r="AM90" i="1"/>
  <c r="AM89" i="1"/>
  <c r="L89" i="1"/>
  <c r="AM87" i="1"/>
  <c r="L87" i="1"/>
  <c r="L85" i="1"/>
  <c r="L84" i="1"/>
  <c r="BK206" i="2"/>
  <c r="BK201" i="2"/>
  <c r="BK189" i="2"/>
  <c r="BK121" i="2"/>
  <c r="BK180" i="2"/>
  <c r="BK192" i="2"/>
  <c r="BK191" i="2"/>
  <c r="BK150" i="2"/>
  <c r="BK200" i="2"/>
  <c r="BK188" i="2"/>
  <c r="AS94" i="1"/>
  <c r="BK182" i="2"/>
  <c r="BK186" i="2"/>
  <c r="BK120" i="2"/>
  <c r="J98" i="2"/>
  <c r="P120" i="2"/>
  <c r="P119" i="2"/>
  <c r="P118" i="2"/>
  <c r="AU95" i="1"/>
  <c r="AU94" i="1"/>
  <c r="R120" i="2"/>
  <c r="R119" i="2"/>
  <c r="R118" i="2"/>
  <c r="T120" i="2"/>
  <c r="T119" i="2"/>
  <c r="T118" i="2"/>
  <c r="BE192" i="2"/>
  <c r="J91" i="2"/>
  <c r="J112" i="2"/>
  <c r="F92" i="2"/>
  <c r="F91" i="2"/>
  <c r="BE121" i="2"/>
  <c r="E85" i="2"/>
  <c r="J92" i="2"/>
  <c r="BE186" i="2"/>
  <c r="BE189" i="2"/>
  <c r="BE180" i="2"/>
  <c r="BE182" i="2"/>
  <c r="BE191" i="2"/>
  <c r="BE188" i="2"/>
  <c r="BE200" i="2"/>
  <c r="BE150" i="2"/>
  <c r="BE201" i="2"/>
  <c r="BE206" i="2"/>
  <c r="F34" i="2"/>
  <c r="BA95" i="1"/>
  <c r="BA94" i="1"/>
  <c r="W30" i="1"/>
  <c r="J34" i="2"/>
  <c r="AW95" i="1"/>
  <c r="F35" i="2"/>
  <c r="BB95" i="1"/>
  <c r="BB94" i="1"/>
  <c r="AX94" i="1"/>
  <c r="F36" i="2"/>
  <c r="BC95" i="1"/>
  <c r="BC94" i="1"/>
  <c r="W32" i="1"/>
  <c r="F37" i="2"/>
  <c r="BD95" i="1"/>
  <c r="BD94" i="1"/>
  <c r="W33" i="1"/>
  <c r="BK119" i="2"/>
  <c r="J97" i="2"/>
  <c r="W31" i="1"/>
  <c r="AW94" i="1"/>
  <c r="AK30" i="1"/>
  <c r="F33" i="2"/>
  <c r="AZ95" i="1"/>
  <c r="AZ94" i="1"/>
  <c r="AV94" i="1"/>
  <c r="AK29" i="1"/>
  <c r="AY94" i="1"/>
  <c r="J33" i="2"/>
  <c r="AV95" i="1"/>
  <c r="AT95" i="1"/>
  <c r="BK118" i="2"/>
  <c r="J96" i="2"/>
  <c r="AT94" i="1"/>
  <c r="W29" i="1"/>
  <c r="AG95" i="1"/>
  <c r="AG94" i="1"/>
  <c r="AN94" i="1"/>
  <c r="AN95" i="1"/>
  <c r="J39" i="2"/>
  <c r="AK26" i="1"/>
  <c r="AK35" i="1"/>
</calcChain>
</file>

<file path=xl/sharedStrings.xml><?xml version="1.0" encoding="utf-8"?>
<sst xmlns="http://schemas.openxmlformats.org/spreadsheetml/2006/main" count="782" uniqueCount="194">
  <si>
    <t>Export Komplet</t>
  </si>
  <si>
    <t/>
  </si>
  <si>
    <t>2.0</t>
  </si>
  <si>
    <t>ZAMOK</t>
  </si>
  <si>
    <t>False</t>
  </si>
  <si>
    <t>{bbe7482d-3089-4333-a489-f33bca920f07}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</si>
  <si>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</si>
  <si>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</si>
  <si>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</si>
  <si>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</si>
  <si>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</si>
  <si>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</si>
  <si>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</si>
  <si>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</si>
  <si>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12-208-VV1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</si>
  <si>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</si>
  <si>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</si>
  <si>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FN Ostrava - Stavební úpravy lékárny ve 2. NP Diagnostického komplementu</t>
  </si>
  <si>
    <t>KSO:</t>
  </si>
  <si>
    <t>CC-CZ:</t>
  </si>
  <si>
    <t>Místo:</t>
  </si>
  <si>
    <t xml:space="preserve"> </t>
  </si>
  <si>
    <t>Datum:</t>
  </si>
  <si>
    <t>8. 9. 2020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</si>
  <si>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</si>
  <si>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</si>
  <si>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</si>
  <si>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</si>
  <si>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</si>
  <si>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</si>
  <si>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</si>
  <si>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</si>
  <si>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</si>
  <si>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</si>
  <si>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</si>
  <si>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</si>
  <si>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</si>
  <si>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</si>
  <si>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</si>
  <si>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</si>
  <si>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</si>
  <si>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</si>
  <si>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</si>
  <si>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</si>
  <si>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</si>
  <si>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</si>
  <si>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</si>
  <si>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</si>
  <si>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</si>
  <si>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</si>
  <si>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</si>
  <si>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</si>
  <si>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</si>
  <si>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</si>
  <si>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</si>
  <si>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</si>
  <si>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</si>
  <si>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</si>
  <si>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</si>
  <si>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</si>
  <si>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</si>
  <si>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</si>
  <si>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</si>
  <si>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</si>
  <si>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</si>
  <si>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</si>
  <si>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</si>
  <si>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</si>
  <si>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</si>
  <si>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</si>
  <si>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</si>
  <si>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</si>
  <si>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</si>
  <si>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</si>
  <si>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</si>
  <si>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</si>
  <si>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</si>
  <si>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</si>
  <si>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09</t>
  </si>
  <si>
    <t>PVC</t>
  </si>
  <si>
    <t>STA</t>
  </si>
  <si>
    <t>1</t>
  </si>
  <si>
    <t>{dada6961-9526-4d06-bd8b-adf25cd80d4c}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</si>
  <si>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</si>
  <si>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</si>
  <si>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</si>
  <si>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</si>
  <si>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</si>
  <si>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</si>
  <si>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</si>
  <si>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</si>
  <si>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</si>
  <si>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776 - Podlahy povlakové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</si>
  <si>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</si>
  <si>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</si>
  <si>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</si>
  <si>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</si>
  <si>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</si>
  <si>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</si>
  <si>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</si>
  <si>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</si>
  <si>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</si>
  <si>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</si>
  <si>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</si>
  <si>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</si>
  <si>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</si>
  <si>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</si>
  <si>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</si>
  <si>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</si>
  <si>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776</t>
  </si>
  <si>
    <t>Podlahy povlakové</t>
  </si>
  <si>
    <t>K</t>
  </si>
  <si>
    <t>m2</t>
  </si>
  <si>
    <t>16</t>
  </si>
  <si>
    <t>901941284</t>
  </si>
  <si>
    <t>VV</t>
  </si>
  <si>
    <t>Součet</t>
  </si>
  <si>
    <t>4</t>
  </si>
  <si>
    <t>Příprava podkladu penetrace vodou ředitelná na savý podklad (válečkováním) ředěná v poměru 1:1 podlah</t>
  </si>
  <si>
    <t>293970107</t>
  </si>
  <si>
    <t>19564789</t>
  </si>
  <si>
    <t>448717862</t>
  </si>
  <si>
    <t>M</t>
  </si>
  <si>
    <t>32</t>
  </si>
  <si>
    <t>Montáž podlahovin z PVC lepením standardním lepidlem z pásů standardních</t>
  </si>
  <si>
    <t>-735494275</t>
  </si>
  <si>
    <t>-1346508345</t>
  </si>
  <si>
    <t>Montáž podlahovin z PVC spoj podlah svařováním za tepla (včetně frézování)</t>
  </si>
  <si>
    <t>m</t>
  </si>
  <si>
    <t>612778832</t>
  </si>
  <si>
    <t>Demontáž soklíků nebo lišt pryžových nebo plastových</t>
  </si>
  <si>
    <t>435521786</t>
  </si>
  <si>
    <t>-497098132</t>
  </si>
  <si>
    <t>-1822667029</t>
  </si>
  <si>
    <t>Ostatní práce spárování silikonem</t>
  </si>
  <si>
    <t>-1515260786</t>
  </si>
  <si>
    <t>390707111</t>
  </si>
  <si>
    <t>Obnova PVC podlahovin</t>
  </si>
  <si>
    <t>Olomoucká 470/86</t>
  </si>
  <si>
    <t>Slezská nemocnice v Opavě, p.o.</t>
  </si>
  <si>
    <t>111 - lab. - bakteriologie 2 = 4,65 x 4,50</t>
  </si>
  <si>
    <t>112 - lab. - bakteriologie 3 = 4,25 x 2,00</t>
  </si>
  <si>
    <t>113 - antibiotická laboratoř = 6,20 x 2,90</t>
  </si>
  <si>
    <t>114 - lab. - bakteriologie 4 = 6,20 x 2,60</t>
  </si>
  <si>
    <t>115 - lab. - bakteriologie 5 = 6,20 x 2,60</t>
  </si>
  <si>
    <t>117 - imunologická laborat. = 6,20 x 2,90</t>
  </si>
  <si>
    <t>118 - parazitální serologie = 6,20 x 2,60</t>
  </si>
  <si>
    <t>128 - předsíň = 2,00 x 1,35</t>
  </si>
  <si>
    <t>129 - lab. - bakteriologie 7 = 4,90 x 2,50</t>
  </si>
  <si>
    <t>130 - filtr = 2,00 x 1,30</t>
  </si>
  <si>
    <t>132 - filtr = 2,00 x 1,15</t>
  </si>
  <si>
    <t>133 - chodba = 4,30 x 1,05 + 2,00 x 0,95</t>
  </si>
  <si>
    <t>133-a - předsíň = 1,40 x 0,85</t>
  </si>
  <si>
    <t>133-b - wc = 1,25 x 0,80</t>
  </si>
  <si>
    <t>134 - diagnostika TBC = 4,90 x 2,50</t>
  </si>
  <si>
    <t>135 - laboratoř TBC = 4,05 x 4,00 + 1,50 x 0,80</t>
  </si>
  <si>
    <t>136 - termobox = 3,50 x 2,50</t>
  </si>
  <si>
    <t>135-a - centrifuga = 4,0 x 1,5</t>
  </si>
  <si>
    <t>Příplatek za penetraci neředěnou podlah nesavý podklad</t>
  </si>
  <si>
    <t>mb</t>
  </si>
  <si>
    <t>podlahová lišta fabion s poloměrem 30 mm</t>
  </si>
  <si>
    <t>Přesun hmot pro podlahy povlakové stanovený procentní sazbou (%) z ceny vodorovná dopravní vzdálenost do 50 m v objektech výšky přes 6 do 12 m</t>
  </si>
  <si>
    <t>%</t>
  </si>
  <si>
    <t>Poplatek za uložení odpadu</t>
  </si>
  <si>
    <t>kpl</t>
  </si>
  <si>
    <t>Příprava podkladu broušení samonivelační stěrky před pokládkou PVC</t>
  </si>
  <si>
    <t>147 - hlavní chodba odděl. = 7,50 x 1,80</t>
  </si>
  <si>
    <t>147-a - hlavní chodba odděl. = 8,76 x 1,35</t>
  </si>
  <si>
    <t>147-b - hlavní chodba odděl. = 11,00 x 1,75</t>
  </si>
  <si>
    <t>147-c - hlavní chodba odděl. = 8,00 x 1,80 + 2,35 x 4,20</t>
  </si>
  <si>
    <t>147-d - hlavní chodba odděl. = 12,10 x 1,80</t>
  </si>
  <si>
    <t>147-e - hlavní chodba - přístavba = 12,30 x 1,80</t>
  </si>
  <si>
    <t>Příprava podkladu broušením podlah stávajícího podkladu pro odstranění lepidla (po starých krytinách)</t>
  </si>
  <si>
    <t>"místnosti"</t>
  </si>
  <si>
    <t>"chodby"</t>
  </si>
  <si>
    <t>375,32*1,05 "Přepočtené koeficientem množství</t>
  </si>
  <si>
    <t>"viz. montáž + ztratné"</t>
  </si>
  <si>
    <t>Montáž lišt přechodových, doplňkových</t>
  </si>
  <si>
    <t>přechodová lišta 30 mm, hliník, eloxovaná, stříbrná</t>
  </si>
  <si>
    <t>Demontáž povlakových podlahovin lepených ručně s podložkou - stávající podlahovina ve dvou vrstvách</t>
  </si>
  <si>
    <t>Příprava podkladu vyrovnání samonivelační stěrkou podlah min.pevnosti 20 MPa, tloušťky přes 4 do 6 mm</t>
  </si>
  <si>
    <t xml:space="preserve">Příprava podkladu vyrovnání rychleschnoucí samonivelační stěrkou podlah min.pevnosti 30 MPa, tloušťky přes 4 do 6 mm </t>
  </si>
  <si>
    <t>Vytažení a ukončení PVC do fabionu, v. 100 mm</t>
  </si>
  <si>
    <t>D+M dilatační lišty 4,5 mm, nerez/PVC, přírodní, šedá</t>
  </si>
  <si>
    <t xml:space="preserve">Šití a sponkování prasklin stávajícího podkladu - ocelové svorky + silikátová pryskyřice </t>
  </si>
  <si>
    <t>HOMOGENNÍ PVC -  š. 2,0 m, o tloušťce 2 mm a hmotnosti ≤ 2850 g., určená pro komerční prostory, třída zátěže 34/43, třída otěru T, s povrchovou úpravou Evercare, hořlavost Bfl S1 - materiál k vytvoření fabionového ukončení</t>
  </si>
  <si>
    <t>HOMOGENNÍ PVC -  š. 2,0 m, o tloušťce 2 mm a hmotnosti ≤ 2850g, určená pro komerční prostory, třída zátěže 34/43, třída otěru T, s povrchovou úpravou Evercare, hořlavost Bfl S1, vč. svařovací šňůry</t>
  </si>
  <si>
    <t>311,65*1,15 "Přepočtené koeficientem množství</t>
  </si>
  <si>
    <t>375,32*0,1 "Přepočtené koeficientem množství</t>
  </si>
  <si>
    <t>Účastník ZŘ</t>
  </si>
  <si>
    <t>Účastník ZŘ:</t>
  </si>
  <si>
    <t>Slezská nemocnice v Opavě, p.o. - Pavilon O - mikrobiologie</t>
  </si>
  <si>
    <t>131 - mykologie = 4,90 x 2,50</t>
  </si>
  <si>
    <t xml:space="preserve">Montáž fabionového rohového klínku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</si>
</sst>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0.000"/>
  </numFmts>
  <fonts count="40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b/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0" xfId="0" applyFont="1" applyAlignment="1" applyProtection="1">
      <alignment vertical="center"/>
    </xf>
    <xf numFmtId="0" fontId="39" fillId="0" borderId="0" xfId="0" applyFont="1"/>
    <xf numFmtId="0" fontId="39" fillId="0" borderId="0" xfId="0" applyFont="1" applyAlignment="1">
      <alignment vertical="center"/>
    </xf>
    <xf numFmtId="168" fontId="10" fillId="0" borderId="0" xfId="0" applyNumberFormat="1" applyFont="1" applyAlignment="1" applyProtection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168" fontId="10" fillId="0" borderId="0" xfId="0" applyNumberFormat="1" applyFont="1" applyAlignment="1">
      <alignment horizontal="right" vertical="center" wrapText="1"/>
    </xf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0" borderId="22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CM97"/>
  <sheetViews>
    <sheetView showGridLines="0" workbookViewId="0"/>
  </sheetViews>
  <sheetFormatPr defaultColWidth="8.6640625" defaultRowHeight="11.25" x14ac:dyDescent="0.2"/>
  <cols>
    <col min="1" max="1" width="8.16406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1640625" style="1" customWidth="1"/>
    <col min="35" max="35" width="31.6640625" style="1" customWidth="1"/>
    <col min="36" max="37" width="2.5" style="1" customWidth="1"/>
    <col min="38" max="38" width="8.1640625" style="1" customWidth="1"/>
    <col min="39" max="39" width="3.1640625" style="1" customWidth="1"/>
    <col min="40" max="40" width="13.16406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66406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1640625" style="1" hidden="1"/>
  </cols>
  <sheetData>
    <row r="1" spans="1:74" x14ac:dyDescent="0.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 x14ac:dyDescent="0.2"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S2" s="18" t="s">
        <v>6</v>
      </c>
      <c r="BT2" s="18" t="s">
        <v>7</v>
      </c>
    </row>
    <row r="3" spans="1:74" s="1" customFormat="1" ht="6.95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 x14ac:dyDescent="0.2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 x14ac:dyDescent="0.2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9" t="s">
        <v>14</v>
      </c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3"/>
      <c r="AQ5" s="23"/>
      <c r="AR5" s="21"/>
      <c r="BE5" s="286" t="s">
        <v>15</v>
      </c>
      <c r="BS5" s="18" t="s">
        <v>6</v>
      </c>
    </row>
    <row r="6" spans="1:74" s="1" customFormat="1" ht="36.950000000000003" customHeight="1" x14ac:dyDescent="0.2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91" t="s">
        <v>17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3"/>
      <c r="AQ6" s="23"/>
      <c r="AR6" s="21"/>
      <c r="BE6" s="287"/>
      <c r="BS6" s="18" t="s">
        <v>6</v>
      </c>
    </row>
    <row r="7" spans="1:74" s="1" customFormat="1" ht="12" customHeight="1" x14ac:dyDescent="0.2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87"/>
      <c r="BS7" s="18" t="s">
        <v>6</v>
      </c>
    </row>
    <row r="8" spans="1:74" s="1" customFormat="1" ht="12" customHeight="1" x14ac:dyDescent="0.2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87"/>
      <c r="BS8" s="18" t="s">
        <v>6</v>
      </c>
    </row>
    <row r="9" spans="1:74" s="1" customFormat="1" ht="14.45" customHeight="1" x14ac:dyDescent="0.2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87"/>
      <c r="BS9" s="18" t="s">
        <v>6</v>
      </c>
    </row>
    <row r="10" spans="1:74" s="1" customFormat="1" ht="12" customHeight="1" x14ac:dyDescent="0.2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87"/>
      <c r="BS10" s="18" t="s">
        <v>6</v>
      </c>
    </row>
    <row r="11" spans="1:74" s="1" customFormat="1" ht="18.600000000000001" customHeight="1" x14ac:dyDescent="0.2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287"/>
      <c r="BS11" s="18" t="s">
        <v>6</v>
      </c>
    </row>
    <row r="12" spans="1:74" s="1" customFormat="1" ht="6.95" customHeight="1" x14ac:dyDescent="0.2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7"/>
      <c r="BS12" s="18" t="s">
        <v>6</v>
      </c>
    </row>
    <row r="13" spans="1:74" s="1" customFormat="1" ht="12" customHeight="1" x14ac:dyDescent="0.2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28</v>
      </c>
      <c r="AO13" s="23"/>
      <c r="AP13" s="23"/>
      <c r="AQ13" s="23"/>
      <c r="AR13" s="21"/>
      <c r="BE13" s="287"/>
      <c r="BS13" s="18" t="s">
        <v>6</v>
      </c>
    </row>
    <row r="14" spans="1:74" ht="12.75" x14ac:dyDescent="0.2">
      <c r="B14" s="22"/>
      <c r="C14" s="23"/>
      <c r="D14" s="23"/>
      <c r="E14" s="292" t="s">
        <v>28</v>
      </c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287"/>
      <c r="BS14" s="18" t="s">
        <v>6</v>
      </c>
    </row>
    <row r="15" spans="1:74" s="1" customFormat="1" ht="6.95" customHeight="1" x14ac:dyDescent="0.2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7"/>
      <c r="BS15" s="18" t="s">
        <v>4</v>
      </c>
    </row>
    <row r="16" spans="1:74" s="1" customFormat="1" ht="12" customHeight="1" x14ac:dyDescent="0.2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87"/>
      <c r="BS16" s="18" t="s">
        <v>4</v>
      </c>
    </row>
    <row r="17" spans="1:71" s="1" customFormat="1" ht="18.600000000000001" customHeight="1" x14ac:dyDescent="0.2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287"/>
      <c r="BS17" s="18" t="s">
        <v>30</v>
      </c>
    </row>
    <row r="18" spans="1:71" s="1" customFormat="1" ht="6.95" customHeight="1" x14ac:dyDescent="0.2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7"/>
      <c r="BS18" s="18" t="s">
        <v>6</v>
      </c>
    </row>
    <row r="19" spans="1:71" s="1" customFormat="1" ht="12" customHeight="1" x14ac:dyDescent="0.2">
      <c r="B19" s="22"/>
      <c r="C19" s="23"/>
      <c r="D19" s="30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87"/>
      <c r="BS19" s="18" t="s">
        <v>6</v>
      </c>
    </row>
    <row r="20" spans="1:71" s="1" customFormat="1" ht="18.600000000000001" customHeight="1" x14ac:dyDescent="0.2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287"/>
      <c r="BS20" s="18" t="s">
        <v>30</v>
      </c>
    </row>
    <row r="21" spans="1:71" s="1" customFormat="1" ht="6.95" customHeight="1" x14ac:dyDescent="0.2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7"/>
    </row>
    <row r="22" spans="1:71" s="1" customFormat="1" ht="12" customHeight="1" x14ac:dyDescent="0.2">
      <c r="B22" s="22"/>
      <c r="C22" s="23"/>
      <c r="D22" s="30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7"/>
    </row>
    <row r="23" spans="1:71" s="1" customFormat="1" ht="16.5" customHeight="1" x14ac:dyDescent="0.2">
      <c r="B23" s="22"/>
      <c r="C23" s="23"/>
      <c r="D23" s="23"/>
      <c r="E23" s="294" t="s">
        <v>1</v>
      </c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3"/>
      <c r="AP23" s="23"/>
      <c r="AQ23" s="23"/>
      <c r="AR23" s="21"/>
      <c r="BE23" s="287"/>
    </row>
    <row r="24" spans="1:71" s="1" customFormat="1" ht="6.95" customHeight="1" x14ac:dyDescent="0.2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7"/>
    </row>
    <row r="25" spans="1:71" s="1" customFormat="1" ht="6.95" customHeight="1" x14ac:dyDescent="0.2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87"/>
    </row>
    <row r="26" spans="1:71" s="2" customFormat="1" ht="26.1" customHeight="1" x14ac:dyDescent="0.2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95">
        <f>ROUND(AG94,2)</f>
        <v>0</v>
      </c>
      <c r="AL26" s="296"/>
      <c r="AM26" s="296"/>
      <c r="AN26" s="296"/>
      <c r="AO26" s="296"/>
      <c r="AP26" s="37"/>
      <c r="AQ26" s="37"/>
      <c r="AR26" s="40"/>
      <c r="BE26" s="287"/>
    </row>
    <row r="27" spans="1:71" s="2" customFormat="1" ht="6.95" customHeight="1" x14ac:dyDescent="0.2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87"/>
    </row>
    <row r="28" spans="1:71" s="2" customFormat="1" ht="12.75" x14ac:dyDescent="0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7" t="s">
        <v>34</v>
      </c>
      <c r="M28" s="297"/>
      <c r="N28" s="297"/>
      <c r="O28" s="297"/>
      <c r="P28" s="297"/>
      <c r="Q28" s="37"/>
      <c r="R28" s="37"/>
      <c r="S28" s="37"/>
      <c r="T28" s="37"/>
      <c r="U28" s="37"/>
      <c r="V28" s="37"/>
      <c r="W28" s="297" t="s">
        <v>35</v>
      </c>
      <c r="X28" s="297"/>
      <c r="Y28" s="297"/>
      <c r="Z28" s="297"/>
      <c r="AA28" s="297"/>
      <c r="AB28" s="297"/>
      <c r="AC28" s="297"/>
      <c r="AD28" s="297"/>
      <c r="AE28" s="297"/>
      <c r="AF28" s="37"/>
      <c r="AG28" s="37"/>
      <c r="AH28" s="37"/>
      <c r="AI28" s="37"/>
      <c r="AJ28" s="37"/>
      <c r="AK28" s="297" t="s">
        <v>36</v>
      </c>
      <c r="AL28" s="297"/>
      <c r="AM28" s="297"/>
      <c r="AN28" s="297"/>
      <c r="AO28" s="297"/>
      <c r="AP28" s="37"/>
      <c r="AQ28" s="37"/>
      <c r="AR28" s="40"/>
      <c r="BE28" s="287"/>
    </row>
    <row r="29" spans="1:71" s="3" customFormat="1" ht="14.45" customHeight="1" x14ac:dyDescent="0.2">
      <c r="B29" s="41"/>
      <c r="C29" s="42"/>
      <c r="D29" s="30" t="s">
        <v>37</v>
      </c>
      <c r="E29" s="42"/>
      <c r="F29" s="30" t="s">
        <v>38</v>
      </c>
      <c r="G29" s="42"/>
      <c r="H29" s="42"/>
      <c r="I29" s="42"/>
      <c r="J29" s="42"/>
      <c r="K29" s="42"/>
      <c r="L29" s="300">
        <v>0.21</v>
      </c>
      <c r="M29" s="299"/>
      <c r="N29" s="299"/>
      <c r="O29" s="299"/>
      <c r="P29" s="299"/>
      <c r="Q29" s="42"/>
      <c r="R29" s="42"/>
      <c r="S29" s="42"/>
      <c r="T29" s="42"/>
      <c r="U29" s="42"/>
      <c r="V29" s="42"/>
      <c r="W29" s="298">
        <f>ROUND(AZ94, 2)</f>
        <v>0</v>
      </c>
      <c r="X29" s="299"/>
      <c r="Y29" s="299"/>
      <c r="Z29" s="299"/>
      <c r="AA29" s="299"/>
      <c r="AB29" s="299"/>
      <c r="AC29" s="299"/>
      <c r="AD29" s="299"/>
      <c r="AE29" s="299"/>
      <c r="AF29" s="42"/>
      <c r="AG29" s="42"/>
      <c r="AH29" s="42"/>
      <c r="AI29" s="42"/>
      <c r="AJ29" s="42"/>
      <c r="AK29" s="298">
        <f>ROUND(AV94, 2)</f>
        <v>0</v>
      </c>
      <c r="AL29" s="299"/>
      <c r="AM29" s="299"/>
      <c r="AN29" s="299"/>
      <c r="AO29" s="299"/>
      <c r="AP29" s="42"/>
      <c r="AQ29" s="42"/>
      <c r="AR29" s="43"/>
      <c r="BE29" s="288"/>
    </row>
    <row r="30" spans="1:71" s="3" customFormat="1" ht="14.45" customHeight="1" x14ac:dyDescent="0.2">
      <c r="B30" s="41"/>
      <c r="C30" s="42"/>
      <c r="D30" s="42"/>
      <c r="E30" s="42"/>
      <c r="F30" s="30" t="s">
        <v>39</v>
      </c>
      <c r="G30" s="42"/>
      <c r="H30" s="42"/>
      <c r="I30" s="42"/>
      <c r="J30" s="42"/>
      <c r="K30" s="42"/>
      <c r="L30" s="300">
        <v>0.15</v>
      </c>
      <c r="M30" s="299"/>
      <c r="N30" s="299"/>
      <c r="O30" s="299"/>
      <c r="P30" s="299"/>
      <c r="Q30" s="42"/>
      <c r="R30" s="42"/>
      <c r="S30" s="42"/>
      <c r="T30" s="42"/>
      <c r="U30" s="42"/>
      <c r="V30" s="42"/>
      <c r="W30" s="298">
        <f>ROUND(BA94, 2)</f>
        <v>0</v>
      </c>
      <c r="X30" s="299"/>
      <c r="Y30" s="299"/>
      <c r="Z30" s="299"/>
      <c r="AA30" s="299"/>
      <c r="AB30" s="299"/>
      <c r="AC30" s="299"/>
      <c r="AD30" s="299"/>
      <c r="AE30" s="299"/>
      <c r="AF30" s="42"/>
      <c r="AG30" s="42"/>
      <c r="AH30" s="42"/>
      <c r="AI30" s="42"/>
      <c r="AJ30" s="42"/>
      <c r="AK30" s="298">
        <f>ROUND(AW94, 2)</f>
        <v>0</v>
      </c>
      <c r="AL30" s="299"/>
      <c r="AM30" s="299"/>
      <c r="AN30" s="299"/>
      <c r="AO30" s="299"/>
      <c r="AP30" s="42"/>
      <c r="AQ30" s="42"/>
      <c r="AR30" s="43"/>
      <c r="BE30" s="288"/>
    </row>
    <row r="31" spans="1:71" s="3" customFormat="1" ht="14.45" hidden="1" customHeight="1" x14ac:dyDescent="0.2">
      <c r="B31" s="41"/>
      <c r="C31" s="42"/>
      <c r="D31" s="42"/>
      <c r="E31" s="42"/>
      <c r="F31" s="30" t="s">
        <v>40</v>
      </c>
      <c r="G31" s="42"/>
      <c r="H31" s="42"/>
      <c r="I31" s="42"/>
      <c r="J31" s="42"/>
      <c r="K31" s="42"/>
      <c r="L31" s="300">
        <v>0.21</v>
      </c>
      <c r="M31" s="299"/>
      <c r="N31" s="299"/>
      <c r="O31" s="299"/>
      <c r="P31" s="299"/>
      <c r="Q31" s="42"/>
      <c r="R31" s="42"/>
      <c r="S31" s="42"/>
      <c r="T31" s="42"/>
      <c r="U31" s="42"/>
      <c r="V31" s="42"/>
      <c r="W31" s="298">
        <f>ROUND(BB94, 2)</f>
        <v>0</v>
      </c>
      <c r="X31" s="299"/>
      <c r="Y31" s="299"/>
      <c r="Z31" s="299"/>
      <c r="AA31" s="299"/>
      <c r="AB31" s="299"/>
      <c r="AC31" s="299"/>
      <c r="AD31" s="299"/>
      <c r="AE31" s="299"/>
      <c r="AF31" s="42"/>
      <c r="AG31" s="42"/>
      <c r="AH31" s="42"/>
      <c r="AI31" s="42"/>
      <c r="AJ31" s="42"/>
      <c r="AK31" s="298">
        <v>0</v>
      </c>
      <c r="AL31" s="299"/>
      <c r="AM31" s="299"/>
      <c r="AN31" s="299"/>
      <c r="AO31" s="299"/>
      <c r="AP31" s="42"/>
      <c r="AQ31" s="42"/>
      <c r="AR31" s="43"/>
      <c r="BE31" s="288"/>
    </row>
    <row r="32" spans="1:71" s="3" customFormat="1" ht="14.45" hidden="1" customHeight="1" x14ac:dyDescent="0.2">
      <c r="B32" s="41"/>
      <c r="C32" s="42"/>
      <c r="D32" s="42"/>
      <c r="E32" s="42"/>
      <c r="F32" s="30" t="s">
        <v>41</v>
      </c>
      <c r="G32" s="42"/>
      <c r="H32" s="42"/>
      <c r="I32" s="42"/>
      <c r="J32" s="42"/>
      <c r="K32" s="42"/>
      <c r="L32" s="300">
        <v>0.15</v>
      </c>
      <c r="M32" s="299"/>
      <c r="N32" s="299"/>
      <c r="O32" s="299"/>
      <c r="P32" s="299"/>
      <c r="Q32" s="42"/>
      <c r="R32" s="42"/>
      <c r="S32" s="42"/>
      <c r="T32" s="42"/>
      <c r="U32" s="42"/>
      <c r="V32" s="42"/>
      <c r="W32" s="298">
        <f>ROUND(BC94, 2)</f>
        <v>0</v>
      </c>
      <c r="X32" s="299"/>
      <c r="Y32" s="299"/>
      <c r="Z32" s="299"/>
      <c r="AA32" s="299"/>
      <c r="AB32" s="299"/>
      <c r="AC32" s="299"/>
      <c r="AD32" s="299"/>
      <c r="AE32" s="299"/>
      <c r="AF32" s="42"/>
      <c r="AG32" s="42"/>
      <c r="AH32" s="42"/>
      <c r="AI32" s="42"/>
      <c r="AJ32" s="42"/>
      <c r="AK32" s="298">
        <v>0</v>
      </c>
      <c r="AL32" s="299"/>
      <c r="AM32" s="299"/>
      <c r="AN32" s="299"/>
      <c r="AO32" s="299"/>
      <c r="AP32" s="42"/>
      <c r="AQ32" s="42"/>
      <c r="AR32" s="43"/>
      <c r="BE32" s="288"/>
    </row>
    <row r="33" spans="1:57" s="3" customFormat="1" ht="14.45" hidden="1" customHeight="1" x14ac:dyDescent="0.2">
      <c r="B33" s="41"/>
      <c r="C33" s="42"/>
      <c r="D33" s="42"/>
      <c r="E33" s="42"/>
      <c r="F33" s="30" t="s">
        <v>42</v>
      </c>
      <c r="G33" s="42"/>
      <c r="H33" s="42"/>
      <c r="I33" s="42"/>
      <c r="J33" s="42"/>
      <c r="K33" s="42"/>
      <c r="L33" s="300">
        <v>0</v>
      </c>
      <c r="M33" s="299"/>
      <c r="N33" s="299"/>
      <c r="O33" s="299"/>
      <c r="P33" s="299"/>
      <c r="Q33" s="42"/>
      <c r="R33" s="42"/>
      <c r="S33" s="42"/>
      <c r="T33" s="42"/>
      <c r="U33" s="42"/>
      <c r="V33" s="42"/>
      <c r="W33" s="298">
        <f>ROUND(BD94, 2)</f>
        <v>0</v>
      </c>
      <c r="X33" s="299"/>
      <c r="Y33" s="299"/>
      <c r="Z33" s="299"/>
      <c r="AA33" s="299"/>
      <c r="AB33" s="299"/>
      <c r="AC33" s="299"/>
      <c r="AD33" s="299"/>
      <c r="AE33" s="299"/>
      <c r="AF33" s="42"/>
      <c r="AG33" s="42"/>
      <c r="AH33" s="42"/>
      <c r="AI33" s="42"/>
      <c r="AJ33" s="42"/>
      <c r="AK33" s="298">
        <v>0</v>
      </c>
      <c r="AL33" s="299"/>
      <c r="AM33" s="299"/>
      <c r="AN33" s="299"/>
      <c r="AO33" s="299"/>
      <c r="AP33" s="42"/>
      <c r="AQ33" s="42"/>
      <c r="AR33" s="43"/>
      <c r="BE33" s="288"/>
    </row>
    <row r="34" spans="1:57" s="2" customFormat="1" ht="6.95" customHeight="1" x14ac:dyDescent="0.2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87"/>
    </row>
    <row r="35" spans="1:57" s="2" customFormat="1" ht="26.1" customHeight="1" x14ac:dyDescent="0.2">
      <c r="A35" s="35"/>
      <c r="B35" s="36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303" t="s">
        <v>45</v>
      </c>
      <c r="Y35" s="304"/>
      <c r="Z35" s="304"/>
      <c r="AA35" s="304"/>
      <c r="AB35" s="304"/>
      <c r="AC35" s="46"/>
      <c r="AD35" s="46"/>
      <c r="AE35" s="46"/>
      <c r="AF35" s="46"/>
      <c r="AG35" s="46"/>
      <c r="AH35" s="46"/>
      <c r="AI35" s="46"/>
      <c r="AJ35" s="46"/>
      <c r="AK35" s="305">
        <f>SUM(AK26:AK33)</f>
        <v>0</v>
      </c>
      <c r="AL35" s="304"/>
      <c r="AM35" s="304"/>
      <c r="AN35" s="304"/>
      <c r="AO35" s="306"/>
      <c r="AP35" s="44"/>
      <c r="AQ35" s="44"/>
      <c r="AR35" s="40"/>
      <c r="BE35" s="35"/>
    </row>
    <row r="36" spans="1:57" s="2" customFormat="1" ht="6.95" customHeight="1" x14ac:dyDescent="0.2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 x14ac:dyDescent="0.2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 x14ac:dyDescent="0.2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 x14ac:dyDescent="0.2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 x14ac:dyDescent="0.2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 x14ac:dyDescent="0.2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 x14ac:dyDescent="0.2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 x14ac:dyDescent="0.2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 x14ac:dyDescent="0.2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 x14ac:dyDescent="0.2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 x14ac:dyDescent="0.2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 x14ac:dyDescent="0.2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 x14ac:dyDescent="0.2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 x14ac:dyDescent="0.2">
      <c r="B49" s="48"/>
      <c r="C49" s="49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47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x14ac:dyDescent="0.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x14ac:dyDescent="0.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x14ac:dyDescent="0.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x14ac:dyDescent="0.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x14ac:dyDescent="0.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x14ac:dyDescent="0.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x14ac:dyDescent="0.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x14ac:dyDescent="0.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x14ac:dyDescent="0.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x14ac:dyDescent="0.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 x14ac:dyDescent="0.2">
      <c r="A60" s="35"/>
      <c r="B60" s="36"/>
      <c r="C60" s="37"/>
      <c r="D60" s="53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48</v>
      </c>
      <c r="AI60" s="39"/>
      <c r="AJ60" s="39"/>
      <c r="AK60" s="39"/>
      <c r="AL60" s="39"/>
      <c r="AM60" s="53" t="s">
        <v>49</v>
      </c>
      <c r="AN60" s="39"/>
      <c r="AO60" s="39"/>
      <c r="AP60" s="37"/>
      <c r="AQ60" s="37"/>
      <c r="AR60" s="40"/>
      <c r="BE60" s="35"/>
    </row>
    <row r="61" spans="1:57" x14ac:dyDescent="0.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x14ac:dyDescent="0.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x14ac:dyDescent="0.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 x14ac:dyDescent="0.2">
      <c r="A64" s="35"/>
      <c r="B64" s="36"/>
      <c r="C64" s="37"/>
      <c r="D64" s="50" t="s">
        <v>50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51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 x14ac:dyDescent="0.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x14ac:dyDescent="0.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x14ac:dyDescent="0.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x14ac:dyDescent="0.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x14ac:dyDescent="0.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x14ac:dyDescent="0.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x14ac:dyDescent="0.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x14ac:dyDescent="0.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x14ac:dyDescent="0.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x14ac:dyDescent="0.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 x14ac:dyDescent="0.2">
      <c r="A75" s="35"/>
      <c r="B75" s="36"/>
      <c r="C75" s="37"/>
      <c r="D75" s="53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48</v>
      </c>
      <c r="AI75" s="39"/>
      <c r="AJ75" s="39"/>
      <c r="AK75" s="39"/>
      <c r="AL75" s="39"/>
      <c r="AM75" s="53" t="s">
        <v>49</v>
      </c>
      <c r="AN75" s="39"/>
      <c r="AO75" s="39"/>
      <c r="AP75" s="37"/>
      <c r="AQ75" s="37"/>
      <c r="AR75" s="40"/>
      <c r="BE75" s="35"/>
    </row>
    <row r="76" spans="1:57" s="2" customFormat="1" x14ac:dyDescent="0.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 x14ac:dyDescent="0.2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5" customHeight="1" x14ac:dyDescent="0.2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5" customHeight="1" x14ac:dyDescent="0.2">
      <c r="A82" s="35"/>
      <c r="B82" s="36"/>
      <c r="C82" s="24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 x14ac:dyDescent="0.2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 x14ac:dyDescent="0.2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12-208-VV1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 x14ac:dyDescent="0.2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16" t="str">
        <f>K6</f>
        <v>FN Ostrava - Stavební úpravy lékárny ve 2. NP Diagnostického komplementu</v>
      </c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317"/>
      <c r="AO85" s="317"/>
      <c r="AP85" s="64"/>
      <c r="AQ85" s="64"/>
      <c r="AR85" s="65"/>
    </row>
    <row r="86" spans="1:91" s="2" customFormat="1" ht="6.95" customHeight="1" x14ac:dyDescent="0.2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 x14ac:dyDescent="0.2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18" t="str">
        <f>IF(AN8= "","",AN8)</f>
        <v>8. 9. 2020</v>
      </c>
      <c r="AN87" s="318"/>
      <c r="AO87" s="37"/>
      <c r="AP87" s="37"/>
      <c r="AQ87" s="37"/>
      <c r="AR87" s="40"/>
      <c r="BE87" s="35"/>
    </row>
    <row r="88" spans="1:91" s="2" customFormat="1" ht="6.95" customHeight="1" x14ac:dyDescent="0.2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2" customHeight="1" x14ac:dyDescent="0.2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319" t="str">
        <f>IF(E17="","",E17)</f>
        <v xml:space="preserve"> </v>
      </c>
      <c r="AN89" s="320"/>
      <c r="AO89" s="320"/>
      <c r="AP89" s="320"/>
      <c r="AQ89" s="37"/>
      <c r="AR89" s="40"/>
      <c r="AS89" s="321" t="s">
        <v>53</v>
      </c>
      <c r="AT89" s="322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 x14ac:dyDescent="0.2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31</v>
      </c>
      <c r="AJ90" s="37"/>
      <c r="AK90" s="37"/>
      <c r="AL90" s="37"/>
      <c r="AM90" s="319" t="str">
        <f>IF(E20="","",E20)</f>
        <v xml:space="preserve"> </v>
      </c>
      <c r="AN90" s="320"/>
      <c r="AO90" s="320"/>
      <c r="AP90" s="320"/>
      <c r="AQ90" s="37"/>
      <c r="AR90" s="40"/>
      <c r="AS90" s="323"/>
      <c r="AT90" s="324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1.1" customHeight="1" x14ac:dyDescent="0.2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25"/>
      <c r="AT91" s="326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 x14ac:dyDescent="0.2">
      <c r="A92" s="35"/>
      <c r="B92" s="36"/>
      <c r="C92" s="311" t="s">
        <v>54</v>
      </c>
      <c r="D92" s="312"/>
      <c r="E92" s="312"/>
      <c r="F92" s="312"/>
      <c r="G92" s="312"/>
      <c r="H92" s="74"/>
      <c r="I92" s="313" t="s">
        <v>55</v>
      </c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4" t="s">
        <v>56</v>
      </c>
      <c r="AH92" s="312"/>
      <c r="AI92" s="312"/>
      <c r="AJ92" s="312"/>
      <c r="AK92" s="312"/>
      <c r="AL92" s="312"/>
      <c r="AM92" s="312"/>
      <c r="AN92" s="313" t="s">
        <v>57</v>
      </c>
      <c r="AO92" s="312"/>
      <c r="AP92" s="315"/>
      <c r="AQ92" s="75" t="s">
        <v>58</v>
      </c>
      <c r="AR92" s="40"/>
      <c r="AS92" s="76" t="s">
        <v>59</v>
      </c>
      <c r="AT92" s="77" t="s">
        <v>60</v>
      </c>
      <c r="AU92" s="77" t="s">
        <v>61</v>
      </c>
      <c r="AV92" s="77" t="s">
        <v>62</v>
      </c>
      <c r="AW92" s="77" t="s">
        <v>63</v>
      </c>
      <c r="AX92" s="77" t="s">
        <v>64</v>
      </c>
      <c r="AY92" s="77" t="s">
        <v>65</v>
      </c>
      <c r="AZ92" s="77" t="s">
        <v>66</v>
      </c>
      <c r="BA92" s="77" t="s">
        <v>67</v>
      </c>
      <c r="BB92" s="77" t="s">
        <v>68</v>
      </c>
      <c r="BC92" s="77" t="s">
        <v>69</v>
      </c>
      <c r="BD92" s="78" t="s">
        <v>70</v>
      </c>
      <c r="BE92" s="35"/>
    </row>
    <row r="93" spans="1:91" s="2" customFormat="1" ht="11.1" customHeight="1" x14ac:dyDescent="0.2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 x14ac:dyDescent="0.2">
      <c r="B94" s="82"/>
      <c r="C94" s="83" t="s">
        <v>71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08">
        <f>ROUND(AG95,2)</f>
        <v>0</v>
      </c>
      <c r="AH94" s="308"/>
      <c r="AI94" s="308"/>
      <c r="AJ94" s="308"/>
      <c r="AK94" s="308"/>
      <c r="AL94" s="308"/>
      <c r="AM94" s="308"/>
      <c r="AN94" s="309">
        <f>SUM(AG94,AT94)</f>
        <v>0</v>
      </c>
      <c r="AO94" s="309"/>
      <c r="AP94" s="309"/>
      <c r="AQ94" s="86" t="s">
        <v>1</v>
      </c>
      <c r="AR94" s="87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72</v>
      </c>
      <c r="BT94" s="92" t="s">
        <v>73</v>
      </c>
      <c r="BU94" s="93" t="s">
        <v>74</v>
      </c>
      <c r="BV94" s="92" t="s">
        <v>75</v>
      </c>
      <c r="BW94" s="92" t="s">
        <v>5</v>
      </c>
      <c r="BX94" s="92" t="s">
        <v>76</v>
      </c>
      <c r="CL94" s="92" t="s">
        <v>1</v>
      </c>
    </row>
    <row r="95" spans="1:91" s="7" customFormat="1" ht="16.5" customHeight="1" x14ac:dyDescent="0.2">
      <c r="A95" s="94" t="s">
        <v>77</v>
      </c>
      <c r="B95" s="95"/>
      <c r="C95" s="96"/>
      <c r="D95" s="307" t="s">
        <v>78</v>
      </c>
      <c r="E95" s="307"/>
      <c r="F95" s="307"/>
      <c r="G95" s="307"/>
      <c r="H95" s="307"/>
      <c r="I95" s="97"/>
      <c r="J95" s="307" t="s">
        <v>79</v>
      </c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7"/>
      <c r="AA95" s="307"/>
      <c r="AB95" s="307"/>
      <c r="AC95" s="307"/>
      <c r="AD95" s="307"/>
      <c r="AE95" s="307"/>
      <c r="AF95" s="307"/>
      <c r="AG95" s="301">
        <f>'09 - PVC'!J30</f>
        <v>0</v>
      </c>
      <c r="AH95" s="302"/>
      <c r="AI95" s="302"/>
      <c r="AJ95" s="302"/>
      <c r="AK95" s="302"/>
      <c r="AL95" s="302"/>
      <c r="AM95" s="302"/>
      <c r="AN95" s="301">
        <f>SUM(AG95,AT95)</f>
        <v>0</v>
      </c>
      <c r="AO95" s="302"/>
      <c r="AP95" s="302"/>
      <c r="AQ95" s="98" t="s">
        <v>80</v>
      </c>
      <c r="AR95" s="99"/>
      <c r="AS95" s="100">
        <v>0</v>
      </c>
      <c r="AT95" s="101">
        <f>ROUND(SUM(AV95:AW95),2)</f>
        <v>0</v>
      </c>
      <c r="AU95" s="102">
        <f>'09 - PVC'!P118</f>
        <v>0</v>
      </c>
      <c r="AV95" s="101">
        <f>'09 - PVC'!J33</f>
        <v>0</v>
      </c>
      <c r="AW95" s="101">
        <f>'09 - PVC'!J34</f>
        <v>0</v>
      </c>
      <c r="AX95" s="101">
        <f>'09 - PVC'!J35</f>
        <v>0</v>
      </c>
      <c r="AY95" s="101">
        <f>'09 - PVC'!J36</f>
        <v>0</v>
      </c>
      <c r="AZ95" s="101">
        <f>'09 - PVC'!F33</f>
        <v>0</v>
      </c>
      <c r="BA95" s="101">
        <f>'09 - PVC'!F34</f>
        <v>0</v>
      </c>
      <c r="BB95" s="101">
        <f>'09 - PVC'!F35</f>
        <v>0</v>
      </c>
      <c r="BC95" s="101">
        <f>'09 - PVC'!F36</f>
        <v>0</v>
      </c>
      <c r="BD95" s="103">
        <f>'09 - PVC'!F37</f>
        <v>0</v>
      </c>
      <c r="BT95" s="104" t="s">
        <v>81</v>
      </c>
      <c r="BV95" s="104" t="s">
        <v>75</v>
      </c>
      <c r="BW95" s="104" t="s">
        <v>82</v>
      </c>
      <c r="BX95" s="104" t="s">
        <v>5</v>
      </c>
      <c r="CL95" s="104" t="s">
        <v>1</v>
      </c>
      <c r="CM95" s="104" t="s">
        <v>83</v>
      </c>
    </row>
    <row r="96" spans="1:91" s="2" customFormat="1" ht="30" customHeight="1" x14ac:dyDescent="0.2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0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 x14ac:dyDescent="0.2">
      <c r="A97" s="35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algorithmName="SHA-512" hashValue="1TyOPYXq5xQtvaOZ+tm2aPsEOv2sgLJJiLUqeiFjxzREdi7I64B0fZCD1MHFeu7992FUMXLctR2dCw8b+iajqA==" saltValue="BVQgItW+ZLcBY7py0g/BYMkqdZG3TIO9HGD0GwW7SznUHx4Juwa++pKXLz2WB0NfQGkLdXs3ZogBZGRQF89B1g==" spinCount="100000" sheet="1" objects="1" scenarios="1" formatColumns="0" formatRows="0"/>
  <mergeCells count="42"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AK31:AO31"/>
    <mergeCell ref="L31:P31"/>
    <mergeCell ref="W32:AE32"/>
    <mergeCell ref="AK32:AO32"/>
    <mergeCell ref="L32:P32"/>
    <mergeCell ref="AN95:AP95"/>
    <mergeCell ref="AG95:AM95"/>
    <mergeCell ref="L33:P33"/>
    <mergeCell ref="X35:AB35"/>
    <mergeCell ref="AK35:AO35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9 - PVC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2:BM207"/>
  <sheetViews>
    <sheetView showGridLines="0" tabSelected="1" topLeftCell="A159" zoomScale="120" zoomScaleNormal="120" workbookViewId="0">
      <selection activeCell="F162" sqref="F162"/>
    </sheetView>
  </sheetViews>
  <sheetFormatPr defaultColWidth="8.6640625" defaultRowHeight="11.25" x14ac:dyDescent="0.2"/>
  <cols>
    <col min="1" max="1" width="8.1640625" style="1" customWidth="1"/>
    <col min="2" max="2" width="1.6640625" style="1" customWidth="1"/>
    <col min="3" max="4" width="4.1640625" style="1" customWidth="1"/>
    <col min="5" max="5" width="17.1640625" style="1" customWidth="1"/>
    <col min="6" max="6" width="50.6640625" style="1" customWidth="1"/>
    <col min="7" max="7" width="7" style="1" customWidth="1"/>
    <col min="8" max="8" width="11.5" style="1" customWidth="1"/>
    <col min="9" max="9" width="20.1640625" style="105" customWidth="1"/>
    <col min="10" max="10" width="20.1640625" style="1" customWidth="1"/>
    <col min="11" max="11" width="20.1640625" style="1" hidden="1" customWidth="1"/>
    <col min="12" max="12" width="9.1640625" style="1" customWidth="1"/>
    <col min="13" max="13" width="10.6640625" style="1" hidden="1" customWidth="1"/>
    <col min="14" max="14" width="9.1640625" style="1" hidden="1"/>
    <col min="15" max="20" width="14.1640625" style="1" hidden="1" customWidth="1"/>
    <col min="21" max="21" width="16.1640625" style="1" hidden="1" customWidth="1"/>
    <col min="22" max="22" width="12.1640625" style="1" customWidth="1"/>
    <col min="23" max="23" width="16.1640625" style="1" customWidth="1"/>
    <col min="24" max="24" width="12.1640625" style="1" customWidth="1"/>
    <col min="25" max="25" width="15" style="1" customWidth="1"/>
    <col min="26" max="26" width="11" style="1" customWidth="1"/>
    <col min="27" max="27" width="15" style="1" customWidth="1"/>
    <col min="28" max="28" width="16.1640625" style="1" customWidth="1"/>
    <col min="29" max="29" width="11" style="1" customWidth="1"/>
    <col min="30" max="30" width="15" style="1" customWidth="1"/>
    <col min="31" max="31" width="16.1640625" style="1" customWidth="1"/>
    <col min="44" max="65" width="9.1640625" style="1" hidden="1"/>
  </cols>
  <sheetData>
    <row r="2" spans="1:46" s="1" customFormat="1" ht="36.950000000000003" customHeight="1" x14ac:dyDescent="0.2">
      <c r="I2" s="105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82</v>
      </c>
    </row>
    <row r="3" spans="1:46" s="1" customFormat="1" ht="6.95" customHeight="1" x14ac:dyDescent="0.2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21"/>
      <c r="AT3" s="18" t="s">
        <v>83</v>
      </c>
    </row>
    <row r="4" spans="1:46" s="1" customFormat="1" ht="24.95" customHeight="1" x14ac:dyDescent="0.2">
      <c r="B4" s="21"/>
      <c r="D4" s="109" t="s">
        <v>84</v>
      </c>
      <c r="I4" s="105"/>
      <c r="L4" s="21"/>
      <c r="M4" s="110" t="s">
        <v>10</v>
      </c>
      <c r="AT4" s="18" t="s">
        <v>4</v>
      </c>
    </row>
    <row r="5" spans="1:46" s="1" customFormat="1" ht="6.95" customHeight="1" x14ac:dyDescent="0.2">
      <c r="B5" s="21"/>
      <c r="I5" s="105"/>
      <c r="L5" s="21"/>
    </row>
    <row r="6" spans="1:46" s="1" customFormat="1" ht="12" customHeight="1" x14ac:dyDescent="0.25">
      <c r="B6" s="21"/>
      <c r="D6" s="111" t="s">
        <v>16</v>
      </c>
      <c r="F6" s="275" t="s">
        <v>191</v>
      </c>
      <c r="I6" s="105"/>
      <c r="L6" s="21"/>
    </row>
    <row r="7" spans="1:46" s="1" customFormat="1" ht="23.25" customHeight="1" x14ac:dyDescent="0.2">
      <c r="B7" s="21"/>
      <c r="E7" s="330"/>
      <c r="F7" s="331"/>
      <c r="G7" s="331"/>
      <c r="H7" s="331"/>
      <c r="I7" s="105"/>
      <c r="L7" s="21"/>
    </row>
    <row r="8" spans="1:46" s="2" customFormat="1" ht="12" customHeight="1" x14ac:dyDescent="0.2">
      <c r="A8" s="35"/>
      <c r="B8" s="40"/>
      <c r="C8" s="35"/>
      <c r="D8" s="111" t="s">
        <v>85</v>
      </c>
      <c r="E8" s="35"/>
      <c r="F8" s="276" t="s">
        <v>137</v>
      </c>
      <c r="G8" s="35"/>
      <c r="H8" s="35"/>
      <c r="I8" s="112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 x14ac:dyDescent="0.2">
      <c r="A9" s="35"/>
      <c r="B9" s="40"/>
      <c r="C9" s="35"/>
      <c r="D9" s="35"/>
      <c r="E9" s="332"/>
      <c r="F9" s="333"/>
      <c r="G9" s="333"/>
      <c r="H9" s="333"/>
      <c r="I9" s="112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x14ac:dyDescent="0.2">
      <c r="A10" s="35"/>
      <c r="B10" s="40"/>
      <c r="C10" s="35"/>
      <c r="D10" s="35"/>
      <c r="E10" s="35"/>
      <c r="F10" s="35"/>
      <c r="G10" s="35"/>
      <c r="H10" s="35"/>
      <c r="I10" s="112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 x14ac:dyDescent="0.2">
      <c r="A11" s="35"/>
      <c r="B11" s="40"/>
      <c r="C11" s="35"/>
      <c r="D11" s="111" t="s">
        <v>18</v>
      </c>
      <c r="E11" s="35"/>
      <c r="F11" s="113" t="s">
        <v>1</v>
      </c>
      <c r="G11" s="35"/>
      <c r="H11" s="35"/>
      <c r="I11" s="114" t="s">
        <v>19</v>
      </c>
      <c r="J11" s="113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 x14ac:dyDescent="0.2">
      <c r="A12" s="35"/>
      <c r="B12" s="40"/>
      <c r="C12" s="35"/>
      <c r="D12" s="111" t="s">
        <v>20</v>
      </c>
      <c r="E12" s="35"/>
      <c r="F12" s="113" t="s">
        <v>138</v>
      </c>
      <c r="G12" s="35"/>
      <c r="H12" s="35"/>
      <c r="I12" s="114" t="s">
        <v>22</v>
      </c>
      <c r="J12" s="115">
        <v>44217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1.1" customHeight="1" x14ac:dyDescent="0.2">
      <c r="A13" s="35"/>
      <c r="B13" s="40"/>
      <c r="C13" s="35"/>
      <c r="D13" s="35"/>
      <c r="E13" s="35"/>
      <c r="F13" s="35"/>
      <c r="G13" s="35"/>
      <c r="H13" s="35"/>
      <c r="I13" s="112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 x14ac:dyDescent="0.2">
      <c r="A14" s="35"/>
      <c r="B14" s="40"/>
      <c r="C14" s="35"/>
      <c r="D14" s="111" t="s">
        <v>24</v>
      </c>
      <c r="E14" s="35"/>
      <c r="F14" s="35"/>
      <c r="G14" s="35"/>
      <c r="H14" s="35"/>
      <c r="I14" s="114" t="s">
        <v>25</v>
      </c>
      <c r="J14" s="113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 x14ac:dyDescent="0.2">
      <c r="A15" s="35"/>
      <c r="B15" s="40"/>
      <c r="C15" s="35"/>
      <c r="D15" s="35"/>
      <c r="E15" s="113" t="str">
        <f>IF('Rekapitulace stavby'!E11="","",'Rekapitulace stavby'!E11)</f>
        <v xml:space="preserve"> </v>
      </c>
      <c r="F15" s="35"/>
      <c r="G15" s="35"/>
      <c r="H15" s="35"/>
      <c r="I15" s="114" t="s">
        <v>26</v>
      </c>
      <c r="J15" s="113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 x14ac:dyDescent="0.2">
      <c r="A16" s="35"/>
      <c r="B16" s="40"/>
      <c r="C16" s="35"/>
      <c r="D16" s="35"/>
      <c r="E16" s="35"/>
      <c r="F16" s="35"/>
      <c r="G16" s="35"/>
      <c r="H16" s="35"/>
      <c r="I16" s="112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x14ac:dyDescent="0.2">
      <c r="A17" s="35"/>
      <c r="B17" s="40"/>
      <c r="C17" s="35"/>
      <c r="D17" s="111" t="s">
        <v>190</v>
      </c>
      <c r="E17" s="35"/>
      <c r="F17" s="35"/>
      <c r="G17" s="35"/>
      <c r="H17" s="35"/>
      <c r="I17" s="114" t="s">
        <v>25</v>
      </c>
      <c r="J17" s="31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x14ac:dyDescent="0.2">
      <c r="A18" s="35"/>
      <c r="B18" s="40"/>
      <c r="C18" s="35"/>
      <c r="D18" s="35"/>
      <c r="E18" s="334"/>
      <c r="F18" s="335"/>
      <c r="G18" s="335"/>
      <c r="H18" s="335"/>
      <c r="I18" s="114" t="s">
        <v>26</v>
      </c>
      <c r="J18" s="31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x14ac:dyDescent="0.2">
      <c r="A19" s="35"/>
      <c r="B19" s="40"/>
      <c r="C19" s="35"/>
      <c r="D19" s="35"/>
      <c r="E19" s="35"/>
      <c r="F19" s="35"/>
      <c r="G19" s="35"/>
      <c r="H19" s="35"/>
      <c r="I19" s="112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x14ac:dyDescent="0.2">
      <c r="A20" s="35"/>
      <c r="B20" s="40"/>
      <c r="C20" s="35"/>
      <c r="D20" s="111" t="s">
        <v>29</v>
      </c>
      <c r="E20" s="35"/>
      <c r="F20" s="35"/>
      <c r="G20" s="35"/>
      <c r="H20" s="35"/>
      <c r="I20" s="114" t="s">
        <v>25</v>
      </c>
      <c r="J20" s="113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x14ac:dyDescent="0.2">
      <c r="A21" s="35"/>
      <c r="B21" s="40"/>
      <c r="C21" s="35"/>
      <c r="D21" s="35"/>
      <c r="E21" s="113" t="str">
        <f>IF('Rekapitulace stavby'!E17="","",'Rekapitulace stavby'!E17)</f>
        <v xml:space="preserve"> </v>
      </c>
      <c r="F21" s="35"/>
      <c r="G21" s="35"/>
      <c r="H21" s="35"/>
      <c r="I21" s="114" t="s">
        <v>26</v>
      </c>
      <c r="J21" s="113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x14ac:dyDescent="0.2">
      <c r="A22" s="35"/>
      <c r="B22" s="40"/>
      <c r="C22" s="35"/>
      <c r="D22" s="35"/>
      <c r="E22" s="35"/>
      <c r="F22" s="35"/>
      <c r="G22" s="35"/>
      <c r="H22" s="35"/>
      <c r="I22" s="112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x14ac:dyDescent="0.2">
      <c r="A23" s="35"/>
      <c r="B23" s="40"/>
      <c r="C23" s="35"/>
      <c r="D23" s="111" t="s">
        <v>31</v>
      </c>
      <c r="E23" s="35"/>
      <c r="F23" s="35"/>
      <c r="G23" s="35"/>
      <c r="H23" s="35"/>
      <c r="I23" s="114" t="s">
        <v>25</v>
      </c>
      <c r="J23" s="113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x14ac:dyDescent="0.2">
      <c r="A24" s="35"/>
      <c r="B24" s="40"/>
      <c r="C24" s="35"/>
      <c r="D24" s="35"/>
      <c r="E24" s="113" t="str">
        <f>IF('Rekapitulace stavby'!E20="","",'Rekapitulace stavby'!E20)</f>
        <v xml:space="preserve"> </v>
      </c>
      <c r="F24" s="35"/>
      <c r="G24" s="35"/>
      <c r="H24" s="35"/>
      <c r="I24" s="114" t="s">
        <v>26</v>
      </c>
      <c r="J24" s="113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x14ac:dyDescent="0.2">
      <c r="A25" s="35"/>
      <c r="B25" s="40"/>
      <c r="C25" s="35"/>
      <c r="D25" s="35"/>
      <c r="E25" s="35"/>
      <c r="F25" s="35"/>
      <c r="G25" s="35"/>
      <c r="H25" s="35"/>
      <c r="I25" s="112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x14ac:dyDescent="0.2">
      <c r="A26" s="35"/>
      <c r="B26" s="40"/>
      <c r="C26" s="35"/>
      <c r="D26" s="111" t="s">
        <v>32</v>
      </c>
      <c r="E26" s="35"/>
      <c r="F26" s="35"/>
      <c r="G26" s="35"/>
      <c r="H26" s="35"/>
      <c r="I26" s="112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x14ac:dyDescent="0.2">
      <c r="A27" s="116"/>
      <c r="B27" s="117"/>
      <c r="C27" s="116"/>
      <c r="D27" s="116"/>
      <c r="E27" s="336" t="s">
        <v>1</v>
      </c>
      <c r="F27" s="336"/>
      <c r="G27" s="336"/>
      <c r="H27" s="336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 x14ac:dyDescent="0.2">
      <c r="A28" s="35"/>
      <c r="B28" s="40"/>
      <c r="C28" s="35"/>
      <c r="D28" s="35"/>
      <c r="E28" s="35"/>
      <c r="F28" s="35"/>
      <c r="G28" s="35"/>
      <c r="H28" s="35"/>
      <c r="I28" s="112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x14ac:dyDescent="0.2">
      <c r="A29" s="35"/>
      <c r="B29" s="40"/>
      <c r="C29" s="35"/>
      <c r="D29" s="120"/>
      <c r="E29" s="120"/>
      <c r="F29" s="120"/>
      <c r="G29" s="120"/>
      <c r="H29" s="120"/>
      <c r="I29" s="121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x14ac:dyDescent="0.2">
      <c r="A30" s="35"/>
      <c r="B30" s="40"/>
      <c r="C30" s="35"/>
      <c r="D30" s="122" t="s">
        <v>33</v>
      </c>
      <c r="E30" s="35"/>
      <c r="F30" s="35"/>
      <c r="G30" s="35"/>
      <c r="H30" s="35"/>
      <c r="I30" s="112"/>
      <c r="J30" s="123">
        <f>J118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x14ac:dyDescent="0.2">
      <c r="A31" s="35"/>
      <c r="B31" s="40"/>
      <c r="C31" s="35"/>
      <c r="D31" s="120"/>
      <c r="E31" s="120"/>
      <c r="F31" s="120"/>
      <c r="G31" s="120"/>
      <c r="H31" s="120"/>
      <c r="I31" s="121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x14ac:dyDescent="0.2">
      <c r="A32" s="35"/>
      <c r="B32" s="40"/>
      <c r="C32" s="35"/>
      <c r="D32" s="35"/>
      <c r="E32" s="35"/>
      <c r="F32" s="124" t="s">
        <v>35</v>
      </c>
      <c r="G32" s="35"/>
      <c r="H32" s="35"/>
      <c r="I32" s="125" t="s">
        <v>34</v>
      </c>
      <c r="J32" s="124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x14ac:dyDescent="0.2">
      <c r="A33" s="35"/>
      <c r="B33" s="40"/>
      <c r="C33" s="35"/>
      <c r="D33" s="126" t="s">
        <v>37</v>
      </c>
      <c r="E33" s="111" t="s">
        <v>38</v>
      </c>
      <c r="F33" s="127">
        <f>ROUND((SUM(BE118:BE206)),  2)</f>
        <v>0</v>
      </c>
      <c r="G33" s="35"/>
      <c r="H33" s="35"/>
      <c r="I33" s="128">
        <v>0.21</v>
      </c>
      <c r="J33" s="127">
        <f>ROUND(((SUM(BE118:BE206))*I33),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x14ac:dyDescent="0.2">
      <c r="A34" s="35"/>
      <c r="B34" s="40"/>
      <c r="C34" s="35"/>
      <c r="D34" s="35"/>
      <c r="E34" s="111" t="s">
        <v>39</v>
      </c>
      <c r="F34" s="127">
        <f>ROUND((SUM(BF118:BF206)),  2)</f>
        <v>0</v>
      </c>
      <c r="G34" s="35"/>
      <c r="H34" s="35"/>
      <c r="I34" s="128">
        <v>0.15</v>
      </c>
      <c r="J34" s="127">
        <f>ROUND(((SUM(BF118:BF206))*I34),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 x14ac:dyDescent="0.2">
      <c r="A35" s="35"/>
      <c r="B35" s="40"/>
      <c r="C35" s="35"/>
      <c r="D35" s="35"/>
      <c r="E35" s="111" t="s">
        <v>40</v>
      </c>
      <c r="F35" s="127">
        <f>ROUND((SUM(BG118:BG206)),  2)</f>
        <v>0</v>
      </c>
      <c r="G35" s="35"/>
      <c r="H35" s="35"/>
      <c r="I35" s="128">
        <v>0.21</v>
      </c>
      <c r="J35" s="127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 x14ac:dyDescent="0.2">
      <c r="A36" s="35"/>
      <c r="B36" s="40"/>
      <c r="C36" s="35"/>
      <c r="D36" s="35"/>
      <c r="E36" s="111" t="s">
        <v>41</v>
      </c>
      <c r="F36" s="127">
        <f>ROUND((SUM(BH118:BH206)),  2)</f>
        <v>0</v>
      </c>
      <c r="G36" s="35"/>
      <c r="H36" s="35"/>
      <c r="I36" s="128">
        <v>0.15</v>
      </c>
      <c r="J36" s="127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 x14ac:dyDescent="0.2">
      <c r="A37" s="35"/>
      <c r="B37" s="40"/>
      <c r="C37" s="35"/>
      <c r="D37" s="35"/>
      <c r="E37" s="111" t="s">
        <v>42</v>
      </c>
      <c r="F37" s="127">
        <f>ROUND((SUM(BI118:BI206)),  2)</f>
        <v>0</v>
      </c>
      <c r="G37" s="35"/>
      <c r="H37" s="35"/>
      <c r="I37" s="128">
        <v>0</v>
      </c>
      <c r="J37" s="127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x14ac:dyDescent="0.2">
      <c r="A38" s="35"/>
      <c r="B38" s="40"/>
      <c r="C38" s="35"/>
      <c r="D38" s="35"/>
      <c r="E38" s="35"/>
      <c r="F38" s="35"/>
      <c r="G38" s="35"/>
      <c r="H38" s="35"/>
      <c r="I38" s="112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x14ac:dyDescent="0.2">
      <c r="A39" s="35"/>
      <c r="B39" s="40"/>
      <c r="C39" s="129"/>
      <c r="D39" s="130" t="s">
        <v>43</v>
      </c>
      <c r="E39" s="131"/>
      <c r="F39" s="131"/>
      <c r="G39" s="132" t="s">
        <v>44</v>
      </c>
      <c r="H39" s="133" t="s">
        <v>45</v>
      </c>
      <c r="I39" s="134"/>
      <c r="J39" s="135">
        <f>SUM(J30:J37)</f>
        <v>0</v>
      </c>
      <c r="K39" s="136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x14ac:dyDescent="0.2">
      <c r="A40" s="35"/>
      <c r="B40" s="40"/>
      <c r="C40" s="35"/>
      <c r="D40" s="35"/>
      <c r="E40" s="35"/>
      <c r="F40" s="35"/>
      <c r="G40" s="35"/>
      <c r="H40" s="35"/>
      <c r="I40" s="112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 x14ac:dyDescent="0.2">
      <c r="B41" s="21"/>
      <c r="I41" s="105"/>
      <c r="L41" s="21"/>
    </row>
    <row r="42" spans="1:31" s="1" customFormat="1" ht="14.45" customHeight="1" x14ac:dyDescent="0.2">
      <c r="B42" s="21"/>
      <c r="I42" s="105"/>
      <c r="L42" s="21"/>
    </row>
    <row r="43" spans="1:31" s="1" customFormat="1" ht="14.45" customHeight="1" x14ac:dyDescent="0.2">
      <c r="B43" s="21"/>
      <c r="I43" s="105"/>
      <c r="L43" s="21"/>
    </row>
    <row r="44" spans="1:31" s="1" customFormat="1" ht="14.45" customHeight="1" x14ac:dyDescent="0.2">
      <c r="B44" s="21"/>
      <c r="I44" s="105"/>
      <c r="L44" s="21"/>
    </row>
    <row r="45" spans="1:31" s="1" customFormat="1" ht="14.45" customHeight="1" x14ac:dyDescent="0.2">
      <c r="B45" s="21"/>
      <c r="I45" s="105"/>
      <c r="L45" s="21"/>
    </row>
    <row r="46" spans="1:31" s="1" customFormat="1" ht="14.45" customHeight="1" x14ac:dyDescent="0.2">
      <c r="B46" s="21"/>
      <c r="I46" s="105"/>
      <c r="L46" s="21"/>
    </row>
    <row r="47" spans="1:31" s="1" customFormat="1" ht="14.45" customHeight="1" x14ac:dyDescent="0.2">
      <c r="B47" s="21"/>
      <c r="I47" s="105"/>
      <c r="L47" s="21"/>
    </row>
    <row r="48" spans="1:31" s="1" customFormat="1" ht="14.45" customHeight="1" x14ac:dyDescent="0.2">
      <c r="B48" s="21"/>
      <c r="I48" s="105"/>
      <c r="L48" s="21"/>
    </row>
    <row r="49" spans="1:31" s="1" customFormat="1" ht="14.45" customHeight="1" x14ac:dyDescent="0.2">
      <c r="B49" s="21"/>
      <c r="I49" s="105"/>
      <c r="L49" s="21"/>
    </row>
    <row r="50" spans="1:31" s="2" customFormat="1" ht="14.45" customHeight="1" x14ac:dyDescent="0.2">
      <c r="B50" s="52"/>
      <c r="D50" s="137" t="s">
        <v>46</v>
      </c>
      <c r="E50" s="138"/>
      <c r="F50" s="138"/>
      <c r="G50" s="137" t="s">
        <v>47</v>
      </c>
      <c r="H50" s="138"/>
      <c r="I50" s="139"/>
      <c r="J50" s="138"/>
      <c r="K50" s="138"/>
      <c r="L50" s="52"/>
    </row>
    <row r="51" spans="1:31" x14ac:dyDescent="0.2">
      <c r="B51" s="21"/>
      <c r="L51" s="21"/>
    </row>
    <row r="52" spans="1:31" x14ac:dyDescent="0.2">
      <c r="B52" s="21"/>
      <c r="L52" s="21"/>
    </row>
    <row r="53" spans="1:31" x14ac:dyDescent="0.2">
      <c r="B53" s="21"/>
      <c r="L53" s="21"/>
    </row>
    <row r="54" spans="1:31" x14ac:dyDescent="0.2">
      <c r="B54" s="21"/>
      <c r="L54" s="21"/>
    </row>
    <row r="55" spans="1:31" x14ac:dyDescent="0.2">
      <c r="B55" s="21"/>
      <c r="L55" s="21"/>
    </row>
    <row r="56" spans="1:31" x14ac:dyDescent="0.2">
      <c r="B56" s="21"/>
      <c r="L56" s="21"/>
    </row>
    <row r="57" spans="1:31" x14ac:dyDescent="0.2">
      <c r="B57" s="21"/>
      <c r="L57" s="21"/>
    </row>
    <row r="58" spans="1:31" x14ac:dyDescent="0.2">
      <c r="B58" s="21"/>
      <c r="L58" s="21"/>
    </row>
    <row r="59" spans="1:31" x14ac:dyDescent="0.2">
      <c r="B59" s="21"/>
      <c r="L59" s="21"/>
    </row>
    <row r="60" spans="1:31" x14ac:dyDescent="0.2">
      <c r="B60" s="21"/>
      <c r="L60" s="21"/>
    </row>
    <row r="61" spans="1:31" s="2" customFormat="1" ht="12.75" x14ac:dyDescent="0.2">
      <c r="A61" s="35"/>
      <c r="B61" s="40"/>
      <c r="C61" s="35"/>
      <c r="D61" s="140" t="s">
        <v>48</v>
      </c>
      <c r="E61" s="141"/>
      <c r="F61" s="142" t="s">
        <v>49</v>
      </c>
      <c r="G61" s="140" t="s">
        <v>48</v>
      </c>
      <c r="H61" s="141"/>
      <c r="I61" s="143"/>
      <c r="J61" s="144" t="s">
        <v>49</v>
      </c>
      <c r="K61" s="141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x14ac:dyDescent="0.2">
      <c r="B62" s="21"/>
      <c r="L62" s="21"/>
    </row>
    <row r="63" spans="1:31" x14ac:dyDescent="0.2">
      <c r="B63" s="21"/>
      <c r="L63" s="21"/>
    </row>
    <row r="64" spans="1:31" x14ac:dyDescent="0.2">
      <c r="B64" s="21"/>
      <c r="L64" s="21"/>
    </row>
    <row r="65" spans="1:31" s="2" customFormat="1" ht="12.75" x14ac:dyDescent="0.2">
      <c r="A65" s="35"/>
      <c r="B65" s="40"/>
      <c r="C65" s="35"/>
      <c r="D65" s="137" t="s">
        <v>50</v>
      </c>
      <c r="E65" s="145"/>
      <c r="F65" s="145"/>
      <c r="G65" s="137" t="s">
        <v>189</v>
      </c>
      <c r="H65" s="145"/>
      <c r="I65" s="146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x14ac:dyDescent="0.2">
      <c r="B66" s="21"/>
      <c r="L66" s="21"/>
    </row>
    <row r="67" spans="1:31" x14ac:dyDescent="0.2">
      <c r="B67" s="21"/>
      <c r="L67" s="21"/>
    </row>
    <row r="68" spans="1:31" x14ac:dyDescent="0.2">
      <c r="B68" s="21"/>
      <c r="L68" s="21"/>
    </row>
    <row r="69" spans="1:31" x14ac:dyDescent="0.2">
      <c r="B69" s="21"/>
      <c r="L69" s="21"/>
    </row>
    <row r="70" spans="1:31" x14ac:dyDescent="0.2">
      <c r="B70" s="21"/>
      <c r="L70" s="21"/>
    </row>
    <row r="71" spans="1:31" x14ac:dyDescent="0.2">
      <c r="B71" s="21"/>
      <c r="L71" s="21"/>
    </row>
    <row r="72" spans="1:31" x14ac:dyDescent="0.2">
      <c r="B72" s="21"/>
      <c r="L72" s="21"/>
    </row>
    <row r="73" spans="1:31" x14ac:dyDescent="0.2">
      <c r="B73" s="21"/>
      <c r="L73" s="21"/>
    </row>
    <row r="74" spans="1:31" x14ac:dyDescent="0.2">
      <c r="B74" s="21"/>
      <c r="L74" s="21"/>
    </row>
    <row r="75" spans="1:31" x14ac:dyDescent="0.2">
      <c r="B75" s="21"/>
      <c r="L75" s="21"/>
    </row>
    <row r="76" spans="1:31" s="2" customFormat="1" ht="12.75" x14ac:dyDescent="0.2">
      <c r="A76" s="35"/>
      <c r="B76" s="40"/>
      <c r="C76" s="35"/>
      <c r="D76" s="140" t="s">
        <v>48</v>
      </c>
      <c r="E76" s="141"/>
      <c r="F76" s="142" t="s">
        <v>49</v>
      </c>
      <c r="G76" s="140" t="s">
        <v>48</v>
      </c>
      <c r="H76" s="141"/>
      <c r="I76" s="143"/>
      <c r="J76" s="144" t="s">
        <v>49</v>
      </c>
      <c r="K76" s="141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 x14ac:dyDescent="0.2">
      <c r="A77" s="35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hidden="1" customHeight="1" x14ac:dyDescent="0.2">
      <c r="A81" s="35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hidden="1" customHeight="1" x14ac:dyDescent="0.2">
      <c r="A82" s="35"/>
      <c r="B82" s="36"/>
      <c r="C82" s="24" t="s">
        <v>86</v>
      </c>
      <c r="D82" s="37"/>
      <c r="E82" s="37"/>
      <c r="F82" s="37"/>
      <c r="G82" s="37"/>
      <c r="H82" s="37"/>
      <c r="I82" s="112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hidden="1" customHeight="1" x14ac:dyDescent="0.2">
      <c r="A83" s="35"/>
      <c r="B83" s="36"/>
      <c r="C83" s="37"/>
      <c r="D83" s="37"/>
      <c r="E83" s="37"/>
      <c r="F83" s="37"/>
      <c r="G83" s="37"/>
      <c r="H83" s="37"/>
      <c r="I83" s="112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hidden="1" customHeight="1" x14ac:dyDescent="0.2">
      <c r="A84" s="35"/>
      <c r="B84" s="36"/>
      <c r="C84" s="30" t="s">
        <v>16</v>
      </c>
      <c r="D84" s="37"/>
      <c r="E84" s="37"/>
      <c r="F84" s="37"/>
      <c r="G84" s="37"/>
      <c r="H84" s="37"/>
      <c r="I84" s="112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23.25" hidden="1" customHeight="1" x14ac:dyDescent="0.2">
      <c r="A85" s="35"/>
      <c r="B85" s="36"/>
      <c r="C85" s="37"/>
      <c r="D85" s="37"/>
      <c r="E85" s="328">
        <f>E7</f>
        <v>0</v>
      </c>
      <c r="F85" s="329"/>
      <c r="G85" s="329"/>
      <c r="H85" s="329"/>
      <c r="I85" s="112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hidden="1" customHeight="1" x14ac:dyDescent="0.2">
      <c r="A86" s="35"/>
      <c r="B86" s="36"/>
      <c r="C86" s="30" t="s">
        <v>85</v>
      </c>
      <c r="D86" s="37"/>
      <c r="E86" s="37"/>
      <c r="F86" s="37"/>
      <c r="G86" s="37"/>
      <c r="H86" s="37"/>
      <c r="I86" s="112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hidden="1" customHeight="1" x14ac:dyDescent="0.2">
      <c r="A87" s="35"/>
      <c r="B87" s="36"/>
      <c r="C87" s="37"/>
      <c r="D87" s="37"/>
      <c r="E87" s="316">
        <f>E9</f>
        <v>0</v>
      </c>
      <c r="F87" s="327"/>
      <c r="G87" s="327"/>
      <c r="H87" s="327"/>
      <c r="I87" s="112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hidden="1" customHeight="1" x14ac:dyDescent="0.2">
      <c r="A88" s="35"/>
      <c r="B88" s="36"/>
      <c r="C88" s="37"/>
      <c r="D88" s="37"/>
      <c r="E88" s="37"/>
      <c r="F88" s="37"/>
      <c r="G88" s="37"/>
      <c r="H88" s="37"/>
      <c r="I88" s="112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hidden="1" customHeight="1" x14ac:dyDescent="0.2">
      <c r="A89" s="35"/>
      <c r="B89" s="36"/>
      <c r="C89" s="30" t="s">
        <v>20</v>
      </c>
      <c r="D89" s="37"/>
      <c r="E89" s="37"/>
      <c r="F89" s="28" t="str">
        <f>F12</f>
        <v>Olomoucká 470/86</v>
      </c>
      <c r="G89" s="37"/>
      <c r="H89" s="37"/>
      <c r="I89" s="114" t="s">
        <v>22</v>
      </c>
      <c r="J89" s="67">
        <f>IF(J12="","",J12)</f>
        <v>44217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hidden="1" customHeight="1" x14ac:dyDescent="0.2">
      <c r="A90" s="35"/>
      <c r="B90" s="36"/>
      <c r="C90" s="37"/>
      <c r="D90" s="37"/>
      <c r="E90" s="37"/>
      <c r="F90" s="37"/>
      <c r="G90" s="37"/>
      <c r="H90" s="37"/>
      <c r="I90" s="112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hidden="1" customHeight="1" x14ac:dyDescent="0.2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114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hidden="1" customHeight="1" x14ac:dyDescent="0.2">
      <c r="A92" s="35"/>
      <c r="B92" s="36"/>
      <c r="C92" s="30" t="s">
        <v>27</v>
      </c>
      <c r="D92" s="37"/>
      <c r="E92" s="37"/>
      <c r="F92" s="28" t="str">
        <f>IF(E18="","",E18)</f>
        <v/>
      </c>
      <c r="G92" s="37"/>
      <c r="H92" s="37"/>
      <c r="I92" s="114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hidden="1" customHeight="1" x14ac:dyDescent="0.2">
      <c r="A93" s="35"/>
      <c r="B93" s="36"/>
      <c r="C93" s="37"/>
      <c r="D93" s="37"/>
      <c r="E93" s="37"/>
      <c r="F93" s="37"/>
      <c r="G93" s="37"/>
      <c r="H93" s="37"/>
      <c r="I93" s="112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hidden="1" customHeight="1" x14ac:dyDescent="0.2">
      <c r="A94" s="35"/>
      <c r="B94" s="36"/>
      <c r="C94" s="153" t="s">
        <v>87</v>
      </c>
      <c r="D94" s="154"/>
      <c r="E94" s="154"/>
      <c r="F94" s="154"/>
      <c r="G94" s="154"/>
      <c r="H94" s="154"/>
      <c r="I94" s="155"/>
      <c r="J94" s="156" t="s">
        <v>88</v>
      </c>
      <c r="K94" s="154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hidden="1" customHeight="1" x14ac:dyDescent="0.2">
      <c r="A95" s="35"/>
      <c r="B95" s="36"/>
      <c r="C95" s="37"/>
      <c r="D95" s="37"/>
      <c r="E95" s="37"/>
      <c r="F95" s="37"/>
      <c r="G95" s="37"/>
      <c r="H95" s="37"/>
      <c r="I95" s="112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3.1" hidden="1" customHeight="1" x14ac:dyDescent="0.2">
      <c r="A96" s="35"/>
      <c r="B96" s="36"/>
      <c r="C96" s="157" t="s">
        <v>89</v>
      </c>
      <c r="D96" s="37"/>
      <c r="E96" s="37"/>
      <c r="F96" s="37"/>
      <c r="G96" s="37"/>
      <c r="H96" s="37"/>
      <c r="I96" s="112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90</v>
      </c>
    </row>
    <row r="97" spans="1:31" s="9" customFormat="1" ht="24.95" hidden="1" customHeight="1" x14ac:dyDescent="0.2">
      <c r="B97" s="158"/>
      <c r="C97" s="159"/>
      <c r="D97" s="160" t="s">
        <v>91</v>
      </c>
      <c r="E97" s="161"/>
      <c r="F97" s="161"/>
      <c r="G97" s="161"/>
      <c r="H97" s="161"/>
      <c r="I97" s="162"/>
      <c r="J97" s="163">
        <f>J119</f>
        <v>0</v>
      </c>
      <c r="K97" s="159"/>
      <c r="L97" s="164"/>
    </row>
    <row r="98" spans="1:31" s="10" customFormat="1" ht="20.100000000000001" hidden="1" customHeight="1" x14ac:dyDescent="0.2">
      <c r="B98" s="165"/>
      <c r="C98" s="166"/>
      <c r="D98" s="167" t="s">
        <v>92</v>
      </c>
      <c r="E98" s="168"/>
      <c r="F98" s="168"/>
      <c r="G98" s="168"/>
      <c r="H98" s="168"/>
      <c r="I98" s="169"/>
      <c r="J98" s="170">
        <f>J120</f>
        <v>0</v>
      </c>
      <c r="K98" s="166"/>
      <c r="L98" s="171"/>
    </row>
    <row r="99" spans="1:31" s="2" customFormat="1" ht="21.75" hidden="1" customHeight="1" x14ac:dyDescent="0.2">
      <c r="A99" s="35"/>
      <c r="B99" s="36"/>
      <c r="C99" s="37"/>
      <c r="D99" s="37"/>
      <c r="E99" s="37"/>
      <c r="F99" s="37"/>
      <c r="G99" s="37"/>
      <c r="H99" s="37"/>
      <c r="I99" s="112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hidden="1" customHeight="1" x14ac:dyDescent="0.2">
      <c r="A100" s="35"/>
      <c r="B100" s="55"/>
      <c r="C100" s="56"/>
      <c r="D100" s="56"/>
      <c r="E100" s="56"/>
      <c r="F100" s="56"/>
      <c r="G100" s="56"/>
      <c r="H100" s="56"/>
      <c r="I100" s="149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hidden="1" x14ac:dyDescent="0.2"/>
    <row r="102" spans="1:31" hidden="1" x14ac:dyDescent="0.2"/>
    <row r="103" spans="1:31" hidden="1" x14ac:dyDescent="0.2"/>
    <row r="104" spans="1:31" s="2" customFormat="1" ht="6.95" customHeight="1" x14ac:dyDescent="0.2">
      <c r="A104" s="35"/>
      <c r="B104" s="57"/>
      <c r="C104" s="58"/>
      <c r="D104" s="58"/>
      <c r="E104" s="58"/>
      <c r="F104" s="58"/>
      <c r="G104" s="58"/>
      <c r="H104" s="58"/>
      <c r="I104" s="152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 x14ac:dyDescent="0.2">
      <c r="A105" s="35"/>
      <c r="B105" s="36"/>
      <c r="C105" s="24" t="s">
        <v>93</v>
      </c>
      <c r="D105" s="37"/>
      <c r="E105" s="37"/>
      <c r="F105" s="37"/>
      <c r="G105" s="37"/>
      <c r="H105" s="37"/>
      <c r="I105" s="112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 x14ac:dyDescent="0.2">
      <c r="A106" s="35"/>
      <c r="B106" s="36"/>
      <c r="C106" s="37"/>
      <c r="D106" s="37"/>
      <c r="E106" s="37"/>
      <c r="F106" s="37"/>
      <c r="G106" s="37"/>
      <c r="H106" s="37"/>
      <c r="I106" s="112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 x14ac:dyDescent="0.2">
      <c r="A107" s="35"/>
      <c r="B107" s="36"/>
      <c r="C107" s="30" t="s">
        <v>16</v>
      </c>
      <c r="D107" s="37"/>
      <c r="E107" s="37"/>
      <c r="F107" s="274" t="str">
        <f>F6</f>
        <v>Slezská nemocnice v Opavě, p.o. - Pavilon O - mikrobiologie</v>
      </c>
      <c r="G107" s="37"/>
      <c r="H107" s="37"/>
      <c r="I107" s="112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3.25" customHeight="1" x14ac:dyDescent="0.2">
      <c r="A108" s="35"/>
      <c r="B108" s="36"/>
      <c r="C108" s="37"/>
      <c r="D108" s="37"/>
      <c r="E108" s="328"/>
      <c r="F108" s="329"/>
      <c r="G108" s="329"/>
      <c r="H108" s="329"/>
      <c r="I108" s="112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 x14ac:dyDescent="0.2">
      <c r="A109" s="35"/>
      <c r="B109" s="36"/>
      <c r="C109" s="30" t="s">
        <v>85</v>
      </c>
      <c r="D109" s="37"/>
      <c r="E109" s="37"/>
      <c r="F109" s="274" t="str">
        <f>F8</f>
        <v>Obnova PVC podlahovin</v>
      </c>
      <c r="G109" s="37"/>
      <c r="H109" s="37"/>
      <c r="I109" s="112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 x14ac:dyDescent="0.2">
      <c r="A110" s="35"/>
      <c r="B110" s="36"/>
      <c r="C110" s="37"/>
      <c r="D110" s="37"/>
      <c r="E110" s="316"/>
      <c r="F110" s="327"/>
      <c r="G110" s="327"/>
      <c r="H110" s="327"/>
      <c r="I110" s="112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 x14ac:dyDescent="0.2">
      <c r="A111" s="35"/>
      <c r="B111" s="36"/>
      <c r="C111" s="37"/>
      <c r="D111" s="37"/>
      <c r="E111" s="37"/>
      <c r="F111" s="37"/>
      <c r="G111" s="37"/>
      <c r="H111" s="37"/>
      <c r="I111" s="112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 x14ac:dyDescent="0.2">
      <c r="A112" s="35"/>
      <c r="B112" s="36"/>
      <c r="C112" s="30" t="s">
        <v>20</v>
      </c>
      <c r="D112" s="37"/>
      <c r="E112" s="37"/>
      <c r="F112" s="28" t="str">
        <f>F12</f>
        <v>Olomoucká 470/86</v>
      </c>
      <c r="G112" s="37"/>
      <c r="H112" s="37"/>
      <c r="I112" s="114" t="s">
        <v>22</v>
      </c>
      <c r="J112" s="67">
        <f>IF(J12="","",J12)</f>
        <v>44217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6.95" customHeight="1" x14ac:dyDescent="0.2">
      <c r="A113" s="35"/>
      <c r="B113" s="36"/>
      <c r="C113" s="37"/>
      <c r="D113" s="37"/>
      <c r="E113" s="37"/>
      <c r="F113" s="37"/>
      <c r="G113" s="37"/>
      <c r="H113" s="37"/>
      <c r="I113" s="112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2" customHeight="1" x14ac:dyDescent="0.2">
      <c r="A114" s="35"/>
      <c r="B114" s="36"/>
      <c r="C114" s="30" t="s">
        <v>24</v>
      </c>
      <c r="D114" s="37"/>
      <c r="E114" s="37"/>
      <c r="F114" s="28" t="s">
        <v>139</v>
      </c>
      <c r="G114" s="37"/>
      <c r="H114" s="37"/>
      <c r="I114" s="114" t="s">
        <v>29</v>
      </c>
      <c r="J114" s="33" t="str">
        <f>E21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5.2" customHeight="1" x14ac:dyDescent="0.2">
      <c r="A115" s="35"/>
      <c r="B115" s="36"/>
      <c r="C115" s="30" t="s">
        <v>27</v>
      </c>
      <c r="D115" s="37"/>
      <c r="E115" s="37"/>
      <c r="F115" s="28" t="str">
        <f>IF(E18="","",E18)</f>
        <v/>
      </c>
      <c r="G115" s="37"/>
      <c r="H115" s="37"/>
      <c r="I115" s="114" t="s">
        <v>31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0.35" customHeight="1" x14ac:dyDescent="0.2">
      <c r="A116" s="35"/>
      <c r="B116" s="36"/>
      <c r="C116" s="37"/>
      <c r="D116" s="37"/>
      <c r="E116" s="37"/>
      <c r="F116" s="37"/>
      <c r="G116" s="37"/>
      <c r="H116" s="37"/>
      <c r="I116" s="112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11" customFormat="1" ht="29.25" customHeight="1" x14ac:dyDescent="0.2">
      <c r="A117" s="172"/>
      <c r="B117" s="173"/>
      <c r="C117" s="174" t="s">
        <v>94</v>
      </c>
      <c r="D117" s="175" t="s">
        <v>58</v>
      </c>
      <c r="E117" s="175" t="s">
        <v>54</v>
      </c>
      <c r="F117" s="175" t="s">
        <v>55</v>
      </c>
      <c r="G117" s="175" t="s">
        <v>95</v>
      </c>
      <c r="H117" s="175" t="s">
        <v>96</v>
      </c>
      <c r="I117" s="176" t="s">
        <v>97</v>
      </c>
      <c r="J117" s="177" t="s">
        <v>88</v>
      </c>
      <c r="K117" s="178" t="s">
        <v>98</v>
      </c>
      <c r="L117" s="179"/>
      <c r="M117" s="76" t="s">
        <v>1</v>
      </c>
      <c r="N117" s="77" t="s">
        <v>37</v>
      </c>
      <c r="O117" s="77" t="s">
        <v>99</v>
      </c>
      <c r="P117" s="77" t="s">
        <v>100</v>
      </c>
      <c r="Q117" s="77" t="s">
        <v>101</v>
      </c>
      <c r="R117" s="77" t="s">
        <v>102</v>
      </c>
      <c r="S117" s="77" t="s">
        <v>103</v>
      </c>
      <c r="T117" s="78" t="s">
        <v>104</v>
      </c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</row>
    <row r="118" spans="1:65" s="2" customFormat="1" ht="23.1" customHeight="1" x14ac:dyDescent="0.25">
      <c r="A118" s="35"/>
      <c r="B118" s="36"/>
      <c r="C118" s="83" t="s">
        <v>105</v>
      </c>
      <c r="D118" s="37"/>
      <c r="E118" s="37"/>
      <c r="F118" s="37"/>
      <c r="G118" s="37"/>
      <c r="H118" s="37"/>
      <c r="I118" s="112"/>
      <c r="J118" s="180">
        <f>J119</f>
        <v>0</v>
      </c>
      <c r="K118" s="37"/>
      <c r="L118" s="40"/>
      <c r="M118" s="79"/>
      <c r="N118" s="181"/>
      <c r="O118" s="80"/>
      <c r="P118" s="182">
        <f>P119</f>
        <v>0</v>
      </c>
      <c r="Q118" s="80"/>
      <c r="R118" s="182">
        <f>R119</f>
        <v>0</v>
      </c>
      <c r="S118" s="80"/>
      <c r="T118" s="183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72</v>
      </c>
      <c r="AU118" s="18" t="s">
        <v>90</v>
      </c>
      <c r="BK118" s="184">
        <f>BK119</f>
        <v>0</v>
      </c>
    </row>
    <row r="119" spans="1:65" s="12" customFormat="1" ht="26.1" customHeight="1" x14ac:dyDescent="0.2">
      <c r="B119" s="185"/>
      <c r="C119" s="186"/>
      <c r="D119" s="187" t="s">
        <v>72</v>
      </c>
      <c r="E119" s="188" t="s">
        <v>106</v>
      </c>
      <c r="F119" s="188" t="s">
        <v>107</v>
      </c>
      <c r="G119" s="186"/>
      <c r="H119" s="186"/>
      <c r="I119" s="189"/>
      <c r="J119" s="190">
        <f>J120</f>
        <v>0</v>
      </c>
      <c r="K119" s="186"/>
      <c r="L119" s="191"/>
      <c r="M119" s="192"/>
      <c r="N119" s="193"/>
      <c r="O119" s="193"/>
      <c r="P119" s="194">
        <f>P120</f>
        <v>0</v>
      </c>
      <c r="Q119" s="193"/>
      <c r="R119" s="194">
        <f>R120</f>
        <v>0</v>
      </c>
      <c r="S119" s="193"/>
      <c r="T119" s="195">
        <f>T120</f>
        <v>0</v>
      </c>
      <c r="AR119" s="196" t="s">
        <v>83</v>
      </c>
      <c r="AT119" s="197" t="s">
        <v>72</v>
      </c>
      <c r="AU119" s="197" t="s">
        <v>73</v>
      </c>
      <c r="AY119" s="196" t="s">
        <v>108</v>
      </c>
      <c r="BK119" s="198">
        <f>BK120</f>
        <v>0</v>
      </c>
    </row>
    <row r="120" spans="1:65" s="12" customFormat="1" ht="23.1" customHeight="1" x14ac:dyDescent="0.2">
      <c r="B120" s="185"/>
      <c r="C120" s="186"/>
      <c r="D120" s="187" t="s">
        <v>72</v>
      </c>
      <c r="E120" s="199" t="s">
        <v>109</v>
      </c>
      <c r="F120" s="199" t="s">
        <v>110</v>
      </c>
      <c r="G120" s="186"/>
      <c r="H120" s="186"/>
      <c r="I120" s="189"/>
      <c r="J120" s="200">
        <f>SUM(J121:J206)</f>
        <v>0</v>
      </c>
      <c r="K120" s="186"/>
      <c r="L120" s="191"/>
      <c r="M120" s="192"/>
      <c r="N120" s="193"/>
      <c r="O120" s="193"/>
      <c r="P120" s="194">
        <f>SUM(P179:P206)</f>
        <v>0</v>
      </c>
      <c r="Q120" s="193"/>
      <c r="R120" s="194">
        <f>SUM(R179:R206)</f>
        <v>0</v>
      </c>
      <c r="S120" s="193"/>
      <c r="T120" s="195">
        <f>SUM(T179:T206)</f>
        <v>0</v>
      </c>
      <c r="AR120" s="196" t="s">
        <v>83</v>
      </c>
      <c r="AT120" s="197" t="s">
        <v>72</v>
      </c>
      <c r="AU120" s="197" t="s">
        <v>81</v>
      </c>
      <c r="AY120" s="196" t="s">
        <v>108</v>
      </c>
      <c r="BK120" s="198">
        <f>SUM(BK179:BK206)</f>
        <v>0</v>
      </c>
    </row>
    <row r="121" spans="1:65" s="2" customFormat="1" ht="21.75" customHeight="1" x14ac:dyDescent="0.2">
      <c r="A121" s="35"/>
      <c r="B121" s="36"/>
      <c r="C121" s="201">
        <v>1</v>
      </c>
      <c r="D121" s="201" t="s">
        <v>111</v>
      </c>
      <c r="E121" s="202"/>
      <c r="F121" s="203" t="s">
        <v>179</v>
      </c>
      <c r="G121" s="204" t="s">
        <v>112</v>
      </c>
      <c r="H121" s="205">
        <v>311.64999999999998</v>
      </c>
      <c r="I121" s="206"/>
      <c r="J121" s="207">
        <f>ROUND(I121*H121,2)</f>
        <v>0</v>
      </c>
      <c r="K121" s="208"/>
      <c r="L121" s="40"/>
      <c r="M121" s="209" t="s">
        <v>1</v>
      </c>
      <c r="N121" s="210" t="s">
        <v>38</v>
      </c>
      <c r="O121" s="72"/>
      <c r="P121" s="211">
        <f>O121*H121</f>
        <v>0</v>
      </c>
      <c r="Q121" s="211">
        <v>0</v>
      </c>
      <c r="R121" s="211">
        <f>Q121*H121</f>
        <v>0</v>
      </c>
      <c r="S121" s="211">
        <v>0</v>
      </c>
      <c r="T121" s="21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3" t="s">
        <v>113</v>
      </c>
      <c r="AT121" s="213" t="s">
        <v>111</v>
      </c>
      <c r="AU121" s="213" t="s">
        <v>83</v>
      </c>
      <c r="AY121" s="18" t="s">
        <v>108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8" t="s">
        <v>81</v>
      </c>
      <c r="BK121" s="214">
        <f>ROUND(I121*H121,2)</f>
        <v>0</v>
      </c>
      <c r="BL121" s="18" t="s">
        <v>113</v>
      </c>
      <c r="BM121" s="213" t="s">
        <v>121</v>
      </c>
    </row>
    <row r="122" spans="1:65" s="13" customFormat="1" x14ac:dyDescent="0.2">
      <c r="B122" s="215"/>
      <c r="C122" s="216"/>
      <c r="D122" s="217" t="s">
        <v>115</v>
      </c>
      <c r="E122" s="218" t="s">
        <v>1</v>
      </c>
      <c r="F122" s="219" t="s">
        <v>173</v>
      </c>
      <c r="G122" s="216"/>
      <c r="H122" s="218" t="s">
        <v>1</v>
      </c>
      <c r="I122" s="220"/>
      <c r="J122" s="216"/>
      <c r="K122" s="216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115</v>
      </c>
      <c r="AU122" s="225" t="s">
        <v>83</v>
      </c>
      <c r="AV122" s="13" t="s">
        <v>81</v>
      </c>
      <c r="AW122" s="13" t="s">
        <v>30</v>
      </c>
      <c r="AX122" s="13" t="s">
        <v>73</v>
      </c>
      <c r="AY122" s="225" t="s">
        <v>108</v>
      </c>
    </row>
    <row r="123" spans="1:65" s="15" customFormat="1" x14ac:dyDescent="0.2">
      <c r="B123" s="237"/>
      <c r="C123" s="238"/>
      <c r="D123" s="217" t="s">
        <v>115</v>
      </c>
      <c r="E123" s="229"/>
      <c r="F123" s="229" t="s">
        <v>140</v>
      </c>
      <c r="G123" s="229"/>
      <c r="H123" s="277">
        <v>20.9</v>
      </c>
      <c r="I123" s="239"/>
      <c r="J123" s="238"/>
      <c r="K123" s="238"/>
      <c r="L123" s="240"/>
      <c r="M123" s="241"/>
      <c r="N123" s="242"/>
      <c r="O123" s="242"/>
      <c r="P123" s="242"/>
      <c r="Q123" s="242"/>
      <c r="R123" s="242"/>
      <c r="S123" s="242"/>
      <c r="T123" s="243"/>
      <c r="AT123" s="244"/>
      <c r="AU123" s="244"/>
      <c r="AY123" s="244"/>
    </row>
    <row r="124" spans="1:65" s="15" customFormat="1" x14ac:dyDescent="0.2">
      <c r="B124" s="237"/>
      <c r="C124" s="238"/>
      <c r="D124" s="217" t="s">
        <v>115</v>
      </c>
      <c r="E124" s="229"/>
      <c r="F124" s="229" t="s">
        <v>141</v>
      </c>
      <c r="G124" s="229"/>
      <c r="H124" s="277">
        <v>8.5</v>
      </c>
      <c r="I124" s="239"/>
      <c r="J124" s="238"/>
      <c r="K124" s="238"/>
      <c r="L124" s="240"/>
      <c r="M124" s="241"/>
      <c r="N124" s="242"/>
      <c r="O124" s="242"/>
      <c r="P124" s="242"/>
      <c r="Q124" s="242"/>
      <c r="R124" s="242"/>
      <c r="S124" s="242"/>
      <c r="T124" s="243"/>
      <c r="AT124" s="244"/>
      <c r="AU124" s="244"/>
      <c r="AY124" s="244"/>
    </row>
    <row r="125" spans="1:65" s="15" customFormat="1" x14ac:dyDescent="0.2">
      <c r="B125" s="237"/>
      <c r="C125" s="238"/>
      <c r="D125" s="217" t="s">
        <v>115</v>
      </c>
      <c r="E125" s="229"/>
      <c r="F125" s="229" t="s">
        <v>142</v>
      </c>
      <c r="G125" s="229"/>
      <c r="H125" s="277">
        <v>18</v>
      </c>
      <c r="I125" s="239"/>
      <c r="J125" s="238"/>
      <c r="K125" s="238"/>
      <c r="L125" s="240"/>
      <c r="M125" s="241"/>
      <c r="N125" s="242"/>
      <c r="O125" s="242"/>
      <c r="P125" s="242"/>
      <c r="Q125" s="242"/>
      <c r="R125" s="242"/>
      <c r="S125" s="242"/>
      <c r="T125" s="243"/>
      <c r="AT125" s="244"/>
      <c r="AU125" s="244"/>
      <c r="AY125" s="244"/>
    </row>
    <row r="126" spans="1:65" s="15" customFormat="1" x14ac:dyDescent="0.2">
      <c r="B126" s="237"/>
      <c r="C126" s="238"/>
      <c r="D126" s="217" t="s">
        <v>115</v>
      </c>
      <c r="E126" s="229"/>
      <c r="F126" s="229" t="s">
        <v>143</v>
      </c>
      <c r="G126" s="229"/>
      <c r="H126" s="277">
        <v>16.100000000000001</v>
      </c>
      <c r="I126" s="239"/>
      <c r="J126" s="238"/>
      <c r="K126" s="238"/>
      <c r="L126" s="240"/>
      <c r="M126" s="241"/>
      <c r="N126" s="242"/>
      <c r="O126" s="242"/>
      <c r="P126" s="242"/>
      <c r="Q126" s="242"/>
      <c r="R126" s="242"/>
      <c r="S126" s="242"/>
      <c r="T126" s="243"/>
      <c r="AT126" s="244"/>
      <c r="AU126" s="244"/>
      <c r="AY126" s="244"/>
    </row>
    <row r="127" spans="1:65" s="15" customFormat="1" x14ac:dyDescent="0.2">
      <c r="B127" s="237"/>
      <c r="C127" s="238"/>
      <c r="D127" s="217" t="s">
        <v>115</v>
      </c>
      <c r="E127" s="229"/>
      <c r="F127" s="229" t="s">
        <v>144</v>
      </c>
      <c r="G127" s="229"/>
      <c r="H127" s="277">
        <v>16.100000000000001</v>
      </c>
      <c r="I127" s="239"/>
      <c r="J127" s="238"/>
      <c r="K127" s="238"/>
      <c r="L127" s="240"/>
      <c r="M127" s="241"/>
      <c r="N127" s="242"/>
      <c r="O127" s="242"/>
      <c r="P127" s="242"/>
      <c r="Q127" s="242"/>
      <c r="R127" s="242"/>
      <c r="S127" s="242"/>
      <c r="T127" s="243"/>
      <c r="AT127" s="244"/>
      <c r="AU127" s="244"/>
      <c r="AY127" s="244"/>
    </row>
    <row r="128" spans="1:65" s="15" customFormat="1" x14ac:dyDescent="0.2">
      <c r="B128" s="237"/>
      <c r="C128" s="238"/>
      <c r="D128" s="217" t="s">
        <v>115</v>
      </c>
      <c r="E128" s="229"/>
      <c r="F128" s="229" t="s">
        <v>145</v>
      </c>
      <c r="G128" s="229"/>
      <c r="H128" s="277">
        <v>18</v>
      </c>
      <c r="I128" s="239"/>
      <c r="J128" s="238"/>
      <c r="K128" s="238"/>
      <c r="L128" s="240"/>
      <c r="M128" s="241"/>
      <c r="N128" s="242"/>
      <c r="O128" s="242"/>
      <c r="P128" s="242"/>
      <c r="Q128" s="242"/>
      <c r="R128" s="242"/>
      <c r="S128" s="242"/>
      <c r="T128" s="243"/>
      <c r="AT128" s="244"/>
      <c r="AU128" s="244"/>
      <c r="AY128" s="244"/>
    </row>
    <row r="129" spans="2:51" s="15" customFormat="1" x14ac:dyDescent="0.2">
      <c r="B129" s="237"/>
      <c r="C129" s="238"/>
      <c r="D129" s="217" t="s">
        <v>115</v>
      </c>
      <c r="E129" s="229"/>
      <c r="F129" s="229" t="s">
        <v>146</v>
      </c>
      <c r="G129" s="229"/>
      <c r="H129" s="277">
        <v>16.100000000000001</v>
      </c>
      <c r="I129" s="239"/>
      <c r="J129" s="238"/>
      <c r="K129" s="238"/>
      <c r="L129" s="240"/>
      <c r="M129" s="241"/>
      <c r="N129" s="242"/>
      <c r="O129" s="242"/>
      <c r="P129" s="242"/>
      <c r="Q129" s="242"/>
      <c r="R129" s="242"/>
      <c r="S129" s="242"/>
      <c r="T129" s="243"/>
      <c r="AT129" s="244"/>
      <c r="AU129" s="244"/>
      <c r="AY129" s="244"/>
    </row>
    <row r="130" spans="2:51" s="15" customFormat="1" x14ac:dyDescent="0.2">
      <c r="B130" s="237"/>
      <c r="C130" s="238"/>
      <c r="D130" s="217" t="s">
        <v>115</v>
      </c>
      <c r="E130" s="229"/>
      <c r="F130" s="229" t="s">
        <v>147</v>
      </c>
      <c r="G130" s="229"/>
      <c r="H130" s="277">
        <v>2.7</v>
      </c>
      <c r="I130" s="239"/>
      <c r="J130" s="238"/>
      <c r="K130" s="238"/>
      <c r="L130" s="240"/>
      <c r="M130" s="241"/>
      <c r="N130" s="242"/>
      <c r="O130" s="242"/>
      <c r="P130" s="242"/>
      <c r="Q130" s="242"/>
      <c r="R130" s="242"/>
      <c r="S130" s="242"/>
      <c r="T130" s="243"/>
      <c r="AT130" s="244"/>
      <c r="AU130" s="244"/>
      <c r="AY130" s="244"/>
    </row>
    <row r="131" spans="2:51" s="15" customFormat="1" x14ac:dyDescent="0.2">
      <c r="B131" s="237"/>
      <c r="C131" s="238"/>
      <c r="D131" s="217" t="s">
        <v>115</v>
      </c>
      <c r="E131" s="229"/>
      <c r="F131" s="229" t="s">
        <v>148</v>
      </c>
      <c r="G131" s="229"/>
      <c r="H131" s="277">
        <v>12.25</v>
      </c>
      <c r="I131" s="239"/>
      <c r="J131" s="238"/>
      <c r="K131" s="238"/>
      <c r="L131" s="240"/>
      <c r="M131" s="241"/>
      <c r="N131" s="242"/>
      <c r="O131" s="242"/>
      <c r="P131" s="242"/>
      <c r="Q131" s="242"/>
      <c r="R131" s="242"/>
      <c r="S131" s="242"/>
      <c r="T131" s="243"/>
      <c r="AT131" s="244"/>
      <c r="AU131" s="244"/>
      <c r="AY131" s="244"/>
    </row>
    <row r="132" spans="2:51" s="15" customFormat="1" x14ac:dyDescent="0.2">
      <c r="B132" s="237"/>
      <c r="C132" s="238"/>
      <c r="D132" s="217" t="s">
        <v>115</v>
      </c>
      <c r="E132" s="229"/>
      <c r="F132" s="229" t="s">
        <v>149</v>
      </c>
      <c r="G132" s="229"/>
      <c r="H132" s="277">
        <v>2.6</v>
      </c>
      <c r="I132" s="239"/>
      <c r="J132" s="238"/>
      <c r="K132" s="238"/>
      <c r="L132" s="240"/>
      <c r="M132" s="241"/>
      <c r="N132" s="242"/>
      <c r="O132" s="242"/>
      <c r="P132" s="242"/>
      <c r="Q132" s="242"/>
      <c r="R132" s="242"/>
      <c r="S132" s="242"/>
      <c r="T132" s="243"/>
      <c r="AT132" s="244"/>
      <c r="AU132" s="244"/>
      <c r="AY132" s="244"/>
    </row>
    <row r="133" spans="2:51" s="15" customFormat="1" x14ac:dyDescent="0.2">
      <c r="B133" s="237"/>
      <c r="C133" s="238"/>
      <c r="D133" s="217" t="s">
        <v>115</v>
      </c>
      <c r="E133" s="229"/>
      <c r="F133" s="229" t="s">
        <v>192</v>
      </c>
      <c r="G133" s="229"/>
      <c r="H133" s="277">
        <v>12.25</v>
      </c>
      <c r="I133" s="239"/>
      <c r="J133" s="238"/>
      <c r="K133" s="238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/>
      <c r="AU133" s="244"/>
      <c r="AY133" s="244"/>
    </row>
    <row r="134" spans="2:51" s="15" customFormat="1" x14ac:dyDescent="0.2">
      <c r="B134" s="237"/>
      <c r="C134" s="238"/>
      <c r="D134" s="217" t="s">
        <v>115</v>
      </c>
      <c r="E134" s="229"/>
      <c r="F134" s="229" t="s">
        <v>150</v>
      </c>
      <c r="G134" s="229"/>
      <c r="H134" s="277">
        <v>2.2999999999999998</v>
      </c>
      <c r="I134" s="239"/>
      <c r="J134" s="238"/>
      <c r="K134" s="238"/>
      <c r="L134" s="240"/>
      <c r="M134" s="241"/>
      <c r="N134" s="242"/>
      <c r="O134" s="242"/>
      <c r="P134" s="242"/>
      <c r="Q134" s="242"/>
      <c r="R134" s="242"/>
      <c r="S134" s="242"/>
      <c r="T134" s="243"/>
      <c r="AT134" s="244"/>
      <c r="AU134" s="244"/>
      <c r="AY134" s="244"/>
    </row>
    <row r="135" spans="2:51" s="15" customFormat="1" x14ac:dyDescent="0.2">
      <c r="B135" s="237"/>
      <c r="C135" s="238"/>
      <c r="D135" s="217" t="s">
        <v>115</v>
      </c>
      <c r="E135" s="229"/>
      <c r="F135" s="229" t="s">
        <v>151</v>
      </c>
      <c r="G135" s="229"/>
      <c r="H135" s="277">
        <v>6.4</v>
      </c>
      <c r="I135" s="239"/>
      <c r="J135" s="238"/>
      <c r="K135" s="238"/>
      <c r="L135" s="240"/>
      <c r="M135" s="241"/>
      <c r="N135" s="242"/>
      <c r="O135" s="242"/>
      <c r="P135" s="242"/>
      <c r="Q135" s="242"/>
      <c r="R135" s="242"/>
      <c r="S135" s="242"/>
      <c r="T135" s="243"/>
      <c r="AT135" s="244"/>
      <c r="AU135" s="244"/>
      <c r="AY135" s="244"/>
    </row>
    <row r="136" spans="2:51" s="15" customFormat="1" x14ac:dyDescent="0.2">
      <c r="B136" s="237"/>
      <c r="C136" s="238"/>
      <c r="D136" s="217" t="s">
        <v>115</v>
      </c>
      <c r="E136" s="229"/>
      <c r="F136" s="229" t="s">
        <v>152</v>
      </c>
      <c r="G136" s="229"/>
      <c r="H136" s="277">
        <v>1.2</v>
      </c>
      <c r="I136" s="239"/>
      <c r="J136" s="238"/>
      <c r="K136" s="238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/>
      <c r="AU136" s="244"/>
      <c r="AY136" s="244"/>
    </row>
    <row r="137" spans="2:51" s="15" customFormat="1" x14ac:dyDescent="0.2">
      <c r="B137" s="237"/>
      <c r="C137" s="238"/>
      <c r="D137" s="217" t="s">
        <v>115</v>
      </c>
      <c r="E137" s="229"/>
      <c r="F137" s="229" t="s">
        <v>153</v>
      </c>
      <c r="G137" s="229"/>
      <c r="H137" s="277">
        <v>1</v>
      </c>
      <c r="I137" s="239"/>
      <c r="J137" s="238"/>
      <c r="K137" s="238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/>
      <c r="AU137" s="244"/>
      <c r="AY137" s="244"/>
    </row>
    <row r="138" spans="2:51" s="15" customFormat="1" x14ac:dyDescent="0.2">
      <c r="B138" s="237"/>
      <c r="C138" s="238"/>
      <c r="D138" s="217" t="s">
        <v>115</v>
      </c>
      <c r="E138" s="229"/>
      <c r="F138" s="229" t="s">
        <v>154</v>
      </c>
      <c r="G138" s="229"/>
      <c r="H138" s="277">
        <v>12.25</v>
      </c>
      <c r="I138" s="239"/>
      <c r="J138" s="238"/>
      <c r="K138" s="238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/>
      <c r="AU138" s="244"/>
      <c r="AY138" s="244"/>
    </row>
    <row r="139" spans="2:51" s="15" customFormat="1" x14ac:dyDescent="0.2">
      <c r="B139" s="237"/>
      <c r="C139" s="238"/>
      <c r="D139" s="217" t="s">
        <v>115</v>
      </c>
      <c r="E139" s="229"/>
      <c r="F139" s="229" t="s">
        <v>155</v>
      </c>
      <c r="G139" s="229"/>
      <c r="H139" s="277">
        <v>17.399999999999999</v>
      </c>
      <c r="I139" s="239"/>
      <c r="J139" s="238"/>
      <c r="K139" s="238"/>
      <c r="L139" s="240"/>
      <c r="M139" s="241"/>
      <c r="N139" s="242"/>
      <c r="O139" s="242"/>
      <c r="P139" s="242"/>
      <c r="Q139" s="242"/>
      <c r="R139" s="242"/>
      <c r="S139" s="242"/>
      <c r="T139" s="243"/>
      <c r="AT139" s="244"/>
      <c r="AU139" s="244"/>
      <c r="AY139" s="244"/>
    </row>
    <row r="140" spans="2:51" s="15" customFormat="1" x14ac:dyDescent="0.2">
      <c r="B140" s="237"/>
      <c r="C140" s="238"/>
      <c r="D140" s="217" t="s">
        <v>115</v>
      </c>
      <c r="E140" s="229"/>
      <c r="F140" s="229" t="s">
        <v>157</v>
      </c>
      <c r="G140" s="229"/>
      <c r="H140" s="277">
        <v>6</v>
      </c>
      <c r="I140" s="239"/>
      <c r="J140" s="238"/>
      <c r="K140" s="238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/>
      <c r="AU140" s="244"/>
      <c r="AY140" s="244"/>
    </row>
    <row r="141" spans="2:51" s="15" customFormat="1" x14ac:dyDescent="0.2">
      <c r="B141" s="237"/>
      <c r="C141" s="238"/>
      <c r="D141" s="217" t="s">
        <v>115</v>
      </c>
      <c r="E141" s="229"/>
      <c r="F141" s="229" t="s">
        <v>156</v>
      </c>
      <c r="G141" s="229"/>
      <c r="H141" s="277">
        <v>8.8000000000000007</v>
      </c>
      <c r="I141" s="239"/>
      <c r="J141" s="238"/>
      <c r="K141" s="238"/>
      <c r="L141" s="240"/>
      <c r="M141" s="241"/>
      <c r="N141" s="242"/>
      <c r="O141" s="242"/>
      <c r="P141" s="242"/>
      <c r="Q141" s="242"/>
      <c r="R141" s="242"/>
      <c r="S141" s="242"/>
      <c r="T141" s="243"/>
      <c r="AT141" s="244"/>
      <c r="AU141" s="244"/>
      <c r="AY141" s="244"/>
    </row>
    <row r="142" spans="2:51" s="13" customFormat="1" x14ac:dyDescent="0.2">
      <c r="B142" s="215"/>
      <c r="C142" s="216"/>
      <c r="D142" s="217" t="s">
        <v>115</v>
      </c>
      <c r="E142" s="218" t="s">
        <v>1</v>
      </c>
      <c r="F142" s="219" t="s">
        <v>174</v>
      </c>
      <c r="G142" s="216"/>
      <c r="H142" s="218" t="s">
        <v>1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115</v>
      </c>
      <c r="AU142" s="225" t="s">
        <v>83</v>
      </c>
      <c r="AV142" s="13" t="s">
        <v>81</v>
      </c>
      <c r="AW142" s="13" t="s">
        <v>30</v>
      </c>
      <c r="AX142" s="13" t="s">
        <v>73</v>
      </c>
      <c r="AY142" s="225" t="s">
        <v>108</v>
      </c>
    </row>
    <row r="143" spans="2:51" s="15" customFormat="1" x14ac:dyDescent="0.2">
      <c r="B143" s="237"/>
      <c r="C143" s="238"/>
      <c r="D143" s="217" t="s">
        <v>115</v>
      </c>
      <c r="E143" s="229"/>
      <c r="F143" s="229" t="s">
        <v>166</v>
      </c>
      <c r="G143" s="229"/>
      <c r="H143" s="277">
        <v>13.5</v>
      </c>
      <c r="I143" s="239"/>
      <c r="J143" s="238"/>
      <c r="K143" s="238"/>
      <c r="L143" s="240"/>
      <c r="M143" s="241"/>
      <c r="N143" s="242"/>
      <c r="O143" s="242"/>
      <c r="P143" s="242"/>
      <c r="Q143" s="242"/>
      <c r="R143" s="242"/>
      <c r="S143" s="242"/>
      <c r="T143" s="243"/>
      <c r="AT143" s="244"/>
      <c r="AU143" s="244"/>
      <c r="AY143" s="244"/>
    </row>
    <row r="144" spans="2:51" s="15" customFormat="1" x14ac:dyDescent="0.2">
      <c r="B144" s="237"/>
      <c r="C144" s="238"/>
      <c r="D144" s="217" t="s">
        <v>115</v>
      </c>
      <c r="E144" s="229"/>
      <c r="F144" s="229" t="s">
        <v>167</v>
      </c>
      <c r="G144" s="229"/>
      <c r="H144" s="277">
        <v>11.8</v>
      </c>
      <c r="I144" s="239"/>
      <c r="J144" s="238"/>
      <c r="K144" s="238"/>
      <c r="L144" s="240"/>
      <c r="M144" s="241"/>
      <c r="N144" s="242"/>
      <c r="O144" s="242"/>
      <c r="P144" s="242"/>
      <c r="Q144" s="242"/>
      <c r="R144" s="242"/>
      <c r="S144" s="242"/>
      <c r="T144" s="243"/>
      <c r="AT144" s="244"/>
      <c r="AU144" s="244"/>
      <c r="AY144" s="244"/>
    </row>
    <row r="145" spans="1:65" s="15" customFormat="1" x14ac:dyDescent="0.2">
      <c r="B145" s="237"/>
      <c r="C145" s="238"/>
      <c r="D145" s="217" t="s">
        <v>115</v>
      </c>
      <c r="E145" s="229"/>
      <c r="F145" s="229" t="s">
        <v>168</v>
      </c>
      <c r="G145" s="229"/>
      <c r="H145" s="277">
        <v>19.25</v>
      </c>
      <c r="I145" s="239"/>
      <c r="J145" s="238"/>
      <c r="K145" s="238"/>
      <c r="L145" s="240"/>
      <c r="M145" s="241"/>
      <c r="N145" s="242"/>
      <c r="O145" s="242"/>
      <c r="P145" s="242"/>
      <c r="Q145" s="242"/>
      <c r="R145" s="242"/>
      <c r="S145" s="242"/>
      <c r="T145" s="243"/>
      <c r="AT145" s="244"/>
      <c r="AU145" s="244"/>
      <c r="AY145" s="244"/>
    </row>
    <row r="146" spans="1:65" s="15" customFormat="1" ht="18.95" customHeight="1" x14ac:dyDescent="0.2">
      <c r="B146" s="237"/>
      <c r="C146" s="238"/>
      <c r="D146" s="217" t="s">
        <v>115</v>
      </c>
      <c r="E146" s="229"/>
      <c r="F146" s="229" t="s">
        <v>169</v>
      </c>
      <c r="G146" s="229"/>
      <c r="H146" s="277">
        <v>24.3</v>
      </c>
      <c r="I146" s="239"/>
      <c r="J146" s="238"/>
      <c r="K146" s="238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/>
      <c r="AU146" s="244"/>
      <c r="AY146" s="244"/>
    </row>
    <row r="147" spans="1:65" s="15" customFormat="1" x14ac:dyDescent="0.2">
      <c r="B147" s="237"/>
      <c r="C147" s="238"/>
      <c r="D147" s="217" t="s">
        <v>115</v>
      </c>
      <c r="E147" s="229"/>
      <c r="F147" s="229" t="s">
        <v>170</v>
      </c>
      <c r="G147" s="229" t="s">
        <v>21</v>
      </c>
      <c r="H147" s="277">
        <v>21.8</v>
      </c>
      <c r="I147" s="239"/>
      <c r="J147" s="238"/>
      <c r="K147" s="238"/>
      <c r="L147" s="240"/>
      <c r="M147" s="241"/>
      <c r="N147" s="242"/>
      <c r="O147" s="242"/>
      <c r="P147" s="242"/>
      <c r="Q147" s="242"/>
      <c r="R147" s="242"/>
      <c r="S147" s="242"/>
      <c r="T147" s="243"/>
      <c r="AT147" s="244"/>
      <c r="AU147" s="244"/>
      <c r="AY147" s="244"/>
    </row>
    <row r="148" spans="1:65" s="15" customFormat="1" x14ac:dyDescent="0.2">
      <c r="B148" s="237"/>
      <c r="C148" s="238"/>
      <c r="D148" s="217" t="s">
        <v>115</v>
      </c>
      <c r="E148" s="229"/>
      <c r="F148" s="229" t="s">
        <v>171</v>
      </c>
      <c r="G148" s="229"/>
      <c r="H148" s="277">
        <v>22.15</v>
      </c>
      <c r="I148" s="239"/>
      <c r="J148" s="238"/>
      <c r="K148" s="238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/>
      <c r="AU148" s="244"/>
      <c r="AY148" s="244"/>
    </row>
    <row r="149" spans="1:65" s="16" customFormat="1" x14ac:dyDescent="0.2">
      <c r="B149" s="245"/>
      <c r="C149" s="246"/>
      <c r="D149" s="217" t="s">
        <v>115</v>
      </c>
      <c r="E149" s="247" t="s">
        <v>1</v>
      </c>
      <c r="F149" s="248" t="s">
        <v>116</v>
      </c>
      <c r="G149" s="246"/>
      <c r="H149" s="249">
        <v>311.64999999999998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AT149" s="255" t="s">
        <v>115</v>
      </c>
      <c r="AU149" s="255" t="s">
        <v>83</v>
      </c>
      <c r="AV149" s="16" t="s">
        <v>117</v>
      </c>
      <c r="AW149" s="16" t="s">
        <v>30</v>
      </c>
      <c r="AX149" s="16" t="s">
        <v>81</v>
      </c>
      <c r="AY149" s="255" t="s">
        <v>108</v>
      </c>
    </row>
    <row r="150" spans="1:65" s="2" customFormat="1" ht="26.1" customHeight="1" x14ac:dyDescent="0.2">
      <c r="A150" s="35"/>
      <c r="B150" s="36"/>
      <c r="C150" s="201">
        <v>2</v>
      </c>
      <c r="D150" s="201" t="s">
        <v>111</v>
      </c>
      <c r="E150" s="202"/>
      <c r="F150" s="203" t="s">
        <v>130</v>
      </c>
      <c r="G150" s="204" t="s">
        <v>128</v>
      </c>
      <c r="H150" s="205">
        <v>375.31999999999994</v>
      </c>
      <c r="I150" s="206"/>
      <c r="J150" s="207">
        <f>ROUND(I150*H150,2)</f>
        <v>0</v>
      </c>
      <c r="K150" s="208"/>
      <c r="L150" s="40"/>
      <c r="M150" s="209" t="s">
        <v>1</v>
      </c>
      <c r="N150" s="210" t="s">
        <v>38</v>
      </c>
      <c r="O150" s="72"/>
      <c r="P150" s="211">
        <f>O150*H150</f>
        <v>0</v>
      </c>
      <c r="Q150" s="211">
        <v>0</v>
      </c>
      <c r="R150" s="211">
        <f>Q150*H150</f>
        <v>0</v>
      </c>
      <c r="S150" s="211">
        <v>0</v>
      </c>
      <c r="T150" s="21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3" t="s">
        <v>113</v>
      </c>
      <c r="AT150" s="213" t="s">
        <v>111</v>
      </c>
      <c r="AU150" s="213" t="s">
        <v>83</v>
      </c>
      <c r="AY150" s="18" t="s">
        <v>108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8" t="s">
        <v>81</v>
      </c>
      <c r="BK150" s="214">
        <f>ROUND(I150*H150,2)</f>
        <v>0</v>
      </c>
      <c r="BL150" s="18" t="s">
        <v>113</v>
      </c>
      <c r="BM150" s="213" t="s">
        <v>131</v>
      </c>
    </row>
    <row r="151" spans="1:65" s="13" customFormat="1" x14ac:dyDescent="0.2">
      <c r="B151" s="215"/>
      <c r="C151" s="216"/>
      <c r="D151" s="217" t="s">
        <v>115</v>
      </c>
      <c r="E151" s="218" t="s">
        <v>1</v>
      </c>
      <c r="F151" s="219" t="s">
        <v>173</v>
      </c>
      <c r="G151" s="216"/>
      <c r="H151" s="218" t="s">
        <v>1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115</v>
      </c>
      <c r="AU151" s="225" t="s">
        <v>83</v>
      </c>
      <c r="AV151" s="13" t="s">
        <v>81</v>
      </c>
      <c r="AW151" s="13" t="s">
        <v>30</v>
      </c>
      <c r="AX151" s="13" t="s">
        <v>73</v>
      </c>
      <c r="AY151" s="225" t="s">
        <v>108</v>
      </c>
    </row>
    <row r="152" spans="1:65" s="14" customFormat="1" x14ac:dyDescent="0.2">
      <c r="B152" s="226"/>
      <c r="C152" s="227"/>
      <c r="D152" s="217" t="s">
        <v>115</v>
      </c>
      <c r="E152" s="228" t="s">
        <v>1</v>
      </c>
      <c r="F152" s="278" t="s">
        <v>140</v>
      </c>
      <c r="G152" s="278"/>
      <c r="H152" s="279">
        <v>17.400000000000002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115</v>
      </c>
      <c r="AU152" s="236" t="s">
        <v>83</v>
      </c>
      <c r="AV152" s="14" t="s">
        <v>83</v>
      </c>
      <c r="AW152" s="14" t="s">
        <v>30</v>
      </c>
      <c r="AX152" s="14" t="s">
        <v>73</v>
      </c>
      <c r="AY152" s="236" t="s">
        <v>108</v>
      </c>
    </row>
    <row r="153" spans="1:65" s="14" customFormat="1" x14ac:dyDescent="0.2">
      <c r="B153" s="226"/>
      <c r="C153" s="227"/>
      <c r="D153" s="217" t="s">
        <v>115</v>
      </c>
      <c r="E153" s="228" t="s">
        <v>1</v>
      </c>
      <c r="F153" s="278" t="s">
        <v>141</v>
      </c>
      <c r="G153" s="278"/>
      <c r="H153" s="279">
        <v>11.6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115</v>
      </c>
      <c r="AU153" s="236" t="s">
        <v>83</v>
      </c>
      <c r="AV153" s="14" t="s">
        <v>83</v>
      </c>
      <c r="AW153" s="14" t="s">
        <v>30</v>
      </c>
      <c r="AX153" s="14" t="s">
        <v>73</v>
      </c>
      <c r="AY153" s="236" t="s">
        <v>108</v>
      </c>
    </row>
    <row r="154" spans="1:65" s="14" customFormat="1" x14ac:dyDescent="0.2">
      <c r="B154" s="226"/>
      <c r="C154" s="227"/>
      <c r="D154" s="217" t="s">
        <v>115</v>
      </c>
      <c r="E154" s="228" t="s">
        <v>1</v>
      </c>
      <c r="F154" s="278" t="s">
        <v>142</v>
      </c>
      <c r="G154" s="278"/>
      <c r="H154" s="279">
        <v>17.3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AT154" s="236" t="s">
        <v>115</v>
      </c>
      <c r="AU154" s="236" t="s">
        <v>83</v>
      </c>
      <c r="AV154" s="14" t="s">
        <v>83</v>
      </c>
      <c r="AW154" s="14" t="s">
        <v>30</v>
      </c>
      <c r="AX154" s="14" t="s">
        <v>73</v>
      </c>
      <c r="AY154" s="236" t="s">
        <v>108</v>
      </c>
    </row>
    <row r="155" spans="1:65" s="14" customFormat="1" x14ac:dyDescent="0.2">
      <c r="B155" s="226"/>
      <c r="C155" s="227"/>
      <c r="D155" s="217" t="s">
        <v>115</v>
      </c>
      <c r="E155" s="228" t="s">
        <v>1</v>
      </c>
      <c r="F155" s="278" t="s">
        <v>143</v>
      </c>
      <c r="G155" s="278"/>
      <c r="H155" s="279">
        <v>16.700000000000003</v>
      </c>
      <c r="I155" s="231"/>
      <c r="J155" s="227"/>
      <c r="K155" s="227"/>
      <c r="L155" s="232"/>
      <c r="M155" s="233"/>
      <c r="N155" s="234"/>
      <c r="O155" s="234"/>
      <c r="P155" s="234"/>
      <c r="Q155" s="234"/>
      <c r="R155" s="234"/>
      <c r="S155" s="234"/>
      <c r="T155" s="235"/>
      <c r="AT155" s="236" t="s">
        <v>115</v>
      </c>
      <c r="AU155" s="236" t="s">
        <v>83</v>
      </c>
      <c r="AV155" s="14" t="s">
        <v>83</v>
      </c>
      <c r="AW155" s="14" t="s">
        <v>30</v>
      </c>
      <c r="AX155" s="14" t="s">
        <v>73</v>
      </c>
      <c r="AY155" s="236" t="s">
        <v>108</v>
      </c>
    </row>
    <row r="156" spans="1:65" s="14" customFormat="1" x14ac:dyDescent="0.2">
      <c r="B156" s="226"/>
      <c r="C156" s="227"/>
      <c r="D156" s="217" t="s">
        <v>115</v>
      </c>
      <c r="E156" s="228" t="s">
        <v>1</v>
      </c>
      <c r="F156" s="278" t="s">
        <v>144</v>
      </c>
      <c r="G156" s="278"/>
      <c r="H156" s="279">
        <v>16.700000000000003</v>
      </c>
      <c r="I156" s="231"/>
      <c r="J156" s="227"/>
      <c r="K156" s="227"/>
      <c r="L156" s="232"/>
      <c r="M156" s="233"/>
      <c r="N156" s="234"/>
      <c r="O156" s="234"/>
      <c r="P156" s="234"/>
      <c r="Q156" s="234"/>
      <c r="R156" s="234"/>
      <c r="S156" s="234"/>
      <c r="T156" s="235"/>
      <c r="AT156" s="236" t="s">
        <v>115</v>
      </c>
      <c r="AU156" s="236" t="s">
        <v>83</v>
      </c>
      <c r="AV156" s="14" t="s">
        <v>83</v>
      </c>
      <c r="AW156" s="14" t="s">
        <v>30</v>
      </c>
      <c r="AX156" s="14" t="s">
        <v>73</v>
      </c>
      <c r="AY156" s="236" t="s">
        <v>108</v>
      </c>
    </row>
    <row r="157" spans="1:65" s="14" customFormat="1" x14ac:dyDescent="0.2">
      <c r="B157" s="226"/>
      <c r="C157" s="227"/>
      <c r="D157" s="217" t="s">
        <v>115</v>
      </c>
      <c r="E157" s="228" t="s">
        <v>1</v>
      </c>
      <c r="F157" s="278" t="s">
        <v>145</v>
      </c>
      <c r="G157" s="278"/>
      <c r="H157" s="279">
        <v>17.3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115</v>
      </c>
      <c r="AU157" s="236" t="s">
        <v>83</v>
      </c>
      <c r="AV157" s="14" t="s">
        <v>83</v>
      </c>
      <c r="AW157" s="14" t="s">
        <v>30</v>
      </c>
      <c r="AX157" s="14" t="s">
        <v>73</v>
      </c>
      <c r="AY157" s="236" t="s">
        <v>108</v>
      </c>
    </row>
    <row r="158" spans="1:65" s="14" customFormat="1" x14ac:dyDescent="0.2">
      <c r="B158" s="226"/>
      <c r="C158" s="227"/>
      <c r="D158" s="217" t="s">
        <v>115</v>
      </c>
      <c r="E158" s="228" t="s">
        <v>1</v>
      </c>
      <c r="F158" s="278" t="s">
        <v>146</v>
      </c>
      <c r="G158" s="278"/>
      <c r="H158" s="279">
        <v>16.700000000000003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AT158" s="236" t="s">
        <v>115</v>
      </c>
      <c r="AU158" s="236" t="s">
        <v>83</v>
      </c>
      <c r="AV158" s="14" t="s">
        <v>83</v>
      </c>
      <c r="AW158" s="14" t="s">
        <v>30</v>
      </c>
      <c r="AX158" s="14" t="s">
        <v>73</v>
      </c>
      <c r="AY158" s="236" t="s">
        <v>108</v>
      </c>
    </row>
    <row r="159" spans="1:65" s="14" customFormat="1" x14ac:dyDescent="0.2">
      <c r="B159" s="226"/>
      <c r="C159" s="227"/>
      <c r="D159" s="217" t="s">
        <v>115</v>
      </c>
      <c r="E159" s="228" t="s">
        <v>1</v>
      </c>
      <c r="F159" s="278" t="s">
        <v>147</v>
      </c>
      <c r="G159" s="278"/>
      <c r="H159" s="279">
        <v>4</v>
      </c>
      <c r="I159" s="231"/>
      <c r="J159" s="227"/>
      <c r="K159" s="227"/>
      <c r="L159" s="232"/>
      <c r="M159" s="233"/>
      <c r="N159" s="234"/>
      <c r="O159" s="234"/>
      <c r="P159" s="234"/>
      <c r="Q159" s="234"/>
      <c r="R159" s="234"/>
      <c r="S159" s="234"/>
      <c r="T159" s="235"/>
      <c r="AT159" s="236" t="s">
        <v>115</v>
      </c>
      <c r="AU159" s="236" t="s">
        <v>83</v>
      </c>
      <c r="AV159" s="14" t="s">
        <v>83</v>
      </c>
      <c r="AW159" s="14" t="s">
        <v>30</v>
      </c>
      <c r="AX159" s="14" t="s">
        <v>73</v>
      </c>
      <c r="AY159" s="236" t="s">
        <v>108</v>
      </c>
    </row>
    <row r="160" spans="1:65" s="14" customFormat="1" x14ac:dyDescent="0.2">
      <c r="B160" s="226"/>
      <c r="C160" s="227"/>
      <c r="D160" s="217" t="s">
        <v>115</v>
      </c>
      <c r="E160" s="228" t="s">
        <v>1</v>
      </c>
      <c r="F160" s="278" t="s">
        <v>148</v>
      </c>
      <c r="G160" s="278"/>
      <c r="H160" s="279">
        <v>13.9</v>
      </c>
      <c r="I160" s="231"/>
      <c r="J160" s="227"/>
      <c r="K160" s="227"/>
      <c r="L160" s="232"/>
      <c r="M160" s="233"/>
      <c r="N160" s="234"/>
      <c r="O160" s="234"/>
      <c r="P160" s="234"/>
      <c r="Q160" s="234"/>
      <c r="R160" s="234"/>
      <c r="S160" s="234"/>
      <c r="T160" s="235"/>
      <c r="AT160" s="236" t="s">
        <v>115</v>
      </c>
      <c r="AU160" s="236" t="s">
        <v>83</v>
      </c>
      <c r="AV160" s="14" t="s">
        <v>83</v>
      </c>
      <c r="AW160" s="14" t="s">
        <v>30</v>
      </c>
      <c r="AX160" s="14" t="s">
        <v>73</v>
      </c>
      <c r="AY160" s="236" t="s">
        <v>108</v>
      </c>
    </row>
    <row r="161" spans="2:51" s="14" customFormat="1" x14ac:dyDescent="0.2">
      <c r="B161" s="226"/>
      <c r="C161" s="227"/>
      <c r="D161" s="217" t="s">
        <v>115</v>
      </c>
      <c r="E161" s="228" t="s">
        <v>1</v>
      </c>
      <c r="F161" s="278" t="s">
        <v>149</v>
      </c>
      <c r="G161" s="278"/>
      <c r="H161" s="279">
        <v>4.8</v>
      </c>
      <c r="I161" s="231"/>
      <c r="J161" s="227"/>
      <c r="K161" s="227"/>
      <c r="L161" s="232"/>
      <c r="M161" s="233"/>
      <c r="N161" s="234"/>
      <c r="O161" s="234"/>
      <c r="P161" s="234"/>
      <c r="Q161" s="234"/>
      <c r="R161" s="234"/>
      <c r="S161" s="234"/>
      <c r="T161" s="235"/>
      <c r="AT161" s="236" t="s">
        <v>115</v>
      </c>
      <c r="AU161" s="236" t="s">
        <v>83</v>
      </c>
      <c r="AV161" s="14" t="s">
        <v>83</v>
      </c>
      <c r="AW161" s="14" t="s">
        <v>30</v>
      </c>
      <c r="AX161" s="14" t="s">
        <v>73</v>
      </c>
      <c r="AY161" s="236" t="s">
        <v>108</v>
      </c>
    </row>
    <row r="162" spans="2:51" s="14" customFormat="1" x14ac:dyDescent="0.2">
      <c r="B162" s="226"/>
      <c r="C162" s="227"/>
      <c r="D162" s="217" t="s">
        <v>115</v>
      </c>
      <c r="E162" s="228" t="s">
        <v>1</v>
      </c>
      <c r="F162" s="278" t="s">
        <v>192</v>
      </c>
      <c r="G162" s="278"/>
      <c r="H162" s="279">
        <v>13.9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AT162" s="236" t="s">
        <v>115</v>
      </c>
      <c r="AU162" s="236" t="s">
        <v>83</v>
      </c>
      <c r="AV162" s="14" t="s">
        <v>83</v>
      </c>
      <c r="AW162" s="14" t="s">
        <v>30</v>
      </c>
      <c r="AX162" s="14" t="s">
        <v>73</v>
      </c>
      <c r="AY162" s="236" t="s">
        <v>108</v>
      </c>
    </row>
    <row r="163" spans="2:51" s="14" customFormat="1" x14ac:dyDescent="0.2">
      <c r="B163" s="226"/>
      <c r="C163" s="227"/>
      <c r="D163" s="217" t="s">
        <v>115</v>
      </c>
      <c r="E163" s="228" t="s">
        <v>1</v>
      </c>
      <c r="F163" s="278" t="s">
        <v>150</v>
      </c>
      <c r="G163" s="278"/>
      <c r="H163" s="279">
        <v>5.3999999999999995</v>
      </c>
      <c r="I163" s="231"/>
      <c r="J163" s="227"/>
      <c r="K163" s="227"/>
      <c r="L163" s="232"/>
      <c r="M163" s="233"/>
      <c r="N163" s="234"/>
      <c r="O163" s="234"/>
      <c r="P163" s="234"/>
      <c r="Q163" s="234"/>
      <c r="R163" s="234"/>
      <c r="S163" s="234"/>
      <c r="T163" s="235"/>
      <c r="AT163" s="236" t="s">
        <v>115</v>
      </c>
      <c r="AU163" s="236" t="s">
        <v>83</v>
      </c>
      <c r="AV163" s="14" t="s">
        <v>83</v>
      </c>
      <c r="AW163" s="14" t="s">
        <v>30</v>
      </c>
      <c r="AX163" s="14" t="s">
        <v>73</v>
      </c>
      <c r="AY163" s="236" t="s">
        <v>108</v>
      </c>
    </row>
    <row r="164" spans="2:51" s="14" customFormat="1" x14ac:dyDescent="0.2">
      <c r="B164" s="226"/>
      <c r="C164" s="227"/>
      <c r="D164" s="217" t="s">
        <v>115</v>
      </c>
      <c r="E164" s="228" t="s">
        <v>1</v>
      </c>
      <c r="F164" s="278" t="s">
        <v>151</v>
      </c>
      <c r="G164" s="278"/>
      <c r="H164" s="279">
        <v>15.700000000000001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115</v>
      </c>
      <c r="AU164" s="236" t="s">
        <v>83</v>
      </c>
      <c r="AV164" s="14" t="s">
        <v>83</v>
      </c>
      <c r="AW164" s="14" t="s">
        <v>30</v>
      </c>
      <c r="AX164" s="14" t="s">
        <v>73</v>
      </c>
      <c r="AY164" s="236" t="s">
        <v>108</v>
      </c>
    </row>
    <row r="165" spans="2:51" s="14" customFormat="1" x14ac:dyDescent="0.2">
      <c r="B165" s="226"/>
      <c r="C165" s="227"/>
      <c r="D165" s="217" t="s">
        <v>115</v>
      </c>
      <c r="E165" s="228" t="s">
        <v>1</v>
      </c>
      <c r="F165" s="278" t="s">
        <v>152</v>
      </c>
      <c r="G165" s="278"/>
      <c r="H165" s="279">
        <v>3.6</v>
      </c>
      <c r="I165" s="231"/>
      <c r="J165" s="227"/>
      <c r="K165" s="227"/>
      <c r="L165" s="232"/>
      <c r="M165" s="233"/>
      <c r="N165" s="234"/>
      <c r="O165" s="234"/>
      <c r="P165" s="234"/>
      <c r="Q165" s="234"/>
      <c r="R165" s="234"/>
      <c r="S165" s="234"/>
      <c r="T165" s="235"/>
      <c r="AT165" s="236" t="s">
        <v>115</v>
      </c>
      <c r="AU165" s="236" t="s">
        <v>83</v>
      </c>
      <c r="AV165" s="14" t="s">
        <v>83</v>
      </c>
      <c r="AW165" s="14" t="s">
        <v>30</v>
      </c>
      <c r="AX165" s="14" t="s">
        <v>73</v>
      </c>
      <c r="AY165" s="236" t="s">
        <v>108</v>
      </c>
    </row>
    <row r="166" spans="2:51" s="14" customFormat="1" x14ac:dyDescent="0.2">
      <c r="B166" s="226"/>
      <c r="C166" s="227"/>
      <c r="D166" s="217" t="s">
        <v>115</v>
      </c>
      <c r="E166" s="228" t="s">
        <v>1</v>
      </c>
      <c r="F166" s="278" t="s">
        <v>153</v>
      </c>
      <c r="G166" s="278"/>
      <c r="H166" s="279">
        <v>3.1999999999999997</v>
      </c>
      <c r="I166" s="231"/>
      <c r="J166" s="227"/>
      <c r="K166" s="227"/>
      <c r="L166" s="232"/>
      <c r="M166" s="233"/>
      <c r="N166" s="234"/>
      <c r="O166" s="234"/>
      <c r="P166" s="234"/>
      <c r="Q166" s="234"/>
      <c r="R166" s="234"/>
      <c r="S166" s="234"/>
      <c r="T166" s="235"/>
      <c r="AT166" s="236" t="s">
        <v>115</v>
      </c>
      <c r="AU166" s="236" t="s">
        <v>83</v>
      </c>
      <c r="AV166" s="14" t="s">
        <v>83</v>
      </c>
      <c r="AW166" s="14" t="s">
        <v>30</v>
      </c>
      <c r="AX166" s="14" t="s">
        <v>73</v>
      </c>
      <c r="AY166" s="236" t="s">
        <v>108</v>
      </c>
    </row>
    <row r="167" spans="2:51" s="14" customFormat="1" x14ac:dyDescent="0.2">
      <c r="B167" s="226"/>
      <c r="C167" s="227"/>
      <c r="D167" s="217"/>
      <c r="E167" s="228"/>
      <c r="F167" s="278" t="s">
        <v>154</v>
      </c>
      <c r="G167" s="278"/>
      <c r="H167" s="279">
        <v>13.9</v>
      </c>
      <c r="I167" s="231"/>
      <c r="J167" s="227"/>
      <c r="K167" s="227"/>
      <c r="L167" s="232"/>
      <c r="M167" s="233"/>
      <c r="N167" s="234"/>
      <c r="O167" s="234"/>
      <c r="P167" s="234"/>
      <c r="Q167" s="234"/>
      <c r="R167" s="234"/>
      <c r="S167" s="234"/>
      <c r="T167" s="235"/>
      <c r="AT167" s="236"/>
      <c r="AU167" s="236"/>
      <c r="AY167" s="236"/>
    </row>
    <row r="168" spans="2:51" s="14" customFormat="1" x14ac:dyDescent="0.2">
      <c r="B168" s="226"/>
      <c r="C168" s="227"/>
      <c r="D168" s="217"/>
      <c r="E168" s="228"/>
      <c r="F168" s="278" t="s">
        <v>155</v>
      </c>
      <c r="G168" s="278"/>
      <c r="H168" s="279">
        <v>19.800000000000004</v>
      </c>
      <c r="I168" s="231"/>
      <c r="J168" s="227"/>
      <c r="K168" s="227"/>
      <c r="L168" s="232"/>
      <c r="M168" s="233"/>
      <c r="N168" s="234"/>
      <c r="O168" s="234"/>
      <c r="P168" s="234"/>
      <c r="Q168" s="234"/>
      <c r="R168" s="234"/>
      <c r="S168" s="234"/>
      <c r="T168" s="235"/>
      <c r="AT168" s="236"/>
      <c r="AU168" s="236"/>
      <c r="AY168" s="236"/>
    </row>
    <row r="169" spans="2:51" s="14" customFormat="1" x14ac:dyDescent="0.2">
      <c r="B169" s="226"/>
      <c r="C169" s="227"/>
      <c r="D169" s="217" t="s">
        <v>115</v>
      </c>
      <c r="E169" s="228" t="s">
        <v>1</v>
      </c>
      <c r="F169" s="278" t="s">
        <v>157</v>
      </c>
      <c r="G169" s="278"/>
      <c r="H169" s="279">
        <v>10.1</v>
      </c>
      <c r="I169" s="231"/>
      <c r="J169" s="227"/>
      <c r="K169" s="227"/>
      <c r="L169" s="232"/>
      <c r="M169" s="233"/>
      <c r="N169" s="234"/>
      <c r="O169" s="234"/>
      <c r="P169" s="234"/>
      <c r="Q169" s="234"/>
      <c r="R169" s="234"/>
      <c r="S169" s="234"/>
      <c r="T169" s="235"/>
      <c r="AT169" s="236" t="s">
        <v>115</v>
      </c>
      <c r="AU169" s="236" t="s">
        <v>83</v>
      </c>
      <c r="AV169" s="14" t="s">
        <v>83</v>
      </c>
      <c r="AW169" s="14" t="s">
        <v>30</v>
      </c>
      <c r="AX169" s="14" t="s">
        <v>73</v>
      </c>
      <c r="AY169" s="236" t="s">
        <v>108</v>
      </c>
    </row>
    <row r="170" spans="2:51" s="14" customFormat="1" x14ac:dyDescent="0.2">
      <c r="B170" s="226"/>
      <c r="C170" s="227"/>
      <c r="D170" s="217" t="s">
        <v>115</v>
      </c>
      <c r="E170" s="228" t="s">
        <v>1</v>
      </c>
      <c r="F170" s="278" t="s">
        <v>156</v>
      </c>
      <c r="G170" s="278"/>
      <c r="H170" s="279">
        <v>11.1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AT170" s="236" t="s">
        <v>115</v>
      </c>
      <c r="AU170" s="236" t="s">
        <v>83</v>
      </c>
      <c r="AV170" s="14" t="s">
        <v>83</v>
      </c>
      <c r="AW170" s="14" t="s">
        <v>30</v>
      </c>
      <c r="AX170" s="14" t="s">
        <v>73</v>
      </c>
      <c r="AY170" s="236" t="s">
        <v>108</v>
      </c>
    </row>
    <row r="171" spans="2:51" s="13" customFormat="1" x14ac:dyDescent="0.2">
      <c r="B171" s="215"/>
      <c r="C171" s="216"/>
      <c r="D171" s="217" t="s">
        <v>115</v>
      </c>
      <c r="E171" s="218" t="s">
        <v>1</v>
      </c>
      <c r="F171" s="219" t="s">
        <v>174</v>
      </c>
      <c r="G171" s="216"/>
      <c r="H171" s="218" t="s">
        <v>1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115</v>
      </c>
      <c r="AU171" s="225" t="s">
        <v>83</v>
      </c>
      <c r="AV171" s="13" t="s">
        <v>81</v>
      </c>
      <c r="AW171" s="13" t="s">
        <v>30</v>
      </c>
      <c r="AX171" s="13" t="s">
        <v>73</v>
      </c>
      <c r="AY171" s="225" t="s">
        <v>108</v>
      </c>
    </row>
    <row r="172" spans="2:51" s="15" customFormat="1" x14ac:dyDescent="0.2">
      <c r="B172" s="237"/>
      <c r="C172" s="238"/>
      <c r="D172" s="217" t="s">
        <v>115</v>
      </c>
      <c r="E172" s="229"/>
      <c r="F172" s="229" t="s">
        <v>166</v>
      </c>
      <c r="G172" s="229"/>
      <c r="H172" s="277">
        <v>16.8</v>
      </c>
      <c r="I172" s="239"/>
      <c r="J172" s="238"/>
      <c r="K172" s="238"/>
      <c r="L172" s="240"/>
      <c r="M172" s="241"/>
      <c r="N172" s="242"/>
      <c r="O172" s="242"/>
      <c r="P172" s="242"/>
      <c r="Q172" s="242"/>
      <c r="R172" s="242"/>
      <c r="S172" s="242"/>
      <c r="T172" s="243"/>
      <c r="AT172" s="244"/>
      <c r="AU172" s="244"/>
      <c r="AY172" s="244"/>
    </row>
    <row r="173" spans="2:51" s="15" customFormat="1" x14ac:dyDescent="0.2">
      <c r="B173" s="237"/>
      <c r="C173" s="238"/>
      <c r="D173" s="217" t="s">
        <v>115</v>
      </c>
      <c r="E173" s="229"/>
      <c r="F173" s="229" t="s">
        <v>167</v>
      </c>
      <c r="G173" s="229"/>
      <c r="H173" s="277">
        <v>18.419999999999998</v>
      </c>
      <c r="I173" s="239"/>
      <c r="J173" s="238"/>
      <c r="K173" s="238"/>
      <c r="L173" s="240"/>
      <c r="M173" s="241"/>
      <c r="N173" s="242"/>
      <c r="O173" s="242"/>
      <c r="P173" s="242"/>
      <c r="Q173" s="242"/>
      <c r="R173" s="242"/>
      <c r="S173" s="242"/>
      <c r="T173" s="243"/>
      <c r="AT173" s="244"/>
      <c r="AU173" s="244"/>
      <c r="AY173" s="244"/>
    </row>
    <row r="174" spans="2:51" s="15" customFormat="1" x14ac:dyDescent="0.2">
      <c r="B174" s="237"/>
      <c r="C174" s="238"/>
      <c r="D174" s="217" t="s">
        <v>115</v>
      </c>
      <c r="E174" s="229"/>
      <c r="F174" s="229" t="s">
        <v>168</v>
      </c>
      <c r="G174" s="229"/>
      <c r="H174" s="277">
        <v>23.7</v>
      </c>
      <c r="I174" s="239"/>
      <c r="J174" s="238"/>
      <c r="K174" s="238"/>
      <c r="L174" s="240"/>
      <c r="M174" s="241"/>
      <c r="N174" s="242"/>
      <c r="O174" s="242"/>
      <c r="P174" s="242"/>
      <c r="Q174" s="242"/>
      <c r="R174" s="242"/>
      <c r="S174" s="242"/>
      <c r="T174" s="243"/>
      <c r="AT174" s="244"/>
      <c r="AU174" s="244"/>
      <c r="AY174" s="244"/>
    </row>
    <row r="175" spans="2:51" s="15" customFormat="1" ht="18.95" customHeight="1" x14ac:dyDescent="0.2">
      <c r="B175" s="237"/>
      <c r="C175" s="238"/>
      <c r="D175" s="217" t="s">
        <v>115</v>
      </c>
      <c r="E175" s="229"/>
      <c r="F175" s="229" t="s">
        <v>169</v>
      </c>
      <c r="G175" s="229"/>
      <c r="H175" s="277">
        <v>30.900000000000002</v>
      </c>
      <c r="I175" s="239"/>
      <c r="J175" s="238"/>
      <c r="K175" s="238"/>
      <c r="L175" s="240"/>
      <c r="M175" s="241"/>
      <c r="N175" s="242"/>
      <c r="O175" s="242"/>
      <c r="P175" s="242"/>
      <c r="Q175" s="242"/>
      <c r="R175" s="242"/>
      <c r="S175" s="242"/>
      <c r="T175" s="243"/>
      <c r="AT175" s="244"/>
      <c r="AU175" s="244"/>
      <c r="AY175" s="244"/>
    </row>
    <row r="176" spans="2:51" s="15" customFormat="1" x14ac:dyDescent="0.2">
      <c r="B176" s="237"/>
      <c r="C176" s="238"/>
      <c r="D176" s="217" t="s">
        <v>115</v>
      </c>
      <c r="E176" s="229"/>
      <c r="F176" s="229" t="s">
        <v>170</v>
      </c>
      <c r="G176" s="229" t="s">
        <v>21</v>
      </c>
      <c r="H176" s="277">
        <v>26</v>
      </c>
      <c r="I176" s="239"/>
      <c r="J176" s="238"/>
      <c r="K176" s="238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/>
      <c r="AU176" s="244"/>
      <c r="AY176" s="244"/>
    </row>
    <row r="177" spans="1:65" s="15" customFormat="1" x14ac:dyDescent="0.2">
      <c r="B177" s="237"/>
      <c r="C177" s="238"/>
      <c r="D177" s="217" t="s">
        <v>115</v>
      </c>
      <c r="E177" s="229"/>
      <c r="F177" s="229" t="s">
        <v>171</v>
      </c>
      <c r="G177" s="229"/>
      <c r="H177" s="277">
        <v>26.400000000000002</v>
      </c>
      <c r="I177" s="239"/>
      <c r="J177" s="238"/>
      <c r="K177" s="238"/>
      <c r="L177" s="240"/>
      <c r="M177" s="241"/>
      <c r="N177" s="242"/>
      <c r="O177" s="242"/>
      <c r="P177" s="242"/>
      <c r="Q177" s="242"/>
      <c r="R177" s="242"/>
      <c r="S177" s="242"/>
      <c r="T177" s="243"/>
      <c r="AT177" s="244"/>
      <c r="AU177" s="244"/>
      <c r="AY177" s="244"/>
    </row>
    <row r="178" spans="1:65" s="16" customFormat="1" x14ac:dyDescent="0.2">
      <c r="B178" s="245"/>
      <c r="C178" s="246"/>
      <c r="D178" s="217" t="s">
        <v>115</v>
      </c>
      <c r="E178" s="247" t="s">
        <v>1</v>
      </c>
      <c r="F178" s="248" t="s">
        <v>116</v>
      </c>
      <c r="G178" s="246"/>
      <c r="H178" s="249">
        <v>375.31999999999994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AT178" s="255" t="s">
        <v>115</v>
      </c>
      <c r="AU178" s="255" t="s">
        <v>83</v>
      </c>
      <c r="AV178" s="16" t="s">
        <v>117</v>
      </c>
      <c r="AW178" s="16" t="s">
        <v>30</v>
      </c>
      <c r="AX178" s="16" t="s">
        <v>81</v>
      </c>
      <c r="AY178" s="255" t="s">
        <v>108</v>
      </c>
    </row>
    <row r="179" spans="1:65" s="16" customFormat="1" ht="36" x14ac:dyDescent="0.2">
      <c r="B179" s="245"/>
      <c r="C179" s="280">
        <v>3</v>
      </c>
      <c r="D179" s="280" t="s">
        <v>111</v>
      </c>
      <c r="E179" s="281"/>
      <c r="F179" s="282" t="s">
        <v>172</v>
      </c>
      <c r="G179" s="283" t="s">
        <v>112</v>
      </c>
      <c r="H179" s="284">
        <v>311.64999999999998</v>
      </c>
      <c r="I179" s="206"/>
      <c r="J179" s="285">
        <f>ROUND(I179*H179,2)</f>
        <v>0</v>
      </c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AT179" s="255"/>
      <c r="AU179" s="255"/>
      <c r="AY179" s="255"/>
    </row>
    <row r="180" spans="1:65" s="2" customFormat="1" ht="21.75" customHeight="1" x14ac:dyDescent="0.2">
      <c r="A180" s="35"/>
      <c r="B180" s="36"/>
      <c r="C180" s="201">
        <v>4</v>
      </c>
      <c r="D180" s="201" t="s">
        <v>111</v>
      </c>
      <c r="E180" s="202"/>
      <c r="F180" s="203" t="s">
        <v>118</v>
      </c>
      <c r="G180" s="204" t="s">
        <v>112</v>
      </c>
      <c r="H180" s="205">
        <v>311.64999999999998</v>
      </c>
      <c r="I180" s="206"/>
      <c r="J180" s="207">
        <f>ROUND(I180*H180,2)</f>
        <v>0</v>
      </c>
      <c r="K180" s="208"/>
      <c r="L180" s="40"/>
      <c r="M180" s="209" t="s">
        <v>1</v>
      </c>
      <c r="N180" s="210" t="s">
        <v>38</v>
      </c>
      <c r="O180" s="72"/>
      <c r="P180" s="211">
        <f>O180*H180</f>
        <v>0</v>
      </c>
      <c r="Q180" s="211">
        <v>0</v>
      </c>
      <c r="R180" s="211">
        <f>Q180*H180</f>
        <v>0</v>
      </c>
      <c r="S180" s="211">
        <v>0</v>
      </c>
      <c r="T180" s="21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3" t="s">
        <v>113</v>
      </c>
      <c r="AT180" s="213" t="s">
        <v>111</v>
      </c>
      <c r="AU180" s="213" t="s">
        <v>83</v>
      </c>
      <c r="AY180" s="18" t="s">
        <v>108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18" t="s">
        <v>81</v>
      </c>
      <c r="BK180" s="214">
        <f>ROUND(I180*H180,2)</f>
        <v>0</v>
      </c>
      <c r="BL180" s="18" t="s">
        <v>113</v>
      </c>
      <c r="BM180" s="213" t="s">
        <v>119</v>
      </c>
    </row>
    <row r="181" spans="1:65" s="2" customFormat="1" ht="24" x14ac:dyDescent="0.2">
      <c r="A181" s="272"/>
      <c r="B181" s="36"/>
      <c r="C181" s="280">
        <v>5</v>
      </c>
      <c r="D181" s="280" t="s">
        <v>111</v>
      </c>
      <c r="E181" s="281"/>
      <c r="F181" s="282" t="s">
        <v>158</v>
      </c>
      <c r="G181" s="283" t="s">
        <v>112</v>
      </c>
      <c r="H181" s="284">
        <v>311.64999999999998</v>
      </c>
      <c r="I181" s="206"/>
      <c r="J181" s="207">
        <f>ROUND(I181*H181,2)</f>
        <v>0</v>
      </c>
      <c r="K181" s="208"/>
      <c r="L181" s="40"/>
      <c r="M181" s="209"/>
      <c r="N181" s="210"/>
      <c r="O181" s="72"/>
      <c r="P181" s="211"/>
      <c r="Q181" s="211"/>
      <c r="R181" s="211"/>
      <c r="S181" s="211"/>
      <c r="T181" s="212"/>
      <c r="U181" s="272"/>
      <c r="V181" s="272"/>
      <c r="W181" s="272"/>
      <c r="X181" s="272"/>
      <c r="Y181" s="272"/>
      <c r="Z181" s="272"/>
      <c r="AA181" s="272"/>
      <c r="AB181" s="272"/>
      <c r="AC181" s="272"/>
      <c r="AD181" s="272"/>
      <c r="AE181" s="272"/>
      <c r="AR181" s="213"/>
      <c r="AT181" s="213"/>
      <c r="AU181" s="213"/>
      <c r="AY181" s="18"/>
      <c r="BE181" s="214"/>
      <c r="BF181" s="214"/>
      <c r="BG181" s="214"/>
      <c r="BH181" s="214"/>
      <c r="BI181" s="214"/>
      <c r="BJ181" s="18"/>
      <c r="BK181" s="214"/>
      <c r="BL181" s="18"/>
      <c r="BM181" s="213"/>
    </row>
    <row r="182" spans="1:65" s="2" customFormat="1" ht="36" customHeight="1" x14ac:dyDescent="0.2">
      <c r="A182" s="35"/>
      <c r="B182" s="36"/>
      <c r="C182" s="201">
        <v>6</v>
      </c>
      <c r="D182" s="201" t="s">
        <v>111</v>
      </c>
      <c r="E182" s="202"/>
      <c r="F182" s="203" t="s">
        <v>180</v>
      </c>
      <c r="G182" s="204" t="s">
        <v>112</v>
      </c>
      <c r="H182" s="205">
        <v>198.85</v>
      </c>
      <c r="I182" s="206"/>
      <c r="J182" s="207">
        <f>ROUND(I182*H182,2)</f>
        <v>0</v>
      </c>
      <c r="K182" s="208"/>
      <c r="L182" s="40"/>
      <c r="M182" s="209" t="s">
        <v>1</v>
      </c>
      <c r="N182" s="210" t="s">
        <v>38</v>
      </c>
      <c r="O182" s="72"/>
      <c r="P182" s="211">
        <f>O182*H182</f>
        <v>0</v>
      </c>
      <c r="Q182" s="211">
        <v>0</v>
      </c>
      <c r="R182" s="211">
        <f>Q182*H182</f>
        <v>0</v>
      </c>
      <c r="S182" s="211">
        <v>0</v>
      </c>
      <c r="T182" s="21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3" t="s">
        <v>113</v>
      </c>
      <c r="AT182" s="213" t="s">
        <v>111</v>
      </c>
      <c r="AU182" s="213" t="s">
        <v>83</v>
      </c>
      <c r="AY182" s="18" t="s">
        <v>108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18" t="s">
        <v>81</v>
      </c>
      <c r="BK182" s="214">
        <f>ROUND(I182*H182,2)</f>
        <v>0</v>
      </c>
      <c r="BL182" s="18" t="s">
        <v>113</v>
      </c>
      <c r="BM182" s="213" t="s">
        <v>120</v>
      </c>
    </row>
    <row r="183" spans="1:65" s="13" customFormat="1" x14ac:dyDescent="0.2">
      <c r="B183" s="215"/>
      <c r="C183" s="216"/>
      <c r="D183" s="217" t="s">
        <v>115</v>
      </c>
      <c r="E183" s="218"/>
      <c r="F183" s="219" t="s">
        <v>173</v>
      </c>
      <c r="G183" s="216"/>
      <c r="H183" s="277">
        <v>198.85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115</v>
      </c>
      <c r="AU183" s="225" t="s">
        <v>83</v>
      </c>
      <c r="AV183" s="13" t="s">
        <v>81</v>
      </c>
      <c r="AW183" s="13" t="s">
        <v>30</v>
      </c>
      <c r="AX183" s="13" t="s">
        <v>73</v>
      </c>
      <c r="AY183" s="225" t="s">
        <v>108</v>
      </c>
    </row>
    <row r="184" spans="1:65" s="2" customFormat="1" ht="36" customHeight="1" x14ac:dyDescent="0.2">
      <c r="A184" s="272"/>
      <c r="B184" s="36"/>
      <c r="C184" s="201">
        <v>7</v>
      </c>
      <c r="D184" s="201" t="s">
        <v>111</v>
      </c>
      <c r="E184" s="202"/>
      <c r="F184" s="203" t="s">
        <v>181</v>
      </c>
      <c r="G184" s="204" t="s">
        <v>112</v>
      </c>
      <c r="H184" s="205">
        <v>112.79999999999998</v>
      </c>
      <c r="I184" s="206"/>
      <c r="J184" s="207">
        <f>ROUND(I184*H184,2)</f>
        <v>0</v>
      </c>
      <c r="K184" s="208"/>
      <c r="L184" s="40"/>
      <c r="M184" s="209" t="s">
        <v>1</v>
      </c>
      <c r="N184" s="210" t="s">
        <v>38</v>
      </c>
      <c r="O184" s="72"/>
      <c r="P184" s="211">
        <f>O184*H184</f>
        <v>0</v>
      </c>
      <c r="Q184" s="211">
        <v>0</v>
      </c>
      <c r="R184" s="211">
        <f>Q184*H184</f>
        <v>0</v>
      </c>
      <c r="S184" s="211">
        <v>0</v>
      </c>
      <c r="T184" s="212">
        <f>S184*H184</f>
        <v>0</v>
      </c>
      <c r="U184" s="272"/>
      <c r="V184" s="272"/>
      <c r="W184" s="272"/>
      <c r="X184" s="272"/>
      <c r="Y184" s="272"/>
      <c r="Z184" s="272"/>
      <c r="AA184" s="272"/>
      <c r="AB184" s="272"/>
      <c r="AC184" s="272"/>
      <c r="AD184" s="272"/>
      <c r="AE184" s="272"/>
      <c r="AR184" s="213" t="s">
        <v>113</v>
      </c>
      <c r="AT184" s="213" t="s">
        <v>111</v>
      </c>
      <c r="AU184" s="213" t="s">
        <v>83</v>
      </c>
      <c r="AY184" s="18" t="s">
        <v>108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8" t="s">
        <v>81</v>
      </c>
      <c r="BK184" s="214">
        <f>ROUND(I184*H184,2)</f>
        <v>0</v>
      </c>
      <c r="BL184" s="18" t="s">
        <v>113</v>
      </c>
      <c r="BM184" s="213" t="s">
        <v>120</v>
      </c>
    </row>
    <row r="185" spans="1:65" s="13" customFormat="1" x14ac:dyDescent="0.2">
      <c r="B185" s="215"/>
      <c r="C185" s="216"/>
      <c r="D185" s="217" t="s">
        <v>115</v>
      </c>
      <c r="E185" s="218"/>
      <c r="F185" s="219" t="s">
        <v>174</v>
      </c>
      <c r="G185" s="216"/>
      <c r="H185" s="277">
        <v>112.79999999999998</v>
      </c>
      <c r="I185" s="220"/>
      <c r="J185" s="216"/>
      <c r="K185" s="216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115</v>
      </c>
      <c r="AU185" s="225" t="s">
        <v>83</v>
      </c>
      <c r="AV185" s="13" t="s">
        <v>81</v>
      </c>
      <c r="AW185" s="13" t="s">
        <v>30</v>
      </c>
      <c r="AX185" s="13" t="s">
        <v>73</v>
      </c>
      <c r="AY185" s="225" t="s">
        <v>108</v>
      </c>
    </row>
    <row r="186" spans="1:65" s="2" customFormat="1" ht="21.75" customHeight="1" x14ac:dyDescent="0.2">
      <c r="A186" s="35"/>
      <c r="B186" s="36"/>
      <c r="C186" s="201">
        <v>8</v>
      </c>
      <c r="D186" s="201" t="s">
        <v>111</v>
      </c>
      <c r="E186" s="202"/>
      <c r="F186" s="203" t="s">
        <v>165</v>
      </c>
      <c r="G186" s="204" t="s">
        <v>112</v>
      </c>
      <c r="H186" s="205">
        <v>311.64999999999998</v>
      </c>
      <c r="I186" s="206"/>
      <c r="J186" s="207">
        <f>ROUND(I186*H186,2)</f>
        <v>0</v>
      </c>
      <c r="K186" s="208"/>
      <c r="L186" s="40"/>
      <c r="M186" s="209" t="s">
        <v>1</v>
      </c>
      <c r="N186" s="210" t="s">
        <v>38</v>
      </c>
      <c r="O186" s="72"/>
      <c r="P186" s="211">
        <f>O186*H186</f>
        <v>0</v>
      </c>
      <c r="Q186" s="211">
        <v>0</v>
      </c>
      <c r="R186" s="211">
        <f>Q186*H186</f>
        <v>0</v>
      </c>
      <c r="S186" s="211">
        <v>0</v>
      </c>
      <c r="T186" s="21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3" t="s">
        <v>113</v>
      </c>
      <c r="AT186" s="213" t="s">
        <v>111</v>
      </c>
      <c r="AU186" s="213" t="s">
        <v>83</v>
      </c>
      <c r="AY186" s="18" t="s">
        <v>108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18" t="s">
        <v>81</v>
      </c>
      <c r="BK186" s="214">
        <f>ROUND(I186*H186,2)</f>
        <v>0</v>
      </c>
      <c r="BL186" s="18" t="s">
        <v>113</v>
      </c>
      <c r="BM186" s="213" t="s">
        <v>114</v>
      </c>
    </row>
    <row r="187" spans="1:65" s="2" customFormat="1" ht="21.75" customHeight="1" x14ac:dyDescent="0.2">
      <c r="A187" s="273"/>
      <c r="B187" s="36"/>
      <c r="C187" s="201">
        <v>9</v>
      </c>
      <c r="D187" s="201" t="s">
        <v>111</v>
      </c>
      <c r="E187" s="202"/>
      <c r="F187" s="203" t="s">
        <v>184</v>
      </c>
      <c r="G187" s="204" t="s">
        <v>159</v>
      </c>
      <c r="H187" s="205">
        <v>54.3</v>
      </c>
      <c r="I187" s="206"/>
      <c r="J187" s="207">
        <f>ROUND(I187*H187,2)</f>
        <v>0</v>
      </c>
      <c r="K187" s="208"/>
      <c r="L187" s="40"/>
      <c r="M187" s="209"/>
      <c r="N187" s="210"/>
      <c r="O187" s="72"/>
      <c r="P187" s="211"/>
      <c r="Q187" s="211"/>
      <c r="R187" s="211"/>
      <c r="S187" s="211"/>
      <c r="T187" s="212"/>
      <c r="U187" s="273"/>
      <c r="V187" s="273"/>
      <c r="W187" s="273"/>
      <c r="X187" s="273"/>
      <c r="Y187" s="273"/>
      <c r="Z187" s="273"/>
      <c r="AA187" s="273"/>
      <c r="AB187" s="273"/>
      <c r="AC187" s="273"/>
      <c r="AD187" s="273"/>
      <c r="AE187" s="273"/>
      <c r="AR187" s="213"/>
      <c r="AT187" s="213"/>
      <c r="AU187" s="213"/>
      <c r="AY187" s="18"/>
      <c r="BE187" s="214"/>
      <c r="BF187" s="214"/>
      <c r="BG187" s="214"/>
      <c r="BH187" s="214"/>
      <c r="BI187" s="214"/>
      <c r="BJ187" s="18"/>
      <c r="BK187" s="214"/>
      <c r="BL187" s="18"/>
      <c r="BM187" s="213"/>
    </row>
    <row r="188" spans="1:65" s="2" customFormat="1" ht="21.75" customHeight="1" x14ac:dyDescent="0.2">
      <c r="A188" s="35"/>
      <c r="B188" s="36"/>
      <c r="C188" s="201">
        <v>10</v>
      </c>
      <c r="D188" s="201" t="s">
        <v>111</v>
      </c>
      <c r="E188" s="202"/>
      <c r="F188" s="203" t="s">
        <v>124</v>
      </c>
      <c r="G188" s="204" t="s">
        <v>112</v>
      </c>
      <c r="H188" s="205">
        <v>311.64999999999998</v>
      </c>
      <c r="I188" s="206"/>
      <c r="J188" s="207">
        <f>ROUND(I188*H188,2)</f>
        <v>0</v>
      </c>
      <c r="K188" s="208"/>
      <c r="L188" s="40"/>
      <c r="M188" s="209" t="s">
        <v>1</v>
      </c>
      <c r="N188" s="210" t="s">
        <v>38</v>
      </c>
      <c r="O188" s="72"/>
      <c r="P188" s="211">
        <f>O188*H188</f>
        <v>0</v>
      </c>
      <c r="Q188" s="211">
        <v>0</v>
      </c>
      <c r="R188" s="211">
        <f>Q188*H188</f>
        <v>0</v>
      </c>
      <c r="S188" s="211">
        <v>0</v>
      </c>
      <c r="T188" s="21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3" t="s">
        <v>113</v>
      </c>
      <c r="AT188" s="213" t="s">
        <v>111</v>
      </c>
      <c r="AU188" s="213" t="s">
        <v>83</v>
      </c>
      <c r="AY188" s="18" t="s">
        <v>108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18" t="s">
        <v>81</v>
      </c>
      <c r="BK188" s="214">
        <f>ROUND(I188*H188,2)</f>
        <v>0</v>
      </c>
      <c r="BL188" s="18" t="s">
        <v>113</v>
      </c>
      <c r="BM188" s="213" t="s">
        <v>125</v>
      </c>
    </row>
    <row r="189" spans="1:65" s="2" customFormat="1" ht="60" x14ac:dyDescent="0.2">
      <c r="A189" s="35"/>
      <c r="B189" s="36"/>
      <c r="C189" s="256">
        <v>11</v>
      </c>
      <c r="D189" s="256" t="s">
        <v>122</v>
      </c>
      <c r="E189" s="257"/>
      <c r="F189" s="258" t="s">
        <v>186</v>
      </c>
      <c r="G189" s="259" t="s">
        <v>112</v>
      </c>
      <c r="H189" s="260">
        <v>358.39749999999992</v>
      </c>
      <c r="I189" s="261"/>
      <c r="J189" s="262">
        <f>ROUND(I189*H189,2)</f>
        <v>0</v>
      </c>
      <c r="K189" s="263"/>
      <c r="L189" s="264"/>
      <c r="M189" s="265" t="s">
        <v>1</v>
      </c>
      <c r="N189" s="266" t="s">
        <v>38</v>
      </c>
      <c r="O189" s="72"/>
      <c r="P189" s="211">
        <f>O189*H189</f>
        <v>0</v>
      </c>
      <c r="Q189" s="211">
        <v>0</v>
      </c>
      <c r="R189" s="211">
        <f>Q189*H189</f>
        <v>0</v>
      </c>
      <c r="S189" s="211">
        <v>0</v>
      </c>
      <c r="T189" s="21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3" t="s">
        <v>123</v>
      </c>
      <c r="AT189" s="213" t="s">
        <v>122</v>
      </c>
      <c r="AU189" s="213" t="s">
        <v>83</v>
      </c>
      <c r="AY189" s="18" t="s">
        <v>108</v>
      </c>
      <c r="BE189" s="214">
        <f>IF(N189="základní",J189,0)</f>
        <v>0</v>
      </c>
      <c r="BF189" s="214">
        <f>IF(N189="snížená",J189,0)</f>
        <v>0</v>
      </c>
      <c r="BG189" s="214">
        <f>IF(N189="zákl. přenesená",J189,0)</f>
        <v>0</v>
      </c>
      <c r="BH189" s="214">
        <f>IF(N189="sníž. přenesená",J189,0)</f>
        <v>0</v>
      </c>
      <c r="BI189" s="214">
        <f>IF(N189="nulová",J189,0)</f>
        <v>0</v>
      </c>
      <c r="BJ189" s="18" t="s">
        <v>81</v>
      </c>
      <c r="BK189" s="214">
        <f>ROUND(I189*H189,2)</f>
        <v>0</v>
      </c>
      <c r="BL189" s="18" t="s">
        <v>113</v>
      </c>
      <c r="BM189" s="213" t="s">
        <v>126</v>
      </c>
    </row>
    <row r="190" spans="1:65" s="14" customFormat="1" x14ac:dyDescent="0.2">
      <c r="B190" s="226"/>
      <c r="C190" s="227"/>
      <c r="D190" s="217" t="s">
        <v>115</v>
      </c>
      <c r="E190" s="228" t="s">
        <v>1</v>
      </c>
      <c r="F190" s="229" t="s">
        <v>187</v>
      </c>
      <c r="G190" s="227"/>
      <c r="H190" s="230">
        <v>358.39749999999992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115</v>
      </c>
      <c r="AU190" s="236" t="s">
        <v>83</v>
      </c>
      <c r="AV190" s="14" t="s">
        <v>83</v>
      </c>
      <c r="AW190" s="14" t="s">
        <v>30</v>
      </c>
      <c r="AX190" s="14" t="s">
        <v>73</v>
      </c>
      <c r="AY190" s="236" t="s">
        <v>108</v>
      </c>
    </row>
    <row r="191" spans="1:65" s="2" customFormat="1" ht="12" x14ac:dyDescent="0.2">
      <c r="A191" s="35"/>
      <c r="B191" s="36"/>
      <c r="C191" s="201">
        <v>12</v>
      </c>
      <c r="D191" s="201" t="s">
        <v>111</v>
      </c>
      <c r="E191" s="202"/>
      <c r="F191" s="282" t="s">
        <v>182</v>
      </c>
      <c r="G191" s="283" t="s">
        <v>128</v>
      </c>
      <c r="H191" s="284">
        <v>375.32</v>
      </c>
      <c r="I191" s="206"/>
      <c r="J191" s="207">
        <f>ROUND(I191*H191,2)</f>
        <v>0</v>
      </c>
      <c r="K191" s="263"/>
      <c r="L191" s="264"/>
      <c r="M191" s="265" t="s">
        <v>1</v>
      </c>
      <c r="N191" s="266" t="s">
        <v>38</v>
      </c>
      <c r="O191" s="72"/>
      <c r="P191" s="211">
        <f>O191*H191</f>
        <v>0</v>
      </c>
      <c r="Q191" s="211">
        <v>0</v>
      </c>
      <c r="R191" s="211">
        <f>Q191*H191</f>
        <v>0</v>
      </c>
      <c r="S191" s="211">
        <v>0</v>
      </c>
      <c r="T191" s="21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3" t="s">
        <v>123</v>
      </c>
      <c r="AT191" s="213" t="s">
        <v>122</v>
      </c>
      <c r="AU191" s="213" t="s">
        <v>83</v>
      </c>
      <c r="AY191" s="18" t="s">
        <v>108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18" t="s">
        <v>81</v>
      </c>
      <c r="BK191" s="214">
        <f>ROUND(I191*H191,2)</f>
        <v>0</v>
      </c>
      <c r="BL191" s="18" t="s">
        <v>113</v>
      </c>
      <c r="BM191" s="213" t="s">
        <v>132</v>
      </c>
    </row>
    <row r="192" spans="1:65" s="2" customFormat="1" ht="16.5" customHeight="1" x14ac:dyDescent="0.2">
      <c r="A192" s="35"/>
      <c r="B192" s="36"/>
      <c r="C192" s="201">
        <v>13</v>
      </c>
      <c r="D192" s="201" t="s">
        <v>111</v>
      </c>
      <c r="E192" s="202"/>
      <c r="F192" s="282" t="s">
        <v>193</v>
      </c>
      <c r="G192" s="283" t="s">
        <v>128</v>
      </c>
      <c r="H192" s="284">
        <v>375.32</v>
      </c>
      <c r="I192" s="206"/>
      <c r="J192" s="207">
        <f>ROUND(I192*H192,2)</f>
        <v>0</v>
      </c>
      <c r="K192" s="208"/>
      <c r="L192" s="40"/>
      <c r="M192" s="209" t="s">
        <v>1</v>
      </c>
      <c r="N192" s="210" t="s">
        <v>38</v>
      </c>
      <c r="O192" s="72"/>
      <c r="P192" s="211">
        <f>O192*H192</f>
        <v>0</v>
      </c>
      <c r="Q192" s="211">
        <v>0</v>
      </c>
      <c r="R192" s="211">
        <f>Q192*H192</f>
        <v>0</v>
      </c>
      <c r="S192" s="211">
        <v>0</v>
      </c>
      <c r="T192" s="21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3" t="s">
        <v>113</v>
      </c>
      <c r="AT192" s="213" t="s">
        <v>111</v>
      </c>
      <c r="AU192" s="213" t="s">
        <v>83</v>
      </c>
      <c r="AY192" s="18" t="s">
        <v>108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18" t="s">
        <v>81</v>
      </c>
      <c r="BK192" s="214">
        <f>ROUND(I192*H192,2)</f>
        <v>0</v>
      </c>
      <c r="BL192" s="18" t="s">
        <v>113</v>
      </c>
      <c r="BM192" s="213" t="s">
        <v>133</v>
      </c>
    </row>
    <row r="193" spans="1:65" s="13" customFormat="1" x14ac:dyDescent="0.2">
      <c r="B193" s="215"/>
      <c r="C193" s="216"/>
      <c r="D193" s="217" t="s">
        <v>115</v>
      </c>
      <c r="E193" s="218"/>
      <c r="F193" s="219" t="s">
        <v>173</v>
      </c>
      <c r="G193" s="216"/>
      <c r="H193" s="277">
        <v>233.1</v>
      </c>
      <c r="I193" s="220"/>
      <c r="J193" s="216"/>
      <c r="K193" s="216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115</v>
      </c>
      <c r="AU193" s="225" t="s">
        <v>83</v>
      </c>
      <c r="AV193" s="13" t="s">
        <v>81</v>
      </c>
      <c r="AW193" s="13" t="s">
        <v>30</v>
      </c>
      <c r="AX193" s="13" t="s">
        <v>73</v>
      </c>
      <c r="AY193" s="225" t="s">
        <v>108</v>
      </c>
    </row>
    <row r="194" spans="1:65" s="13" customFormat="1" x14ac:dyDescent="0.2">
      <c r="B194" s="215"/>
      <c r="C194" s="216"/>
      <c r="D194" s="217" t="s">
        <v>115</v>
      </c>
      <c r="E194" s="218"/>
      <c r="F194" s="219" t="s">
        <v>174</v>
      </c>
      <c r="G194" s="216"/>
      <c r="H194" s="277">
        <v>142.22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115</v>
      </c>
      <c r="AU194" s="225" t="s">
        <v>83</v>
      </c>
      <c r="AV194" s="13" t="s">
        <v>81</v>
      </c>
      <c r="AW194" s="13" t="s">
        <v>30</v>
      </c>
      <c r="AX194" s="13" t="s">
        <v>73</v>
      </c>
      <c r="AY194" s="225" t="s">
        <v>108</v>
      </c>
    </row>
    <row r="195" spans="1:65" s="16" customFormat="1" ht="12" x14ac:dyDescent="0.2">
      <c r="B195" s="245"/>
      <c r="C195" s="258">
        <v>14</v>
      </c>
      <c r="D195" s="258" t="s">
        <v>122</v>
      </c>
      <c r="E195" s="258"/>
      <c r="F195" s="258" t="s">
        <v>160</v>
      </c>
      <c r="G195" s="259" t="s">
        <v>159</v>
      </c>
      <c r="H195" s="260">
        <v>394.08600000000001</v>
      </c>
      <c r="I195" s="261"/>
      <c r="J195" s="262">
        <f>ROUND(I195*H195,2)</f>
        <v>0</v>
      </c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AT195" s="255"/>
      <c r="AU195" s="255"/>
      <c r="AY195" s="255"/>
    </row>
    <row r="196" spans="1:65" s="14" customFormat="1" x14ac:dyDescent="0.2">
      <c r="B196" s="226"/>
      <c r="C196" s="227"/>
      <c r="D196" s="217" t="s">
        <v>115</v>
      </c>
      <c r="E196" s="228"/>
      <c r="F196" s="229" t="s">
        <v>175</v>
      </c>
      <c r="G196" s="227"/>
      <c r="H196" s="230"/>
      <c r="I196" s="231"/>
      <c r="J196" s="227"/>
      <c r="K196" s="227"/>
      <c r="L196" s="232"/>
      <c r="M196" s="233"/>
      <c r="N196" s="234"/>
      <c r="O196" s="234"/>
      <c r="P196" s="234"/>
      <c r="Q196" s="234"/>
      <c r="R196" s="234"/>
      <c r="S196" s="234"/>
      <c r="T196" s="235"/>
      <c r="AT196" s="236" t="s">
        <v>115</v>
      </c>
      <c r="AU196" s="236" t="s">
        <v>83</v>
      </c>
      <c r="AV196" s="14" t="s">
        <v>83</v>
      </c>
      <c r="AW196" s="14" t="s">
        <v>30</v>
      </c>
      <c r="AX196" s="14" t="s">
        <v>73</v>
      </c>
      <c r="AY196" s="236" t="s">
        <v>108</v>
      </c>
    </row>
    <row r="197" spans="1:65" s="14" customFormat="1" x14ac:dyDescent="0.2">
      <c r="B197" s="226"/>
      <c r="C197" s="227"/>
      <c r="D197" s="217"/>
      <c r="E197" s="228"/>
      <c r="F197" s="229" t="s">
        <v>176</v>
      </c>
      <c r="G197" s="227"/>
      <c r="H197" s="230"/>
      <c r="I197" s="231"/>
      <c r="J197" s="227"/>
      <c r="K197" s="227"/>
      <c r="L197" s="232"/>
      <c r="M197" s="233"/>
      <c r="N197" s="234"/>
      <c r="O197" s="234"/>
      <c r="P197" s="234"/>
      <c r="Q197" s="234"/>
      <c r="R197" s="234"/>
      <c r="S197" s="234"/>
      <c r="T197" s="235"/>
      <c r="AT197" s="236"/>
      <c r="AU197" s="236"/>
      <c r="AY197" s="236"/>
    </row>
    <row r="198" spans="1:65" s="16" customFormat="1" ht="60" x14ac:dyDescent="0.2">
      <c r="B198" s="245"/>
      <c r="C198" s="256">
        <v>15</v>
      </c>
      <c r="D198" s="256" t="s">
        <v>122</v>
      </c>
      <c r="E198" s="257"/>
      <c r="F198" s="258" t="s">
        <v>185</v>
      </c>
      <c r="G198" s="259" t="s">
        <v>112</v>
      </c>
      <c r="H198" s="260">
        <v>37.531999999999996</v>
      </c>
      <c r="I198" s="261"/>
      <c r="J198" s="262">
        <f>ROUND(I198*H198,2)</f>
        <v>0</v>
      </c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AT198" s="255"/>
      <c r="AU198" s="255"/>
      <c r="AY198" s="255"/>
    </row>
    <row r="199" spans="1:65" s="14" customFormat="1" x14ac:dyDescent="0.2">
      <c r="B199" s="226"/>
      <c r="C199" s="227"/>
      <c r="D199" s="217" t="s">
        <v>115</v>
      </c>
      <c r="E199" s="228"/>
      <c r="F199" s="229" t="s">
        <v>188</v>
      </c>
      <c r="G199" s="227"/>
      <c r="H199" s="230">
        <v>37.531999999999996</v>
      </c>
      <c r="I199" s="231"/>
      <c r="J199" s="227"/>
      <c r="K199" s="227"/>
      <c r="L199" s="232"/>
      <c r="M199" s="233"/>
      <c r="N199" s="234"/>
      <c r="O199" s="234"/>
      <c r="P199" s="234"/>
      <c r="Q199" s="234"/>
      <c r="R199" s="234"/>
      <c r="S199" s="234"/>
      <c r="T199" s="235"/>
      <c r="AT199" s="236" t="s">
        <v>115</v>
      </c>
      <c r="AU199" s="236" t="s">
        <v>83</v>
      </c>
      <c r="AV199" s="14" t="s">
        <v>83</v>
      </c>
      <c r="AW199" s="14" t="s">
        <v>30</v>
      </c>
      <c r="AX199" s="14" t="s">
        <v>73</v>
      </c>
      <c r="AY199" s="236" t="s">
        <v>108</v>
      </c>
    </row>
    <row r="200" spans="1:65" s="2" customFormat="1" ht="21.75" customHeight="1" x14ac:dyDescent="0.2">
      <c r="A200" s="35"/>
      <c r="B200" s="36"/>
      <c r="C200" s="201">
        <v>16</v>
      </c>
      <c r="D200" s="201" t="s">
        <v>111</v>
      </c>
      <c r="E200" s="202"/>
      <c r="F200" s="203" t="s">
        <v>127</v>
      </c>
      <c r="G200" s="204" t="s">
        <v>128</v>
      </c>
      <c r="H200" s="205">
        <v>525</v>
      </c>
      <c r="I200" s="206"/>
      <c r="J200" s="207">
        <f t="shared" ref="J200:J206" si="0">ROUND(I200*H200,2)</f>
        <v>0</v>
      </c>
      <c r="K200" s="208"/>
      <c r="L200" s="40"/>
      <c r="M200" s="209" t="s">
        <v>1</v>
      </c>
      <c r="N200" s="210" t="s">
        <v>38</v>
      </c>
      <c r="O200" s="72"/>
      <c r="P200" s="211">
        <f>O200*H200</f>
        <v>0</v>
      </c>
      <c r="Q200" s="211">
        <v>0</v>
      </c>
      <c r="R200" s="211">
        <f>Q200*H200</f>
        <v>0</v>
      </c>
      <c r="S200" s="211">
        <v>0</v>
      </c>
      <c r="T200" s="21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3" t="s">
        <v>113</v>
      </c>
      <c r="AT200" s="213" t="s">
        <v>111</v>
      </c>
      <c r="AU200" s="213" t="s">
        <v>83</v>
      </c>
      <c r="AY200" s="18" t="s">
        <v>108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18" t="s">
        <v>81</v>
      </c>
      <c r="BK200" s="214">
        <f>ROUND(I200*H200,2)</f>
        <v>0</v>
      </c>
      <c r="BL200" s="18" t="s">
        <v>113</v>
      </c>
      <c r="BM200" s="213" t="s">
        <v>129</v>
      </c>
    </row>
    <row r="201" spans="1:65" s="2" customFormat="1" ht="16.5" customHeight="1" x14ac:dyDescent="0.2">
      <c r="A201" s="35"/>
      <c r="B201" s="36"/>
      <c r="C201" s="201">
        <v>17</v>
      </c>
      <c r="D201" s="201" t="s">
        <v>111</v>
      </c>
      <c r="E201" s="202"/>
      <c r="F201" s="203" t="s">
        <v>134</v>
      </c>
      <c r="G201" s="204" t="s">
        <v>164</v>
      </c>
      <c r="H201" s="205">
        <v>1</v>
      </c>
      <c r="I201" s="206"/>
      <c r="J201" s="207">
        <f t="shared" si="0"/>
        <v>0</v>
      </c>
      <c r="K201" s="208"/>
      <c r="L201" s="40"/>
      <c r="M201" s="209" t="s">
        <v>1</v>
      </c>
      <c r="N201" s="210" t="s">
        <v>38</v>
      </c>
      <c r="O201" s="72"/>
      <c r="P201" s="211">
        <f>O201*H201</f>
        <v>0</v>
      </c>
      <c r="Q201" s="211">
        <v>0</v>
      </c>
      <c r="R201" s="211">
        <f>Q201*H201</f>
        <v>0</v>
      </c>
      <c r="S201" s="211">
        <v>0</v>
      </c>
      <c r="T201" s="21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3" t="s">
        <v>113</v>
      </c>
      <c r="AT201" s="213" t="s">
        <v>111</v>
      </c>
      <c r="AU201" s="213" t="s">
        <v>83</v>
      </c>
      <c r="AY201" s="18" t="s">
        <v>108</v>
      </c>
      <c r="BE201" s="214">
        <f>IF(N201="základní",J201,0)</f>
        <v>0</v>
      </c>
      <c r="BF201" s="214">
        <f>IF(N201="snížená",J201,0)</f>
        <v>0</v>
      </c>
      <c r="BG201" s="214">
        <f>IF(N201="zákl. přenesená",J201,0)</f>
        <v>0</v>
      </c>
      <c r="BH201" s="214">
        <f>IF(N201="sníž. přenesená",J201,0)</f>
        <v>0</v>
      </c>
      <c r="BI201" s="214">
        <f>IF(N201="nulová",J201,0)</f>
        <v>0</v>
      </c>
      <c r="BJ201" s="18" t="s">
        <v>81</v>
      </c>
      <c r="BK201" s="214">
        <f>ROUND(I201*H201,2)</f>
        <v>0</v>
      </c>
      <c r="BL201" s="18" t="s">
        <v>113</v>
      </c>
      <c r="BM201" s="213" t="s">
        <v>135</v>
      </c>
    </row>
    <row r="202" spans="1:65" s="16" customFormat="1" ht="12" x14ac:dyDescent="0.2">
      <c r="B202" s="245"/>
      <c r="C202" s="201">
        <v>18</v>
      </c>
      <c r="D202" s="201" t="s">
        <v>111</v>
      </c>
      <c r="E202" s="202"/>
      <c r="F202" s="282" t="s">
        <v>177</v>
      </c>
      <c r="G202" s="283" t="s">
        <v>159</v>
      </c>
      <c r="H202" s="284">
        <v>27</v>
      </c>
      <c r="I202" s="206"/>
      <c r="J202" s="207">
        <f t="shared" si="0"/>
        <v>0</v>
      </c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AT202" s="255"/>
      <c r="AU202" s="255"/>
      <c r="AY202" s="255"/>
    </row>
    <row r="203" spans="1:65" s="16" customFormat="1" ht="12" x14ac:dyDescent="0.2">
      <c r="B203" s="245"/>
      <c r="C203" s="258">
        <v>19</v>
      </c>
      <c r="D203" s="258" t="s">
        <v>122</v>
      </c>
      <c r="E203" s="258"/>
      <c r="F203" s="258" t="s">
        <v>178</v>
      </c>
      <c r="G203" s="259" t="s">
        <v>159</v>
      </c>
      <c r="H203" s="260">
        <v>27</v>
      </c>
      <c r="I203" s="261"/>
      <c r="J203" s="262">
        <f t="shared" si="0"/>
        <v>0</v>
      </c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AT203" s="255"/>
      <c r="AU203" s="255"/>
      <c r="AY203" s="255"/>
    </row>
    <row r="204" spans="1:65" s="2" customFormat="1" ht="24" x14ac:dyDescent="0.2">
      <c r="A204" s="272"/>
      <c r="B204" s="36"/>
      <c r="C204" s="258">
        <v>20</v>
      </c>
      <c r="D204" s="258" t="s">
        <v>122</v>
      </c>
      <c r="E204" s="258"/>
      <c r="F204" s="258" t="s">
        <v>183</v>
      </c>
      <c r="G204" s="259" t="s">
        <v>159</v>
      </c>
      <c r="H204" s="260">
        <v>5</v>
      </c>
      <c r="I204" s="261"/>
      <c r="J204" s="262">
        <f t="shared" si="0"/>
        <v>0</v>
      </c>
      <c r="K204" s="208"/>
      <c r="L204" s="40"/>
      <c r="M204" s="209" t="s">
        <v>1</v>
      </c>
      <c r="N204" s="210" t="s">
        <v>38</v>
      </c>
      <c r="O204" s="72"/>
      <c r="P204" s="211">
        <f>O204*H204</f>
        <v>0</v>
      </c>
      <c r="Q204" s="211">
        <v>0</v>
      </c>
      <c r="R204" s="211">
        <f>Q204*H204</f>
        <v>0</v>
      </c>
      <c r="S204" s="211">
        <v>0</v>
      </c>
      <c r="T204" s="212">
        <f>S204*H204</f>
        <v>0</v>
      </c>
      <c r="U204" s="272"/>
      <c r="V204" s="272"/>
      <c r="W204" s="272"/>
      <c r="X204" s="272"/>
      <c r="Y204" s="272"/>
      <c r="Z204" s="272"/>
      <c r="AA204" s="272"/>
      <c r="AB204" s="272"/>
      <c r="AC204" s="272"/>
      <c r="AD204" s="272"/>
      <c r="AE204" s="272"/>
      <c r="AR204" s="213" t="s">
        <v>113</v>
      </c>
      <c r="AT204" s="213" t="s">
        <v>111</v>
      </c>
      <c r="AU204" s="213" t="s">
        <v>83</v>
      </c>
      <c r="AY204" s="18" t="s">
        <v>108</v>
      </c>
      <c r="BE204" s="214">
        <f>IF(N204="základní",J204,0)</f>
        <v>0</v>
      </c>
      <c r="BF204" s="214">
        <f>IF(N204="snížená",J204,0)</f>
        <v>0</v>
      </c>
      <c r="BG204" s="214">
        <f>IF(N204="zákl. přenesená",J204,0)</f>
        <v>0</v>
      </c>
      <c r="BH204" s="214">
        <f>IF(N204="sníž. přenesená",J204,0)</f>
        <v>0</v>
      </c>
      <c r="BI204" s="214">
        <f>IF(N204="nulová",J204,0)</f>
        <v>0</v>
      </c>
      <c r="BJ204" s="18" t="s">
        <v>81</v>
      </c>
      <c r="BK204" s="214">
        <f>ROUND(I204*H204,2)</f>
        <v>0</v>
      </c>
      <c r="BL204" s="18" t="s">
        <v>113</v>
      </c>
      <c r="BM204" s="213" t="s">
        <v>133</v>
      </c>
    </row>
    <row r="205" spans="1:65" s="2" customFormat="1" ht="16.5" customHeight="1" x14ac:dyDescent="0.2">
      <c r="A205" s="272"/>
      <c r="B205" s="36"/>
      <c r="C205" s="201">
        <v>21</v>
      </c>
      <c r="D205" s="201" t="s">
        <v>111</v>
      </c>
      <c r="E205" s="202"/>
      <c r="F205" s="203" t="s">
        <v>163</v>
      </c>
      <c r="G205" s="204" t="s">
        <v>164</v>
      </c>
      <c r="H205" s="205">
        <v>1</v>
      </c>
      <c r="I205" s="206"/>
      <c r="J205" s="207">
        <f t="shared" si="0"/>
        <v>0</v>
      </c>
      <c r="K205" s="208"/>
      <c r="L205" s="40"/>
      <c r="M205" s="209"/>
      <c r="N205" s="210"/>
      <c r="O205" s="72"/>
      <c r="P205" s="211"/>
      <c r="Q205" s="211"/>
      <c r="R205" s="211"/>
      <c r="S205" s="211"/>
      <c r="T205" s="212"/>
      <c r="U205" s="272"/>
      <c r="V205" s="272"/>
      <c r="W205" s="272"/>
      <c r="X205" s="272"/>
      <c r="Y205" s="272"/>
      <c r="Z205" s="272"/>
      <c r="AA205" s="272"/>
      <c r="AB205" s="272"/>
      <c r="AC205" s="272"/>
      <c r="AD205" s="272"/>
      <c r="AE205" s="272"/>
      <c r="AR205" s="213"/>
      <c r="AT205" s="213"/>
      <c r="AU205" s="213"/>
      <c r="AY205" s="18"/>
      <c r="BE205" s="214"/>
      <c r="BF205" s="214"/>
      <c r="BG205" s="214"/>
      <c r="BH205" s="214"/>
      <c r="BI205" s="214"/>
      <c r="BJ205" s="18"/>
      <c r="BK205" s="214"/>
      <c r="BL205" s="18"/>
      <c r="BM205" s="213"/>
    </row>
    <row r="206" spans="1:65" s="2" customFormat="1" ht="44.25" customHeight="1" x14ac:dyDescent="0.2">
      <c r="A206" s="35"/>
      <c r="B206" s="36"/>
      <c r="C206" s="201">
        <v>22</v>
      </c>
      <c r="D206" s="201" t="s">
        <v>111</v>
      </c>
      <c r="E206" s="202"/>
      <c r="F206" s="203" t="s">
        <v>161</v>
      </c>
      <c r="G206" s="204" t="s">
        <v>162</v>
      </c>
      <c r="H206" s="206">
        <v>1</v>
      </c>
      <c r="I206" s="206"/>
      <c r="J206" s="207">
        <f t="shared" si="0"/>
        <v>0</v>
      </c>
      <c r="K206" s="208"/>
      <c r="L206" s="40"/>
      <c r="M206" s="267" t="s">
        <v>1</v>
      </c>
      <c r="N206" s="268" t="s">
        <v>38</v>
      </c>
      <c r="O206" s="269"/>
      <c r="P206" s="270">
        <f>O206*H206</f>
        <v>0</v>
      </c>
      <c r="Q206" s="270">
        <v>0</v>
      </c>
      <c r="R206" s="270">
        <f>Q206*H206</f>
        <v>0</v>
      </c>
      <c r="S206" s="270">
        <v>0</v>
      </c>
      <c r="T206" s="271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3" t="s">
        <v>113</v>
      </c>
      <c r="AT206" s="213" t="s">
        <v>111</v>
      </c>
      <c r="AU206" s="213" t="s">
        <v>83</v>
      </c>
      <c r="AY206" s="18" t="s">
        <v>108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18" t="s">
        <v>81</v>
      </c>
      <c r="BK206" s="214">
        <f>ROUND(I206*H206,2)</f>
        <v>0</v>
      </c>
      <c r="BL206" s="18" t="s">
        <v>113</v>
      </c>
      <c r="BM206" s="213" t="s">
        <v>136</v>
      </c>
    </row>
    <row r="207" spans="1:65" s="2" customFormat="1" ht="6.95" customHeight="1" x14ac:dyDescent="0.2">
      <c r="A207" s="35"/>
      <c r="B207" s="55"/>
      <c r="C207" s="56"/>
      <c r="D207" s="56"/>
      <c r="E207" s="56"/>
      <c r="F207" s="56"/>
      <c r="G207" s="56"/>
      <c r="H207" s="56"/>
      <c r="I207" s="149"/>
      <c r="J207" s="56"/>
      <c r="K207" s="56"/>
      <c r="L207" s="40"/>
      <c r="M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</row>
  </sheetData>
  <autoFilter ref="C117:K206" xr:uid="{00000000-0009-0000-0000-000001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honeticPr fontId="0" type="noConversion"/>
  <pageMargins left="0.39370078740157483" right="0.39370078740157483" top="0.39370078740157483" bottom="0.39370078740157483" header="0" footer="0"/>
  <pageSetup paperSize="9" scale="89" fitToHeight="0" orientation="portrait" blackAndWhite="1" r:id="rId1"/>
  <headerFooter>
    <oddFooter>&amp;CStrana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FA719ACC0F51C48978AF0DD429E084F" ma:contentTypeVersion="12" ma:contentTypeDescription="Vytvoří nový dokument" ma:contentTypeScope="" ma:versionID="1c8ad9a8fdd26250275d7127a75360d3">
  <xsd:schema xmlns:xsd="http://www.w3.org/2001/XMLSchema" xmlns:xs="http://www.w3.org/2001/XMLSchema" xmlns:p="http://schemas.microsoft.com/office/2006/metadata/properties" xmlns:ns2="70f48f55-97a0-4007-953d-1116e4672b3c" xmlns:ns3="92fc9088-51fd-4db9-9438-8bf8b4a2f10d" targetNamespace="http://schemas.microsoft.com/office/2006/metadata/properties" ma:root="true" ma:fieldsID="d9b93441450120087ac0a01bc34fca6b" ns2:_="" ns3:_="">
    <xsd:import namespace="70f48f55-97a0-4007-953d-1116e4672b3c"/>
    <xsd:import namespace="92fc9088-51fd-4db9-9438-8bf8b4a2f10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48f55-97a0-4007-953d-1116e4672b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c9088-51fd-4db9-9438-8bf8b4a2f1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D3BA6B-9767-48F3-8B46-E105C1ED5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f48f55-97a0-4007-953d-1116e4672b3c"/>
    <ds:schemaRef ds:uri="92fc9088-51fd-4db9-9438-8bf8b4a2f1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799937-1146-4292-9A06-F966D86D48BC}">
  <ds:schemaRefs>
    <ds:schemaRef ds:uri="http://schemas.openxmlformats.org/package/2006/metadata/core-properties"/>
    <ds:schemaRef ds:uri="http://purl.org/dc/dcmitype/"/>
    <ds:schemaRef ds:uri="70f48f55-97a0-4007-953d-1116e4672b3c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92fc9088-51fd-4db9-9438-8bf8b4a2f10d"/>
  </ds:schemaRefs>
</ds:datastoreItem>
</file>

<file path=customXml/itemProps3.xml><?xml version="1.0" encoding="utf-8"?>
<ds:datastoreItem xmlns:ds="http://schemas.openxmlformats.org/officeDocument/2006/customXml" ds:itemID="{BADE05FB-AB26-4BF9-9C56-2B1E9E10DC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09 - PVC</vt:lpstr>
      <vt:lpstr>'09 - PVC'!Názvy_tisku</vt:lpstr>
      <vt:lpstr>'Rekapitulace stavby'!Názvy_tisku</vt:lpstr>
      <vt:lpstr>'09 - PVC'!Oblast_tisku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Šteffeková | BESKYDSKÁ STAVEBNÍ, a.s.</dc:creator>
  <cp:lastModifiedBy>Otrubová Roxana</cp:lastModifiedBy>
  <cp:lastPrinted>2021-01-04T11:02:59Z</cp:lastPrinted>
  <dcterms:created xsi:type="dcterms:W3CDTF">2020-09-09T07:13:38Z</dcterms:created>
  <dcterms:modified xsi:type="dcterms:W3CDTF">2021-02-23T09:10:04Z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0x0101002FA719ACC0F51C48978AF0DD429E084F</vt:lpwstr>
  </property>
</Properties>
</file>