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3" activeTab="7"/>
  </bookViews>
  <sheets>
    <sheet name="Pokyny pro vyplnění" sheetId="1" r:id="rId1"/>
    <sheet name="Stavba" sheetId="2" r:id="rId2"/>
    <sheet name="VzorPolozky" sheetId="3" state="hidden" r:id="rId3"/>
    <sheet name="1.1 1.1.1 Pol" sheetId="4" r:id="rId4"/>
    <sheet name="1.1 1.1.2 Pol" sheetId="5" r:id="rId5"/>
    <sheet name="1.1 1.1.3 Pol" sheetId="6" r:id="rId6"/>
    <sheet name="1.1 1.1.4 Pol" sheetId="7" r:id="rId7"/>
    <sheet name="1.1 1.1.5 Pol" sheetId="8" r:id="rId8"/>
  </sheets>
  <externalReferences>
    <externalReference r:id="rId11"/>
  </externalReferences>
  <definedNames>
    <definedName name="_xlnm.Print_Area" localSheetId="3">'1.1 1.1.1 Pol'!$A$1:$X$269</definedName>
    <definedName name="_xlnm.Print_Area" localSheetId="4">'1.1 1.1.2 Pol'!$A$1:$X$87</definedName>
    <definedName name="_xlnm.Print_Area" localSheetId="5">'1.1 1.1.3 Pol'!$A$1:$X$161</definedName>
    <definedName name="_xlnm.Print_Area" localSheetId="6">'1.1 1.1.4 Pol'!$A$1:$X$92</definedName>
    <definedName name="_xlnm.Print_Area" localSheetId="7">'1.1 1.1.5 Pol'!$A$1:$X$135</definedName>
    <definedName name="_xlnm.Print_Area" localSheetId="1">'Stavba'!$A$1:$J$88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'Stavba'!$H$47</definedName>
    <definedName name="CenaCelkemVypocet" localSheetId="1">'Stavba'!$I$47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'Stavba'!$F$47</definedName>
    <definedName name="ZakladDPHZaklVypocet" localSheetId="1">'Stavba'!$G$47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PRINT_TITLES_0" localSheetId="3">'1.1 1.1.1 Pol'!$1:$7</definedName>
    <definedName name="PRINT_TITLES_0" localSheetId="4">'1.1 1.1.2 Pol'!$1:$7</definedName>
    <definedName name="PRINT_TITLES_0" localSheetId="5">'1.1 1.1.3 Pol'!$1:$7</definedName>
    <definedName name="PRINT_TITLES_0" localSheetId="6">'1.1 1.1.4 Pol'!$1:$7</definedName>
    <definedName name="PRINT_TITLES_0" localSheetId="7">'1.1 1.1.5 Pol'!$1:$7</definedName>
    <definedName name="_xlnm.Print_Titles" localSheetId="3">'1.1 1.1.1 Pol'!$1:$7</definedName>
    <definedName name="_xlnm.Print_Titles" localSheetId="4">'1.1 1.1.2 Pol'!$1:$7</definedName>
    <definedName name="_xlnm.Print_Titles" localSheetId="5">'1.1 1.1.3 Pol'!$1:$7</definedName>
    <definedName name="_xlnm.Print_Titles" localSheetId="6">'1.1 1.1.4 Pol'!$1:$7</definedName>
    <definedName name="_xlnm.Print_Titles" localSheetId="7">'1.1 1.1.5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<sst xmlns="http://schemas.openxmlformats.org/spreadsheetml/2006/main" count="4747" uniqueCount="1288">
  <si>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</si>
  <si>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</si>
  <si>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</si>
  <si>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</si>
  <si>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</si>
  <si>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205Z045</t>
  </si>
  <si>
    <t>Nemocnice Třinec - havarijní zdroj tepla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</si>
  <si>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</si>
  <si>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</si>
  <si>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</si>
  <si>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</si>
  <si>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</si>
  <si>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</si>
  <si>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</si>
  <si>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</si>
  <si>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</si>
  <si>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</si>
  <si>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</si>
  <si>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</si>
  <si>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</si>
  <si>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</si>
  <si>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</si>
  <si>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</si>
  <si>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</si>
  <si>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</si>
  <si>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</si>
  <si>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</si>
  <si>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</si>
  <si>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</si>
  <si>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</si>
  <si>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</si>
  <si>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</si>
  <si>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</si>
  <si>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</si>
  <si>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</si>
  <si>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</si>
  <si>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</si>
  <si>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</si>
  <si>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</si>
  <si>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</si>
  <si>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</si>
  <si>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</si>
  <si>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</si>
  <si>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Provozní soubor</t>
  </si>
  <si>
    <t>1.1</t>
  </si>
  <si>
    <t>Zdroj tepla</t>
  </si>
  <si>
    <t>1.1.1</t>
  </si>
  <si>
    <t>Technologie zdroje tepla</t>
  </si>
  <si>
    <t>1.1.2</t>
  </si>
  <si>
    <t>Plynoinstalace</t>
  </si>
  <si>
    <t>1.1.3</t>
  </si>
  <si>
    <t>Stavební úpravy</t>
  </si>
  <si>
    <t>1.1.4</t>
  </si>
  <si>
    <t>Demontáže</t>
  </si>
  <si>
    <t>1.1.5</t>
  </si>
  <si>
    <t>MaR</t>
  </si>
  <si>
    <t>Celkem za stavbu</t>
  </si>
  <si>
    <t>Rekapitulace dílů</t>
  </si>
  <si>
    <t>Typ dílu</t>
  </si>
  <si>
    <t>31</t>
  </si>
  <si>
    <t>Zdi podpěrné a volné</t>
  </si>
  <si>
    <t>61</t>
  </si>
  <si>
    <t>Úpravy povrchů vnitřní</t>
  </si>
  <si>
    <t>63</t>
  </si>
  <si>
    <t>Podlahy a podlahové konstrukce</t>
  </si>
  <si>
    <t>64</t>
  </si>
  <si>
    <t>Výplně otvorů</t>
  </si>
  <si>
    <t>700B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</si>
  <si>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</si>
  <si>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</si>
  <si>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</si>
  <si>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</si>
  <si>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</si>
  <si>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</si>
  <si>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</si>
  <si>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</si>
  <si>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</si>
  <si>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</si>
  <si>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700</t>
  </si>
  <si>
    <t>HZS - hodinové zúčtovací sazby, zkoušky, revize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</si>
  <si>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</si>
  <si>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</si>
  <si>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</si>
  <si>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</si>
  <si>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</si>
  <si>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</si>
  <si>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</si>
  <si>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</si>
  <si>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724</t>
  </si>
  <si>
    <t>Strojní vybavení</t>
  </si>
  <si>
    <t>731</t>
  </si>
  <si>
    <t>Kotelny</t>
  </si>
  <si>
    <t>731-2</t>
  </si>
  <si>
    <t>Kouřovody a komíny</t>
  </si>
  <si>
    <t>732</t>
  </si>
  <si>
    <t>Strojovny</t>
  </si>
  <si>
    <t>733</t>
  </si>
  <si>
    <t>Rozvod potrubí</t>
  </si>
  <si>
    <t>734</t>
  </si>
  <si>
    <t>Armatury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</si>
  <si>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</si>
  <si>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</si>
  <si>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</si>
  <si>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</si>
  <si>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</si>
  <si>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</si>
  <si>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</si>
  <si>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</si>
  <si>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</si>
  <si>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</si>
  <si>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MaR_D</t>
  </si>
  <si>
    <t>Snímače, Detektory</t>
  </si>
  <si>
    <t>MaR_DT1</t>
  </si>
  <si>
    <t>MaR Rozvaděč</t>
  </si>
  <si>
    <t>MaR_HW</t>
  </si>
  <si>
    <t>Hardware - Řídicí systém PXC, HMI - dotykový displej</t>
  </si>
  <si>
    <t>MAR_KT</t>
  </si>
  <si>
    <t>Kabelové trasy, kabely</t>
  </si>
  <si>
    <t>MAR_OE</t>
  </si>
  <si>
    <t>Ostatní elektro</t>
  </si>
  <si>
    <t>MaR_SW</t>
  </si>
  <si>
    <t>Software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</si>
  <si>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</si>
  <si>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</si>
  <si>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</si>
  <si>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</si>
  <si>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</si>
  <si>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</si>
  <si>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</si>
  <si>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</si>
  <si>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</si>
  <si>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STA</t>
  </si>
  <si>
    <t>PRO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</si>
  <si>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</si>
  <si>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</si>
  <si>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</si>
  <si>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</si>
  <si>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</si>
  <si>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</si>
  <si>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</si>
  <si>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</si>
  <si>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</si>
  <si>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</si>
  <si>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</si>
  <si>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</si>
  <si>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</si>
  <si>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</si>
  <si>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</si>
  <si>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</si>
  <si>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</si>
  <si>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</si>
  <si>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</si>
  <si>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</si>
  <si>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</si>
  <si>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</si>
  <si>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</si>
  <si>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</si>
  <si>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</si>
  <si>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</si>
  <si>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</si>
  <si>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392493T10</t>
  </si>
  <si>
    <t>Dokumentace skutečného provedení stavby (3 paré)</t>
  </si>
  <si>
    <t>ks</t>
  </si>
  <si>
    <t>Vlastní</t>
  </si>
  <si>
    <t>Indiv</t>
  </si>
  <si>
    <t>Práce</t>
  </si>
  <si>
    <t>POL1_</t>
  </si>
  <si>
    <t>R01</t>
  </si>
  <si>
    <t>Revize spalinových cest</t>
  </si>
  <si>
    <t>R05</t>
  </si>
  <si>
    <t>Povinná výbava kotelny (hasící přístroj 55B, svítilna, lékárnička, detektor CO ....)</t>
  </si>
  <si>
    <t>kpl</t>
  </si>
  <si>
    <t>904      R00</t>
  </si>
  <si>
    <t>Hzs-vypuštění, proplach, napuštění upravenou vodou</t>
  </si>
  <si>
    <t>m3</t>
  </si>
  <si>
    <t>Agregovaná položka</t>
  </si>
  <si>
    <t>POL2_</t>
  </si>
  <si>
    <t>904      R01</t>
  </si>
  <si>
    <t>Hzs-zkousky v ramci montaz.praci, Komplexni vyzkouseni</t>
  </si>
  <si>
    <t>h</t>
  </si>
  <si>
    <t>Prav.M</t>
  </si>
  <si>
    <t>RTS 21/ I</t>
  </si>
  <si>
    <t>HZS</t>
  </si>
  <si>
    <t>POL10_</t>
  </si>
  <si>
    <t>904      R02</t>
  </si>
  <si>
    <t>Hzs-zkousky v ramci montaz.praci, Topná zkouška</t>
  </si>
  <si>
    <t>909      R00</t>
  </si>
  <si>
    <t>Hzs-nezmeritelne stavebni prace</t>
  </si>
  <si>
    <t>909      R02</t>
  </si>
  <si>
    <t>Hzs-koordinace s ostatními profesemi</t>
  </si>
  <si>
    <t>713311221R00</t>
  </si>
  <si>
    <t>Montáž tepelné izolace těles pásy nebo rohožemi pásy LSP (lamelové skružovací pásy) připevněnými ocelovým drátem nebo cyklop páskou _x005F
 ploch tvarových, jednovrstvá</t>
  </si>
  <si>
    <t>m2</t>
  </si>
  <si>
    <t>800-713</t>
  </si>
  <si>
    <t>RTS 20/ II</t>
  </si>
  <si>
    <t>bez povrchové úpravy</t>
  </si>
  <si>
    <t>SPI</t>
  </si>
  <si>
    <t>Včetně pomocného lešení o výšce podlahy do 1900 mm a pro zatížení do 1,5 kPa.</t>
  </si>
  <si>
    <t>POP</t>
  </si>
  <si>
    <t>713411121R00</t>
  </si>
  <si>
    <t>Montáž tepelné izolace potrubí a ohybů pásy nebo rohožemi pásy LSP (lamelové skružovací pásy) připevněnými ocelovým drátem , jednovrstvá</t>
  </si>
  <si>
    <t>722182004RT2</t>
  </si>
  <si>
    <t>Montáž tepelné izolace potrubí samolepicí spoj a příčné stažení páskou, přes DN 25 do DN 40</t>
  </si>
  <si>
    <t>m</t>
  </si>
  <si>
    <t>800-721</t>
  </si>
  <si>
    <t>722182006RT2</t>
  </si>
  <si>
    <t>Montáž tepelné izolace potrubí samolepicí spoj a příčné stažení páskou, přes DN 40 do DN 80</t>
  </si>
  <si>
    <t>722182008RT2</t>
  </si>
  <si>
    <t>Montáž tepelné izolace potrubí samolepicí spoj a příčné stažení páskou, přes DN 80 do DN 110</t>
  </si>
  <si>
    <t>722182008R12</t>
  </si>
  <si>
    <t>Montáž izol.skruží na potrubí přímé DN125,sam.spoj, samolepicí spoj a příčné stažení páskou</t>
  </si>
  <si>
    <t>722182098.1</t>
  </si>
  <si>
    <t>Příplatek za montáž izolačních tvarovek</t>
  </si>
  <si>
    <t xml:space="preserve">hod   </t>
  </si>
  <si>
    <t>28323361R</t>
  </si>
  <si>
    <t>páska spojovací Al, PE; samolepicí; jednostranně; spoj parotěsný; š = 50,0 mm; l = 100 m</t>
  </si>
  <si>
    <t>kus</t>
  </si>
  <si>
    <t>SPCM</t>
  </si>
  <si>
    <t>Specifikace</t>
  </si>
  <si>
    <t>POL3_</t>
  </si>
  <si>
    <t>28378070R</t>
  </si>
  <si>
    <t>izolace armatur a zařízení pro filtr; DN 125 mm; max. teplota izol. povrchu 150 °C; tepelná vodivost 0,0363 W/mK</t>
  </si>
  <si>
    <t>28378190R</t>
  </si>
  <si>
    <t>izolace armatur a zařízení pro uzavírací klapku bezpřírubovou; DN 125 mm; max. teplota izol. povrchu 150 °C; tepelná vodivost 0,0363 W/mK</t>
  </si>
  <si>
    <t>28378192R</t>
  </si>
  <si>
    <t>izolace armatur a zařízení pro uzavírací klapku bezpřírubovou; DN 200 mm; max. teplota izol. povrchu 150 °C; tepelná vodivost 0,0363 W/mK</t>
  </si>
  <si>
    <t>63151674R</t>
  </si>
  <si>
    <t>rohož, pas izolační lamelový, pro tech. zařízení; minerální vlákno; tl. 100,0 mm; kašírování Al fólie vyztužená mřížkou; obj. hmotnost 55,00 kg/m3; hydrofobizováno</t>
  </si>
  <si>
    <t>631547115R</t>
  </si>
  <si>
    <t>pouzdro potrubní řezané; minerální vlákno; povrchová úprava Al fólie se skelnou mřížkou; vnitřní průměr 35,0 mm; tl. izolace 30,0 mm; provozní teplota  do 250 °C; tepelná vodivost (10°C) 0,0330 W/mK; tepelná vodivost (50°C) 0,037 W/mK</t>
  </si>
  <si>
    <t>631547116R</t>
  </si>
  <si>
    <t>pouzdro potrubní řezané; minerální vlákno; povrchová úprava Al fólie se skelnou mřížkou; vnitřní průměr 42,0 mm; tl. izolace 30,0 mm; provozní teplota  do 250 °C; tepelná vodivost (10°C) 0,0330 W/mK; tepelná vodivost (50°C) 0,037 W/mK</t>
  </si>
  <si>
    <t>631547117R</t>
  </si>
  <si>
    <t>pouzdro potrubní řezané; minerální vlákno; povrchová úprava Al fólie se skelnou mřížkou; vnitřní průměr 48,0 mm; tl. izolace 30,0 mm; provozní teplota  do 250 °C; tepelná vodivost (10°C) 0,0330 W/mK; tepelná vodivost (50°C) 0,037 W/mK</t>
  </si>
  <si>
    <t>631547219R</t>
  </si>
  <si>
    <t>pouzdro potrubní řezané; minerální vlákno; povrchová úprava Al fólie se skelnou mřížkou; vnitřní průměr 60,0 mm; tl. izolace 40,0 mm; provozní teplota  do 250 °C; tepelná vodivost (10°C) 0,0330 W/mK; tepelná vodivost (50°C) 0,037 W/mK</t>
  </si>
  <si>
    <t>631547322R</t>
  </si>
  <si>
    <t>pouzdro potrubní řezané; minerální vlákno; povrchová úprava Al fólie se skelnou mřížkou; vnitřní průměr 76,0 mm; tl. izolace 50,0 mm; provozní teplota  do 250 °C; tepelná vodivost (10°C) 0,0330 W/mK; tepelná vodivost (50°C) 0,037 W/mK</t>
  </si>
  <si>
    <t>631547424R</t>
  </si>
  <si>
    <t>pouzdro potrubní řezané; minerální vlákno; povrchová úprava Al fólie se skelnou mřížkou; vnitřní průměr 108,0 mm; tl. izolace 60,0 mm; provozní teplota  do 250 °C; tepelná vodivost (10°C) 0,0330 W/mK; tepelná vodivost (50°C) 0,037 W/mK</t>
  </si>
  <si>
    <t>631547626R</t>
  </si>
  <si>
    <t>pouzdro potrubní řezané; minerální vlákno; povrchová úprava Al fólie se skelnou mřížkou; vnitřní průměr 133,0 mm; tl. izolace 80,0 mm; provozní teplota  do 250 °C; tepelná vodivost (10°C) 0,0330 W/mK; tepelná vodivost (50°C) 0,037 W/mK</t>
  </si>
  <si>
    <t>998713201R00</t>
  </si>
  <si>
    <t>Přesun hmot pro izolace tepelné v objektech výšky do 6 m</t>
  </si>
  <si>
    <t>Přesun hmot</t>
  </si>
  <si>
    <t>POL7_</t>
  </si>
  <si>
    <t>50 m vodorovně</t>
  </si>
  <si>
    <t>721176103R00</t>
  </si>
  <si>
    <t>Potrubí HT připojovací vnější průměr D 50 mm, tloušťka stěny 1,8 mm, DN 50</t>
  </si>
  <si>
    <t>včetně tvarovek, objímek. Bez zednických výpomocí.</t>
  </si>
  <si>
    <t>Potrubí včetně tvarovek. Bez zednických výpomocí.</t>
  </si>
  <si>
    <t>721194105R00</t>
  </si>
  <si>
    <t>Zřízení přípojek na potrubí D 50 mm, materiál ve specifikaci</t>
  </si>
  <si>
    <t>vyvedení a upevnění odpadních výpustek,</t>
  </si>
  <si>
    <t>721290111R00</t>
  </si>
  <si>
    <t>Zkouška těsnosti kanalizace v objektech vodou, DN 125</t>
  </si>
  <si>
    <t>731341150R00</t>
  </si>
  <si>
    <t>Hadice napouštěcí pryžové D 25/35</t>
  </si>
  <si>
    <t>800-731</t>
  </si>
  <si>
    <t>721170907R00.1</t>
  </si>
  <si>
    <t>Oprava potrubí odpadní, vsazení odbočky D 50</t>
  </si>
  <si>
    <t>28615341.AR</t>
  </si>
  <si>
    <t>odbočka PP; 67,0 °; d1 = 50 mm; d2 = 50 mm; l = 116 mm; hladká, hrdlovaná; DN 50,0 mm; DN2 50 mm</t>
  </si>
  <si>
    <t>55162150.AR</t>
  </si>
  <si>
    <t>vtok nálevka; PP; DN 32; se zápachovou klapkou a uzávěrem pro suchý stav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</si>
  <si>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</si>
  <si>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</si>
  <si>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</si>
  <si>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722131912R00</t>
  </si>
  <si>
    <t>Opravy vodovodního potrubí závitového vsazení odbočky do potrubí, DN 20</t>
  </si>
  <si>
    <t>soubor</t>
  </si>
  <si>
    <t>722131915R00</t>
  </si>
  <si>
    <t>Opravy vodovodního potrubí závitového vsazení odbočky do potrubí, DN 40</t>
  </si>
  <si>
    <t>722131932R00</t>
  </si>
  <si>
    <t>Opravy vodovodního potrubí závitového propojení dosavadního potrubí, DN 20</t>
  </si>
  <si>
    <t>722131935R00</t>
  </si>
  <si>
    <t>Opravy vodovodního potrubí závitového propojení dosavadního potrubí, DN 40</t>
  </si>
  <si>
    <t>722172712R00</t>
  </si>
  <si>
    <t>Potrubí z plastických hmot polypropylenové potrubí PP-R, D 25 mm, s 3,5 mm, PN 16, polyfúzně svařované, bez zednických výpomocí</t>
  </si>
  <si>
    <t>včetně tvarovek, bez zednických výpomocí</t>
  </si>
  <si>
    <t>Potrubí včetně tvarovek bez zednických výpomocí.</t>
  </si>
  <si>
    <t>722172714R00</t>
  </si>
  <si>
    <t>Potrubí z plastických hmot polypropylenové potrubí PP-R, D 40 mm, s 5,5 mm, PN 16, polyfúzně svařované, bez zednických výpomocí</t>
  </si>
  <si>
    <t>722181213RT9</t>
  </si>
  <si>
    <t>Izolace vodovodního potrubí návleková z trubic z pěnového polyetylenu, tloušťka stěny 13 mm, d 28 mm</t>
  </si>
  <si>
    <t>V položce je kalkulována dodávka izolační trubice, spon a lepicí pásky.</t>
  </si>
  <si>
    <t>722190901R00</t>
  </si>
  <si>
    <t>Uzavření nebo otevření vodovodního potrubí při opravě</t>
  </si>
  <si>
    <t>včetně vypuštění a napuštění,</t>
  </si>
  <si>
    <t>722237122R00</t>
  </si>
  <si>
    <t>Kohout kulový, mosazný, vnitřní-vnitřní závit, DN 20, PN 42, včetně dodávky materiálu</t>
  </si>
  <si>
    <t>722280106R00</t>
  </si>
  <si>
    <t>Tlakové zkoušky vodovodního potrubí do DN 32</t>
  </si>
  <si>
    <t>Včetně dodávky vody, uzavření a zabezpečení konců potrubí.</t>
  </si>
  <si>
    <t>722290234R00</t>
  </si>
  <si>
    <t>Proplach a dezinfekce vodovodního potrubí do DN 80</t>
  </si>
  <si>
    <t>Včetně dodání desinfekčního prostředku.</t>
  </si>
  <si>
    <t>734235124R00</t>
  </si>
  <si>
    <t>Kohout kulový, mosazný, DN 32, PN 35, vnitřní-vnitřní, včetně dodávky materiálu</t>
  </si>
  <si>
    <t>375336T10</t>
  </si>
  <si>
    <t>Rozbor vody</t>
  </si>
  <si>
    <t>Kpl</t>
  </si>
  <si>
    <t>Kalkul</t>
  </si>
  <si>
    <t>286542981R</t>
  </si>
  <si>
    <t>DG přechodka PPR; závit vnější; kovový; SDR 6,0; PN 20; DN 25 mm; G 1/2"; spoj svařovaný</t>
  </si>
  <si>
    <t>5512001443R</t>
  </si>
  <si>
    <t>šroubení s plochým těsněním; mosaz; povrch nikl; 1"; PN do 10 bar; teplota do 120 °C; tvar rohové</t>
  </si>
  <si>
    <t>PT18562</t>
  </si>
  <si>
    <t>Šroubení VE 4300 přímé - 6/4"" mosazné</t>
  </si>
  <si>
    <t>KS</t>
  </si>
  <si>
    <t>998722201R00</t>
  </si>
  <si>
    <t>Přesun hmot pro vnitřní vodovod v objektech výšky do 6 m</t>
  </si>
  <si>
    <t>vodorovně do 50 m</t>
  </si>
  <si>
    <t>722190222R00</t>
  </si>
  <si>
    <t>Přípojka vodovodní pro pevné připojení z ocelových závitových pozinkovaných běžných trubek 11 353.0, pro pevné připojení, DN 20</t>
  </si>
  <si>
    <t>Včetně vyvedení a upevnění výpustek.</t>
  </si>
  <si>
    <t>722237662R00</t>
  </si>
  <si>
    <t>Klapka vodovodní, zpětná, vodorovná, mosazná, vnitřní-vnitřní závit, DN 20, PN 16, včetně dodávky materiálu</t>
  </si>
  <si>
    <t>722239102R00</t>
  </si>
  <si>
    <t>Montáž armatury závitové se dvěma závity G 3/4"</t>
  </si>
  <si>
    <t>722269111R00</t>
  </si>
  <si>
    <t>Montáž vodoměru závitového jdnovtokového suchoběžného , G 1/2"</t>
  </si>
  <si>
    <t>724231125R00</t>
  </si>
  <si>
    <t>Příslušenství domovních vodáren měřící_x005F
 manometr (tlakoměr)_x005F
 vodotěsný  B 3382 V, D100</t>
  </si>
  <si>
    <t>734261224R00</t>
  </si>
  <si>
    <t>Šroubení topenářské, přímé, mosazné, DN 20, PN 10, včetně dodávky materiálu</t>
  </si>
  <si>
    <t>722234232R05</t>
  </si>
  <si>
    <t>sůl regener. tablet. 25 kg, úprava vody</t>
  </si>
  <si>
    <t>900      RT3</t>
  </si>
  <si>
    <t>HZS, Práce v tarifní třídě 6 (např. tesař)</t>
  </si>
  <si>
    <t>RTS 20/ I</t>
  </si>
  <si>
    <t>388218010R</t>
  </si>
  <si>
    <t>vodoměr impulzní pro měření spotřeby vody, pro odesílání informace o aktuálním průtoku pomocí impulzů; závitové, 1/2"; průtok 1,50 m3/h; PN 16; teplota vody 5-30 °C</t>
  </si>
  <si>
    <t>43632401R</t>
  </si>
  <si>
    <t>filtr změkčovací; pro úpravu tvrdosti pitné i technologické vody pomocí katexové pryskyřice; vel. 230 x 430 x 610 mm, ; průtok 0,30 m3/h; přípojení vstup/výstup 1" vnější závit, na odpad 3/4" vnější závit; max. tlak 6 barů; teplota vody 5-35 °C; nutno doplňovat do zásobníku regenerační sůl</t>
  </si>
  <si>
    <t>43633010R</t>
  </si>
  <si>
    <t>filtr pro použití filtrace mechanických nečistot z vody; filtr 5", třídílný, výška 220 x pr. 130 mm; průtok 2,75 m3/h; přípojení 3/4"; tělo-PP, hlava-SAN, vložka nerez; max. tlak 6 bar; teplota vody 5-40 °C</t>
  </si>
  <si>
    <t>55110062R</t>
  </si>
  <si>
    <t>hadice sanitární PN 10; teplota do 90 °C; opletení nerez; F F 1/2"; l = 500 mm</t>
  </si>
  <si>
    <t>551135700DD</t>
  </si>
  <si>
    <t>Systémový oddělovač  DN20</t>
  </si>
  <si>
    <t>998724101R00</t>
  </si>
  <si>
    <t>Přesun hmot pro strojní vybavení v objektech výšky do 6 m</t>
  </si>
  <si>
    <t>t</t>
  </si>
  <si>
    <t>381120T10</t>
  </si>
  <si>
    <t>Uvedení kotle do provozu</t>
  </si>
  <si>
    <t>2</t>
  </si>
  <si>
    <t>731139599MTZ</t>
  </si>
  <si>
    <t>Montáž technologie horkovodního plynového kotle 1500 kW</t>
  </si>
  <si>
    <t>POL1_7</t>
  </si>
  <si>
    <t>73299100</t>
  </si>
  <si>
    <t>Prokabelování technologie</t>
  </si>
  <si>
    <t>799</t>
  </si>
  <si>
    <t>Doprava technologie kotle od výrobce</t>
  </si>
  <si>
    <t>800R</t>
  </si>
  <si>
    <t>Zpracování postupu uvádění do provozu</t>
  </si>
  <si>
    <t>801R</t>
  </si>
  <si>
    <t>Zpracování detailního provozního předpisu s ručními i automatickými zásahy</t>
  </si>
  <si>
    <t>802R</t>
  </si>
  <si>
    <t>Návrh místního provozního řádu</t>
  </si>
  <si>
    <t>803R</t>
  </si>
  <si>
    <t>Zpracování konečného místního provozního řádu</t>
  </si>
  <si>
    <t>STR1.1</t>
  </si>
  <si>
    <t>Horkovodní kotelna - plynový horkovodní kotel o jmenovitém výkonu 1500 kW; 130/90°C, 6 bar, vč. hořáku a příslušenství - viz. specifikace PD</t>
  </si>
  <si>
    <t>kpl.</t>
  </si>
  <si>
    <t>- horkovodní kotel 1500 kW, 130/90 °C, 6 bar</t>
  </si>
  <si>
    <t>- účinnost 90,4 %</t>
  </si>
  <si>
    <t>- plynový hořák monoblok  NOx do 74 mg/Nm3</t>
  </si>
  <si>
    <t>- plynová regulační řada (vpravo)</t>
  </si>
  <si>
    <t>- bezpečnosní výstroj</t>
  </si>
  <si>
    <t>- udržování teploty vratné vody</t>
  </si>
  <si>
    <t xml:space="preserve">  čerpadlo 34 m3/h</t>
  </si>
  <si>
    <t xml:space="preserve">  trojcestná regulační armatura s elektropohonem</t>
  </si>
  <si>
    <t>- zařízení pro udržování v teplém stavu</t>
  </si>
  <si>
    <t xml:space="preserve">  čerpadlo 2 m3/h</t>
  </si>
  <si>
    <t xml:space="preserve">  motorický dvoucestný ventil</t>
  </si>
  <si>
    <t xml:space="preserve">  zpětná armatura</t>
  </si>
  <si>
    <t>- dokumentace ke kotli</t>
  </si>
  <si>
    <t>- řídící systém</t>
  </si>
  <si>
    <t>998731201R00</t>
  </si>
  <si>
    <t>Přesun hmot pro kotelny umístěné ve výšce (hloubce) do 6 m</t>
  </si>
  <si>
    <t>Třísložkový kouřovod M4 nerez/nerez  DN 450</t>
  </si>
  <si>
    <t>1.2</t>
  </si>
  <si>
    <t>Komín M4 nerez/nerez  DN 500</t>
  </si>
  <si>
    <t>1.3</t>
  </si>
  <si>
    <t>Režie (revize, přesuny, …)</t>
  </si>
  <si>
    <t>1.4</t>
  </si>
  <si>
    <t>Zdvihací technika</t>
  </si>
  <si>
    <t>den</t>
  </si>
  <si>
    <t>1.5</t>
  </si>
  <si>
    <t>Nerez komponenty</t>
  </si>
  <si>
    <t>1.6</t>
  </si>
  <si>
    <t>Nahlížecí otvor s dvířky</t>
  </si>
  <si>
    <t>1.7</t>
  </si>
  <si>
    <t>Nerezové konzole pro kotvení třísložkových komínů a kouřovodů</t>
  </si>
  <si>
    <t>1.8</t>
  </si>
  <si>
    <t>Nerezové sedlo</t>
  </si>
  <si>
    <t>1.9</t>
  </si>
  <si>
    <t>Prostup stěnou a izolace prostupu</t>
  </si>
  <si>
    <t>1.10</t>
  </si>
  <si>
    <t>Měřící návarek 1/2"</t>
  </si>
  <si>
    <t>732111143R00</t>
  </si>
  <si>
    <t>Rozdělovače a sběrače včetně dodávky (výroby) těles_x005F
 tělesa rozdělovačů a sběračů o délce 1 m, DN 300</t>
  </si>
  <si>
    <t>Včetně tělesa základní délky 1 m, dna a odvodňovacího hrdla.</t>
  </si>
  <si>
    <t>732111243R00</t>
  </si>
  <si>
    <t>Rozdělovače a sběrače včetně dodávky (výroby) těles_x005F
 příplatek k ceně za každých dalších i započatých 0,5 m délky tělěsa, DN 300</t>
  </si>
  <si>
    <t>732111312R00</t>
  </si>
  <si>
    <t>Rozdělovače a sběrače včetně dodávky (výroby) těles_x005F
 trubková hrdla rozdělovačů a sběračů bez přírub, DN 20</t>
  </si>
  <si>
    <t>732111332R00</t>
  </si>
  <si>
    <t>Rozdělovače a sběrače včetně dodávky (výroby) těles_x005F
 trubková hrdla rozdělovačů a sběračů bez přírub, DN 125</t>
  </si>
  <si>
    <t>732111339R00</t>
  </si>
  <si>
    <t>Rozdělovače a sběrače včetně dodávky (výroby) těles_x005F
 trubková hrdla rozdělovačů a sběračů bez přírub, DN 200</t>
  </si>
  <si>
    <t>732119196R00</t>
  </si>
  <si>
    <t>Rozdělovače a sběrače dodávka těles ve specifikaci_x005F
 tělěs rozdělovačů a sběračů o délce 1 m, DN 300</t>
  </si>
  <si>
    <t>732119296R00</t>
  </si>
  <si>
    <t>Rozdělovače a sběrače dodávka těles ve specifikaci_x005F
 příplatek k ceně za montáž každých dalších i započaytých 0,5 m délky tělěsa, DN 300</t>
  </si>
  <si>
    <t>732199100RM1</t>
  </si>
  <si>
    <t>Montáž orientačních štítků s dodávkou orientačního štítku</t>
  </si>
  <si>
    <t>732339108R00</t>
  </si>
  <si>
    <t>Nádoby expanzní tlakové Montáž nádob expanzních tlakových o obsahu 200 l</t>
  </si>
  <si>
    <t>732339114R00</t>
  </si>
  <si>
    <t>Nádoby expanzní tlakové Montáž nádob expanzních tlakových o obsahu 1000 l</t>
  </si>
  <si>
    <t>732339993R00</t>
  </si>
  <si>
    <t>Nádoby expanzní tlakové Zkoušky a revize revize expanzní tlakové nádoby do 500 l</t>
  </si>
  <si>
    <t>732339994R00</t>
  </si>
  <si>
    <t>Nádoby expanzní tlakové Zkoušky a revize revize expanzní tlakové nádoby nad 500 l</t>
  </si>
  <si>
    <t>732349106R00</t>
  </si>
  <si>
    <t>Nádoby válcové tlakové Montáž anuloidu IV - průtok 50 m3/hod</t>
  </si>
  <si>
    <t>732429115R00</t>
  </si>
  <si>
    <t>Čerpadla teplovodní Montáž čerpadel teplovodních oběhových spirálních DN 80</t>
  </si>
  <si>
    <t xml:space="preserve">392700T10.1 </t>
  </si>
  <si>
    <t xml:space="preserve">Uvedení vyrovnávacího a doplňovacího zařízení do provozu </t>
  </si>
  <si>
    <t>732329132R00.1</t>
  </si>
  <si>
    <t>Montáž nádoby expanzní beztlaké 3000l</t>
  </si>
  <si>
    <t>4223170102R.1</t>
  </si>
  <si>
    <t>Uzavírací ventil se zajištěním MK25</t>
  </si>
  <si>
    <t>4223170107R1</t>
  </si>
  <si>
    <t>Uzavírací ventil se zajištěním MK50</t>
  </si>
  <si>
    <t>42640257R</t>
  </si>
  <si>
    <t>čerpadlo elektronické oběhové mokroběžné; pro otopné a klima systémy; přírubové připojení zdvojené DN 80; rozteč 360 mm; provozní rozsah 6m/78m3/h; druh čerpané kapaliny čistá bez pevných částic a olejů, neviskózní, chemicky neutrální; teplotní rozsah kapaliny -10 až 110 °C; H max 6 m; instalace s hnací hřídelí motoru horizontálně; IP 44; třída izolace F; standardní vstupní napětí jednofázové 220/240 V/50 -60 Hz</t>
  </si>
  <si>
    <t>42640258R</t>
  </si>
  <si>
    <t>čerpadlo elektronické oběhové mokroběžné; pro otopné a klima systémy; přírubové připojení zdvojené DN 80; rozteč 360 mm; provozní rozsah 8m/77m3/h; druh čerpané kapaliny čistá bez pevných částic a olejů, neviskózní, chemicky neutrální; teplotní rozsah kapaliny -10 až 110 °C; H max 8 m; instalace s hnací hřídelí motoru horizontálně; IP 44; třída izolace F; standardní vstupní napětí jednofázové 220/240 V/50 -60 Hz</t>
  </si>
  <si>
    <t>4846340010</t>
  </si>
  <si>
    <t>Nádoba expanzní objem 1000 l  1,0 MPa</t>
  </si>
  <si>
    <t>48466610O1</t>
  </si>
  <si>
    <t>Oddělovací nádoba V 1500/10  šedá</t>
  </si>
  <si>
    <t>4848165106R</t>
  </si>
  <si>
    <t xml:space="preserve">vyrovnávač tlaku hydraulický; odděluje otopnou soustavu od kotlového okruhu bez zásahu hydraulické stability kotlového okruhu; tepelná izolace z PUR pěny s vnější Al úpravou; připojení přírubové včetně protipřírub; průtok 50,00 m3/h; průměr tělesa D 324 mm; d hrdla = 158 mm; výška 1950 mm - včetně nohou </t>
  </si>
  <si>
    <t>73225415414</t>
  </si>
  <si>
    <t>Beztlaká nádoba 3000 litrů + izolace</t>
  </si>
  <si>
    <t>732321115R00.1</t>
  </si>
  <si>
    <t>Propojovací sada beztlaké nádoby</t>
  </si>
  <si>
    <t>732322125U00.1</t>
  </si>
  <si>
    <t>Dvoučerpadlové vyrovnávací a doplňovací zařízení po 6,5 bar</t>
  </si>
  <si>
    <t>732329119R00.1</t>
  </si>
  <si>
    <t>Uvolňovací nádoba viz. STR 1.19</t>
  </si>
  <si>
    <t>998732201R00</t>
  </si>
  <si>
    <t>Přesun hmot pro strojovny v objektech výšky do 6 m</t>
  </si>
  <si>
    <t>733111317R00</t>
  </si>
  <si>
    <t>Potrubí z trubek závitových ocelových svařovaných, běžných, v kotelnách a strojovnách, DN 40</t>
  </si>
  <si>
    <t>Potrubí včetně tvarovek a zednických výpomocí.</t>
  </si>
  <si>
    <t>733111318R00</t>
  </si>
  <si>
    <t>Potrubí z trubek závitových ocelových svařovaných, běžných, v kotelnách a strojovnách, DN 50</t>
  </si>
  <si>
    <t>733113114R00</t>
  </si>
  <si>
    <t>Potrubí z trubek závitových příplatek k ceně za zhotovení přípojky z ocelových trubek závitových,  ,  , DN 20</t>
  </si>
  <si>
    <t>733113118R00</t>
  </si>
  <si>
    <t>Potrubí z trubek závitových příplatek k ceně za zhotovení přípojky z ocelových trubek závitových,  ,  , DN 50</t>
  </si>
  <si>
    <t>733111316R00</t>
  </si>
  <si>
    <t>Potrubí z trubek závitových ocelových svařovaných, běžných, v kotelnách a strojovnách, DN 32</t>
  </si>
  <si>
    <t>733121222R00</t>
  </si>
  <si>
    <t>Potrubí z trubek hladkých ocelových bezešvých tvářených za tepla_x005F
 v kotelnách a strojovnách, D 76, tloušťka stěny 3,2 mm</t>
  </si>
  <si>
    <t>733121232T01</t>
  </si>
  <si>
    <t>Potrubí z trubek hladkých ocelových bezešvých tvářených za tepla_x005F
 Potrubí hladké bezešvé v kotelnách D 133 x 4,5 mm</t>
  </si>
  <si>
    <t>733121239R00</t>
  </si>
  <si>
    <t>Potrubí z trubek hladkých ocelových bezešvých tvářených za tepla_x005F
 v kotelnách a strojovnách, D 219, tloušťka stěny 6,3 mm</t>
  </si>
  <si>
    <t>733123123R00</t>
  </si>
  <si>
    <t>Potrubí z trubek hladkých příplatek k ceně za zhotovení přípojky z trubek hladkých_x005F
  76, tloušťka stěny 3,2 mm</t>
  </si>
  <si>
    <t>733123132R00</t>
  </si>
  <si>
    <t>Potrubí z trubek hladkých příplatek k ceně za zhotovení přípojky z trubek hladkých_x005F
 D 133, tloušťka stěny 4,5 mm</t>
  </si>
  <si>
    <t>733124115R00</t>
  </si>
  <si>
    <t>Potrubí z trubek hladkých zhotovení trubkových přechodů jednostranných přímých z trubek ocelových hladkých_x005F
 kováním, z DN 40, na DN 25</t>
  </si>
  <si>
    <t>733124119R00</t>
  </si>
  <si>
    <t>Potrubí z trubek hladkých zhotovení trubkových přechodů jednostranných přímých z trubek ocelových hladkých_x005F
 kováním, z DN 65, na DN 40</t>
  </si>
  <si>
    <t>733124126R00</t>
  </si>
  <si>
    <t>Potrubí z trubek hladkých zhotovení trubkových přechodů jednostranných přímých z trubek ocelových hladkých_x005F
 kováním, z DN 125, na DN 80</t>
  </si>
  <si>
    <t>733121228R00</t>
  </si>
  <si>
    <t>Potrubí z trubek hladkých ocelových bezešvých tvářených za tepla_x005F
 v kotelnách a strojovnách, D 108, tloušťka stěny 4 mm</t>
  </si>
  <si>
    <t>733123926R00</t>
  </si>
  <si>
    <t>Svařovaný spoj potrubí ocelového D 219 mm</t>
  </si>
  <si>
    <t>733190107R00</t>
  </si>
  <si>
    <t>Tlakové zkoušky potrubí ocelových závitových, plastových, měděných přes DN 32 do DN 40</t>
  </si>
  <si>
    <t>733190108R00</t>
  </si>
  <si>
    <t>Tlakové zkoušky potrubí ocelových závitových, plastových, měděných přes DN 40 do DN 50</t>
  </si>
  <si>
    <t>733190109R00</t>
  </si>
  <si>
    <t>Tlakové zkoušky potrubí ocelových závitových, plastových, měděných přes DN 50 do DN 65</t>
  </si>
  <si>
    <t>733190232R00</t>
  </si>
  <si>
    <t>Tlakové zkoušky potrubí ocelových hladkých přes D 89/3,6 do D 133/4,5</t>
  </si>
  <si>
    <t>733190239R00</t>
  </si>
  <si>
    <t>Tlakové zkoušky potrubí ocelových hladkých přes D 159/4,6 do D 219/6,3</t>
  </si>
  <si>
    <t>733194939R00</t>
  </si>
  <si>
    <t>Opravy rozvodu potrubí z ocelových trubek hladkých_x005F
 navaření odbočky na dosavadní potrubí_x005F
 D 219 mm, s 6,3 mm</t>
  </si>
  <si>
    <t>381139T10</t>
  </si>
  <si>
    <t>Odvzdušňovací nádobky z trub.ocelových do DN 100</t>
  </si>
  <si>
    <t>998733201R00</t>
  </si>
  <si>
    <t>Přesun hmot pro rozvody potrubí v objektech výšky do 6 m</t>
  </si>
  <si>
    <t>734109217R00</t>
  </si>
  <si>
    <t>Montáž přírubových armatur se dvěma přírubami, PN 1,6, DN 100, bez dodávky materiálu</t>
  </si>
  <si>
    <t>734163419R00</t>
  </si>
  <si>
    <t>Filtr s výměnnou vložkou, litinový, DN 125, PN 16, spoj s navařením přírub, včetně dodávky materiálu</t>
  </si>
  <si>
    <t>734173413R00</t>
  </si>
  <si>
    <t>Průhledítka, mezikusy, přírubové spoje přírubové spoje_x005F
 PN 1,6/I MPa, DN 40, včetně dodávky materiálu</t>
  </si>
  <si>
    <t>734173417R00</t>
  </si>
  <si>
    <t>Průhledítka, mezikusy, přírubové spoje přírubové spoje_x005F
 PN 1,6/I MPa, DN 80, včetně dodávky materiálu</t>
  </si>
  <si>
    <t>734173421R00</t>
  </si>
  <si>
    <t>Průhledítka, mezikusy, přírubové spoje přírubové spoje_x005F
 PN 1,6/I MPa, DN 125, včetně dodávky materiálu</t>
  </si>
  <si>
    <t>734173423R00</t>
  </si>
  <si>
    <t>Průhledítka, mezikusy, přírubové spoje přírubové spoje_x005F
 PN 1,6/I MPa, DN 200, včetně dodávky materiálu</t>
  </si>
  <si>
    <t>734173418R00</t>
  </si>
  <si>
    <t>Přírubový spoj PN 1,6/I MPa, DN 100, včetně dodávky materiálu</t>
  </si>
  <si>
    <t>734193221R00</t>
  </si>
  <si>
    <t>Klapka mezipřírubová uzavírací a regulační, litinová, PN 16, spoj bez navaření přírub, DN 125, včetně dodávky materiálu</t>
  </si>
  <si>
    <t>734193223R00</t>
  </si>
  <si>
    <t>Klapka mezipřírubová uzavírací a regulační, litinová, PN 16, spoj bez navaření přírub, DN 200, včetně dodávky materiálu</t>
  </si>
  <si>
    <t>734193271R00</t>
  </si>
  <si>
    <t>Klapka mezipřírubová, vodorovná, zpětná , litinová, PN 16, spoj bez navaření přírub, DN 125, včetně dodávky materiálu</t>
  </si>
  <si>
    <t>734193273R00</t>
  </si>
  <si>
    <t>Klapka mezipřírubová, vodorovná, zpětná , litinová, PN 16, spoj bez navaření přírub, DN 200, včetně dodávky materiálu</t>
  </si>
  <si>
    <t>734209117R00</t>
  </si>
  <si>
    <t>Montáž závitových armatur armatury ve specifikaci se dvěma závity, G 6/4", bez dodávky materiálu</t>
  </si>
  <si>
    <t>734209118R00</t>
  </si>
  <si>
    <t>Montáž závitových armatur armatury ve specifikaci se dvěma závity, G 2", bez dodávky materiálu</t>
  </si>
  <si>
    <t>734213113R00</t>
  </si>
  <si>
    <t>Ventily odvzdušňovací závitové včetně dodávky materiálu automatický, odvzdušňovací, mosazný, PN 10, DN 20, včetně dodávky materiálu</t>
  </si>
  <si>
    <t>734235122R00</t>
  </si>
  <si>
    <t>Ventily a kohouty uzavírací závitové včetně dodávky materiálu kulový, mosazný, DN 20, PN 42, vnitřní-vnitřní, včetně dodávky materiálu</t>
  </si>
  <si>
    <t>734314108R00</t>
  </si>
  <si>
    <t>Ventil horkovodní uzavírací, hlavicový V10-151-732, DN 50, PN 32, šroubení pájené, včetně dodávky materiálu</t>
  </si>
  <si>
    <t>734413133R00</t>
  </si>
  <si>
    <t>Teploměr s jímkou D 80 mm, délka jímky 75 mm, T = 0 až 120°C, včetně dodávky materiálu</t>
  </si>
  <si>
    <t>734421160R00</t>
  </si>
  <si>
    <t>Tlakoměry včetně dodávky materiálu_x005F
 deformační 0-10 MPa č. 03322, D 100, včetně dodávky materiálu</t>
  </si>
  <si>
    <t>734494213R00</t>
  </si>
  <si>
    <t>Stavoznaky, ochranné jímky, návarky návarky s trubkovým závitem_x005F
 G 1/2", včetně dodávky materiálu</t>
  </si>
  <si>
    <t>734494214R00</t>
  </si>
  <si>
    <t>Stavoznaky, ochranné jímky, návarky návarky s trubkovým závitem_x005F
 G 3/4", včetně dodávky materiálu</t>
  </si>
  <si>
    <t>1313T</t>
  </si>
  <si>
    <t>Kondenzační smyčka k přivaření zahnutá PN 250 do 300°C</t>
  </si>
  <si>
    <t>vlastní</t>
  </si>
  <si>
    <t>42211336R</t>
  </si>
  <si>
    <t>ventil uzavírací PN 40; třmenový; DN 25 mm; V při max.zdv.= 206 mm; L = 160 mm; plocha sedla korozivzdorná ocel; těleso uhlíková ocel; ovládání ručním kolem, řetězovým pohonem, ze stojanu; pracovní teplota 200 až 400 ° C; připojení přivařovací</t>
  </si>
  <si>
    <t>42234500R</t>
  </si>
  <si>
    <t>kohout tlakoměrový M 20 x 1,5 mm zkušební</t>
  </si>
  <si>
    <t>42277912R</t>
  </si>
  <si>
    <t>příslušenství tlakoměru nástavec k přivaření; pro armaturu AN 137524; M 20x1,5</t>
  </si>
  <si>
    <t>5512001901100</t>
  </si>
  <si>
    <t>Odlučovač nečistot a kalů DN100, PN16, s magnetickou vložkou</t>
  </si>
  <si>
    <t>998734201R00</t>
  </si>
  <si>
    <t>Přesun hmot pro armatury v objektech výšky do 6 m</t>
  </si>
  <si>
    <t>767885002R00</t>
  </si>
  <si>
    <t>Žlab podpůrný pozinkovaný, pro vedení plastového potrubí, D 25 mm</t>
  </si>
  <si>
    <t>800-767</t>
  </si>
  <si>
    <t>Položky neobsahují montáž objímek a konzol.</t>
  </si>
  <si>
    <t>767885005R00</t>
  </si>
  <si>
    <t>Žlab podpůrný pozinkovaný, pro vedení plastového potrubí, D 50 mm</t>
  </si>
  <si>
    <t>767995101R00</t>
  </si>
  <si>
    <t>Výroba a montáž atypických kovovových doplňků staveb hmotnosti do 5 kg</t>
  </si>
  <si>
    <t>kg</t>
  </si>
  <si>
    <t>767995102R00</t>
  </si>
  <si>
    <t>Výroba a montáž atypických kovovových doplňků staveb hmotnosti přes 5 do 10 kg</t>
  </si>
  <si>
    <t>767995105R00</t>
  </si>
  <si>
    <t>Výroba a montáž atypických kovovových doplňků staveb hmotnosti přes 50 do 100 kg</t>
  </si>
  <si>
    <t>výroba a montáž pomocné ocelové konstrukce</t>
  </si>
  <si>
    <t>767542R</t>
  </si>
  <si>
    <t>Výrobní dokumentace pomocné ocelové konstrukce</t>
  </si>
  <si>
    <t>55399994R</t>
  </si>
  <si>
    <t>výrobek kovový</t>
  </si>
  <si>
    <t>55399999R</t>
  </si>
  <si>
    <t>998767201R00</t>
  </si>
  <si>
    <t>Přesun hmot pro kovové stavební doplňk. konstrukce v objektech výšky do 6 m</t>
  </si>
  <si>
    <t>783424140R00</t>
  </si>
  <si>
    <t>Nátěry potrubí a armatur syntetické potrubí, do DN 50 mm, dvojnásobné se základním nátěrem</t>
  </si>
  <si>
    <t>800-783</t>
  </si>
  <si>
    <t>na vzduchu schnoucí</t>
  </si>
  <si>
    <t>783425150R00</t>
  </si>
  <si>
    <t>Nátěry potrubí a armatur syntetické potrubí, do DN 100 mm, dvojnásobné se základním nátěrem</t>
  </si>
  <si>
    <t>783426160R00</t>
  </si>
  <si>
    <t>Nátěry potrubí a armatur syntetické potrubí, do DN 150 mm, dvojnásobné se základním nátěrem</t>
  </si>
  <si>
    <t>783220010RAB</t>
  </si>
  <si>
    <t>Nátěry kovových doplňkových konstrukcí syntetické základní a dvojnásobný krycí</t>
  </si>
  <si>
    <t>AP-PSV</t>
  </si>
  <si>
    <t>783220010RAC</t>
  </si>
  <si>
    <t>Nátěry kovových doplňkových konstrukcí syntetické dvojnásobý krycí s emailováním</t>
  </si>
  <si>
    <t>005121 R</t>
  </si>
  <si>
    <t>Zařízení staveniště</t>
  </si>
  <si>
    <t>Soubor</t>
  </si>
  <si>
    <t>VRN</t>
  </si>
  <si>
    <t>POL99_2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</si>
  <si>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</si>
  <si>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</si>
  <si>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</si>
  <si>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005123 R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</si>
  <si>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</si>
  <si>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</t>
  </si>
  <si>
    <t>005124010R</t>
  </si>
  <si>
    <t>Koordinační činnost</t>
  </si>
  <si>
    <t>Koordinace stavebních a technologických dodávek stavby.</t>
  </si>
  <si>
    <t>SUM</t>
  </si>
  <si>
    <t>END</t>
  </si>
  <si>
    <t>376424T10</t>
  </si>
  <si>
    <t>Výchozí revize plynu</t>
  </si>
  <si>
    <t>380150T10</t>
  </si>
  <si>
    <t>Provozní řád kotelny</t>
  </si>
  <si>
    <t>Revize plynovodu</t>
  </si>
  <si>
    <t xml:space="preserve">ks    </t>
  </si>
  <si>
    <t>R03</t>
  </si>
  <si>
    <t>Revizní kniha kotle</t>
  </si>
  <si>
    <t>R04</t>
  </si>
  <si>
    <t>Odborná prohlídka kotelny</t>
  </si>
  <si>
    <t>723120202R00</t>
  </si>
  <si>
    <t>Potrubí z trubek černých závitových svařovaných DN 15</t>
  </si>
  <si>
    <t>bezešvých ČSN 42 0250 a běžných ČSN 42 5710 - jakost 11353.0,</t>
  </si>
  <si>
    <t>723120204R00</t>
  </si>
  <si>
    <t>Potrubí z trubek černých závitových svařovaných DN 25</t>
  </si>
  <si>
    <t>723120206R00</t>
  </si>
  <si>
    <t>Potrubí z trubek černých závitových svařovaných DN 40</t>
  </si>
  <si>
    <t>723150312R00</t>
  </si>
  <si>
    <t>Potrubí ocelové hladké černé svařované D 57 mm, s 2,9 mm</t>
  </si>
  <si>
    <t>723150313R00</t>
  </si>
  <si>
    <t>Potrubí ocelové hladké černé svařované D 76 mm, s 3,2 mm</t>
  </si>
  <si>
    <t>723150315R00</t>
  </si>
  <si>
    <t>Potrubí ocelové hladké černé svařované D 108 mm, s 4,0 mm</t>
  </si>
  <si>
    <t>723150372R00</t>
  </si>
  <si>
    <t>Potrubí ocel. černé svařované - chráničky D 133 mm, s 4,5 mm</t>
  </si>
  <si>
    <t>723160334R00</t>
  </si>
  <si>
    <t>Rozpěrka přípojky plynoměru G 1"</t>
  </si>
  <si>
    <t>723190901R00</t>
  </si>
  <si>
    <t>Opravy plynovodního potrubí doplňkové práce_x005F
 uzavření nebo otevření plynového potrubí při opravách</t>
  </si>
  <si>
    <t>723190907R00</t>
  </si>
  <si>
    <t>Opravy plynovodního potrubí doplňkové práce_x005F
 odvzdušnění a napuštění plynového potrubí</t>
  </si>
  <si>
    <t>723190909R00</t>
  </si>
  <si>
    <t>Opravy plynovodního potrubí doplňkové práce_x005F
 neúřední tlaková zkouška dosavadního potrubí</t>
  </si>
  <si>
    <t>723215159R00</t>
  </si>
  <si>
    <t>Kohout kulový litinový, spoj bez navaření přírub, DN 100, PN 16, včetně dodávky materiálu</t>
  </si>
  <si>
    <t>723214122R00</t>
  </si>
  <si>
    <t>Filtr plynový z oceli, spoj s navařením přírub, DN 50, PN 40, včetně dodávky materiálu</t>
  </si>
  <si>
    <t>723215416R00</t>
  </si>
  <si>
    <t>Klapka mezipřírubová, uzavírací a regulační , litinová, spoj bez navaření přírub, DN 50, PN 16, včetně dodávky materiálu</t>
  </si>
  <si>
    <t>723219102R00</t>
  </si>
  <si>
    <t>Montáž plynovodních přírubových armatur DN 50</t>
  </si>
  <si>
    <t>723225123R00</t>
  </si>
  <si>
    <t>Ventil vzorkovací přímý, mosazný, vnitřní závit, DN 15, včetně dodávky materiálu</t>
  </si>
  <si>
    <t>723235111R00</t>
  </si>
  <si>
    <t>Kohout kulový  , mosazný, závit vnitřní-vnitřní, DN 15, PN 8, včetně dodávky materiálu</t>
  </si>
  <si>
    <t>723235113R00</t>
  </si>
  <si>
    <t>Kohout kulový  , mosazný, závit vnitřní-vnitřní, DN 25, PN 8, včetně dodávky materiálu</t>
  </si>
  <si>
    <t>723235117R00</t>
  </si>
  <si>
    <t>Kohout kulový  , mosazný, závit vnitřní-vnitřní, DN 65, PN 5, včetně dodávky materiálu</t>
  </si>
  <si>
    <t>733124122R00</t>
  </si>
  <si>
    <t>Potrubí z trubek hladkých zhotovení trubkových přechodů jednostranných přímých z trubek ocelových hladkých_x005F
 kováním, z DN 80, na DN 50</t>
  </si>
  <si>
    <t>733124132R00</t>
  </si>
  <si>
    <t>Potrubí z trubek hladkých zhotovení trubkových přechodů jednostranných přímých z trubek ocelových hladkých_x005F
 kováním, z DN 200, na DN 100</t>
  </si>
  <si>
    <t>733193944R00</t>
  </si>
  <si>
    <t>Opravy rozvodu potrubí z ocelových trubek hladkých_x005F
 zaslepení potrubí dýnkem_x005F
 D 377 mm</t>
  </si>
  <si>
    <t>734173414R00</t>
  </si>
  <si>
    <t>Přírubový spoj PN 1,6/I MPa, DN 50, včetně dodávky materiálu</t>
  </si>
  <si>
    <t>723190207R00.1</t>
  </si>
  <si>
    <t>, trubky závitové černé DN 65</t>
  </si>
  <si>
    <t>733111222U00</t>
  </si>
  <si>
    <t>Potr oczáv zes bšvé n+střtlak DN10</t>
  </si>
  <si>
    <t>URS</t>
  </si>
  <si>
    <t>URS 12/ I</t>
  </si>
  <si>
    <t>734421130X00T00.1</t>
  </si>
  <si>
    <t>Tlakoměr deformační 0-600 kPa, D 160, plynový, vč. kohoutu a smyčky</t>
  </si>
  <si>
    <t>R_4725202T1</t>
  </si>
  <si>
    <t>Ochoz s manostatem a solenoidem pro havarijní bezp. ventil</t>
  </si>
  <si>
    <t>723511315465</t>
  </si>
  <si>
    <t>Regulátor tlaku plynu 2", vstupní tlak 3 bar, nastavení výstupního tlaku 200 mbar (100 - 517 mbar), s integrovaným bezpečnostním rychlouzávěrem</t>
  </si>
  <si>
    <t>těleso regulátoru 2"</t>
  </si>
  <si>
    <t>7235656489</t>
  </si>
  <si>
    <t>Regulátor tlaku plynu 3/4" x 1 1/4", vst. tlak 3 bar, výst. tlak 21 mbar</t>
  </si>
  <si>
    <t>R_4725202T</t>
  </si>
  <si>
    <t>Havarijní bezpečnostní ventil DN100, PN16, 230V, bez napětí zavřeno s ručním uvedením do provozu, STL 20 kPa, do výbušného prostředí</t>
  </si>
  <si>
    <t>998723201R00</t>
  </si>
  <si>
    <t>Přesun hmot pro vnitřní plynovod v objektech výšky do 6 m</t>
  </si>
  <si>
    <t>783424340R00</t>
  </si>
  <si>
    <t>Nátěry potrubí a armatur syntetické potrubí, do DN 50 mm, dvojnásobné s 1x emailováním a základním nátěrem</t>
  </si>
  <si>
    <t>783425350R00</t>
  </si>
  <si>
    <t>Nátěry potrubí a armatur syntetické potrubí, do DN 100 mm, dvojnásobné s 1x emailováním a základním nátěrem</t>
  </si>
  <si>
    <t>00411 R</t>
  </si>
  <si>
    <t>Přípravné a průzkumné služby či práce</t>
  </si>
  <si>
    <t>POL99_8</t>
  </si>
  <si>
    <t>Náklady dodavatele vyplývající z povinností dodavatele stanovených obchodními podmínkami před zahájením stavebních prací. Tato skupina zahrnuje zejména náklady na přípravné činnosti.</t>
  </si>
  <si>
    <t>005211080R</t>
  </si>
  <si>
    <t xml:space="preserve">Bezpečnostní a hygienická opatření na staveništi </t>
  </si>
  <si>
    <t>310236241RT1</t>
  </si>
  <si>
    <t>Zazdívka otvorů o ploše přes 0,0225 m2 do 0,09 m2 ve zdivu nadzákladovém cihlami pálenými o tloušťce zdi do 300 mm</t>
  </si>
  <si>
    <t>801-4</t>
  </si>
  <si>
    <t>včetně pomocného pracovního lešení</t>
  </si>
  <si>
    <t>310271637R00</t>
  </si>
  <si>
    <t>Zazdívka otvorů z pórobetonových tvárnic plochy od 1 m2 do 4 m2, tloušťka zdiva 375 mm</t>
  </si>
  <si>
    <t>ve zdivu nadzákladovém, včetně pomocného pracovního lešení</t>
  </si>
  <si>
    <t>317121047RT4</t>
  </si>
  <si>
    <t>Překlady pórobetonové nenosné délky 1240 mm, šířky 150 mm, výšky 249 mm</t>
  </si>
  <si>
    <t>801-1</t>
  </si>
  <si>
    <t>317121045RT2</t>
  </si>
  <si>
    <t>Překlady pórobetonové nosné délky 2240 mm, výšky 249 mm, šířky 375 mm</t>
  </si>
  <si>
    <t>340271615R00</t>
  </si>
  <si>
    <t>Zazdívka otvorů příček z pórobetonových tvárnic plochy od 1 m2  do 4 m2, tloušťka zdiva 150 mm</t>
  </si>
  <si>
    <t>349231811RT2</t>
  </si>
  <si>
    <t>Přizdívka ostění s ozubem  přes 80 do 150 mm</t>
  </si>
  <si>
    <t>ve vybouraných otvorech, s vysekáním kapes pro zavázání, z jakýchkoliv cihel, z pomocného pracovního lešení o výšce podlahy do 1900 mm a pro zatížení do 1,5 kPa,</t>
  </si>
  <si>
    <t>601011193R00</t>
  </si>
  <si>
    <t>Omítka stropů a podhledů z hotových směsí Doplňkové práce pro omítky stropů z hotových směsí podkladní nátěr stropů pod tenkovrstvé omítky</t>
  </si>
  <si>
    <t>po jednotlivých vrstvách</t>
  </si>
  <si>
    <t>602011141RT3</t>
  </si>
  <si>
    <t xml:space="preserve">Omítka stěn z hotových směsí vrstva štuková, vápenná,  , tloušťka vrstvy 4 mm,  </t>
  </si>
  <si>
    <t>611401111RT2</t>
  </si>
  <si>
    <t>Omítka malých ploch na stropech do 0,09 m2, vápennou štukovou omítkou</t>
  </si>
  <si>
    <t>jakoukoliv maltou, z pomocného pracovního lešení o výšce podlahy do 1900 mm a pro zatížení do 1,5 kPa,</t>
  </si>
  <si>
    <t>612401191RT2</t>
  </si>
  <si>
    <t>Omítky malých ploch vnitřních stěn do 0,09 m2, vápennou štukovou omítkou</t>
  </si>
  <si>
    <t>612409991RT2</t>
  </si>
  <si>
    <t>Začištění omítek kolem oken, dveří a obkladů apod. s použitím suché maltové směsi</t>
  </si>
  <si>
    <t>612421331RT2</t>
  </si>
  <si>
    <t>Oprava vnitřních vápenných omítek stěn v množství opravované plochy přes 10 do 30 %,  štukových</t>
  </si>
  <si>
    <t>Včetně pomocného pracovního lešení o výšce podlahy do 1900 mm a pro zatížení do 1,5 kPa.</t>
  </si>
  <si>
    <t>612421431RT2</t>
  </si>
  <si>
    <t>Oprava vnitřních vápenných omítek stěn v množství opravované plochy přes 30 do 50 %,  štukových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</si>
  <si>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</si>
  <si>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</si>
  <si>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</si>
  <si>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>612471411RT2</t>
  </si>
  <si>
    <t>Tenkovrstvá úprava stěn aktivovaným štukem malta vápenná</t>
  </si>
  <si>
    <t>na rovném povrchu vnitřních stěn, pilířů, svislých panelových konstrukcí, s nejnutnějším obroušením podkladu (pemzou apod.) a oprášením,</t>
  </si>
  <si>
    <t>612481211RT8</t>
  </si>
  <si>
    <t>Vyztužení povrchu vnitřních stěn sklotextilní síťovinou s dodávkou síťoviny a stěrkového tmelu</t>
  </si>
  <si>
    <t>622420110RAA</t>
  </si>
  <si>
    <t>Omítka vnější stěn vápenocementová štuková, stupeň složitosti 2, včetně nátěru nebo nástřiku Akronátem, včetně lešení</t>
  </si>
  <si>
    <t>AP-HSV</t>
  </si>
  <si>
    <t>631312121R00</t>
  </si>
  <si>
    <t>Doplnění mazanin betonem prostým o ploše jednotlivě přes 1 do 4 m2_x005F
 tloušťky do 80 mm</t>
  </si>
  <si>
    <t>prostým betonem (s dodáním hmot) bez potěru,</t>
  </si>
  <si>
    <t>632411150R00</t>
  </si>
  <si>
    <t>Potěr ze suchých směsí cementový, tloušťky 50 mm, bez penetrace</t>
  </si>
  <si>
    <t>s rozprostřením a uhlazením</t>
  </si>
  <si>
    <t>632411904R00</t>
  </si>
  <si>
    <t xml:space="preserve">Potěr ze suchých směsí nátěr savých podkladů penetrační,  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</si>
  <si>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</si>
  <si>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práh_x005F
 plocha do 2,5 m2</t>
  </si>
  <si>
    <t>642945121R00</t>
  </si>
  <si>
    <t>Osazení ocelových zárubní protipožárních jednokřídlových, zazděním, nebo zalitím betonovou zálivkou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</si>
  <si>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</si>
  <si>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642945122R00</t>
  </si>
  <si>
    <t>Osazení ocelových zárubní protipožárních dvoukřídlových, zazděním, nebo zalitím betonovou zálivkou</t>
  </si>
  <si>
    <t>64R01</t>
  </si>
  <si>
    <t>Oplechování prostupu v okenní výplni po demontáži komínu</t>
  </si>
  <si>
    <t>5533300276R</t>
  </si>
  <si>
    <t>zárubeň kovová s těsněním; pro klasické zdění; š profilu 125 mm; š průchodu 1 600 mm; h průchodu 1 970 mm; dvoukřídlá; závěsy stavitelné; požární odolnost</t>
  </si>
  <si>
    <t>5533300426R</t>
  </si>
  <si>
    <t>zárubeň kovová s těsněním; pro klasické zdění; š profilu 160 mm; š průchodu 800 mm; h průchodu 1 970 mm; L, P; závěsy stavitelné; požární odolnost</t>
  </si>
  <si>
    <t>5533300436R</t>
  </si>
  <si>
    <t>zárubeň kovová s těsněním; pro klasické zdění; š profilu 160 mm; š průchodu 900 mm; h průchodu 1 970 mm; L, P; závěsy stavitelné; požární odolnost</t>
  </si>
  <si>
    <t>5533301340R</t>
  </si>
  <si>
    <t>zárubeň kovová pro pórobetonové tvárnice; ústí 150 mm; š průchodu 1 100 mm; h průchodu 1 970 mm; L, P; závěsy pevné</t>
  </si>
  <si>
    <t>5533301356R</t>
  </si>
  <si>
    <t>zárubeň kovová s těsněním; pro pórobetonové tvárnice; ústí 150 mm; š průchodu 1 250 mm; h průchodu 1 970 mm; dvoukřídlá; závěsy stavitelné; požární odolnost</t>
  </si>
  <si>
    <t>900      RT2</t>
  </si>
  <si>
    <t>HZS, Práce v tarifní třídě 5 (např. tesař)</t>
  </si>
  <si>
    <t>941955001R00</t>
  </si>
  <si>
    <t>Lešení lehké pracovní pomocné pomocné, o výšce lešeňové podlahy do 1,2 m</t>
  </si>
  <si>
    <t>800-3</t>
  </si>
  <si>
    <t>941955004R00</t>
  </si>
  <si>
    <t>Lešení lehké pracovní pomocné pomocné, o výšce lešeňové podlahy přes 2,5 do 3,5 m</t>
  </si>
  <si>
    <t>946941102RT4</t>
  </si>
  <si>
    <t>Montáž sestavy pojízdného hliníkového lešení (věže) plochy 2,5 x 1,45 m, pracovní výšky do 10,2 m</t>
  </si>
  <si>
    <t>sada</t>
  </si>
  <si>
    <t>946941192RT4</t>
  </si>
  <si>
    <t>Montáž sestavy pojízdného hliníkového lešení (věže) nájemné sestavy pojízdného hliníkového lešení (věže)_x005F
 plochy 2,5 x 1,45 m, pracovní výšky do 10,2 m</t>
  </si>
  <si>
    <t>946941802RT4</t>
  </si>
  <si>
    <t>Demontáž sestavy pojízdného hliníkového lešení (věže) plochy 2,5 x 1,45 m, pracovní výšky do 10,3 m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</si>
  <si>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</si>
  <si>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</si>
  <si>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953941312R00</t>
  </si>
  <si>
    <t>Osazení předmětů na hmoždinky osazení hasicího přístroje</t>
  </si>
  <si>
    <t>44984124R</t>
  </si>
  <si>
    <t>přístoj hasicí práškový; PG6PDC; výtlačný prostředek dusík; náplň 6 kg; dostřik 5 m; doba činnosti 23 s</t>
  </si>
  <si>
    <t>962052211R00</t>
  </si>
  <si>
    <t>Bourání zdiva železobetonového nadzákladového</t>
  </si>
  <si>
    <t>801-3</t>
  </si>
  <si>
    <t>nebo vybourání otvorů průřezové plochy přes 4 m2 ve zdivu železobetonovém, včetně pomocného lešení o výšce podlahy do 1900 mm a pro zatížení do 1,5 kPa  (150 kg/m2),</t>
  </si>
  <si>
    <t>964011211R00</t>
  </si>
  <si>
    <t>Vybourání železobetonových prefabrikovaných překladů délky do 3 mm, hmotnosti do 50 kg/m</t>
  </si>
  <si>
    <t>uložených ve zdivu, včetně pomocného lešení o výšce podlahy do 1900 mm a pro zatížení do 1,5 kPa  (150 kg/m2),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</si>
  <si>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</si>
  <si>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</si>
  <si>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</si>
  <si>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</si>
  <si>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</si>
  <si>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</si>
  <si>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968061126R00</t>
  </si>
  <si>
    <t>Vyvěšení nebo zavěšení dřevěných křídel dveří, plochy přes 2 m2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</si>
  <si>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</si>
  <si>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</si>
  <si>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</si>
  <si>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</si>
  <si>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970051060R00</t>
  </si>
  <si>
    <t>Jádrové vrtání, kruhové prostupy v železobetonu jádrové vrtání , do D 60 mm</t>
  </si>
  <si>
    <t>970051100R00</t>
  </si>
  <si>
    <t>Jádrové vrtání, kruhové prostupy v železobetonu jádrové vrtání , do D 100 mm</t>
  </si>
  <si>
    <t>970231150R00</t>
  </si>
  <si>
    <t>Řezání cihelného zdiva hloubka řezu 150 mm</t>
  </si>
  <si>
    <t>970231400R00</t>
  </si>
  <si>
    <t>Řezání cihelného zdiva hloubka řezu 400 mm</t>
  </si>
  <si>
    <t>971033631R00</t>
  </si>
  <si>
    <t>Vybourání otvorů ve zdivu cihelném z jakýchkoliv cihel pálených_x005F
 na jakoukoliv maltu vápenou nebo vápenocementovou, plochy do 4 m2, tloušťky do 150 mm</t>
  </si>
  <si>
    <t>základovém nebo nadzákladovém,</t>
  </si>
  <si>
    <t>Včetně pomocného lešení o výšce podlahy do 1900 mm a pro zatížení do 1,5 kPa  (150 kg/m2).</t>
  </si>
  <si>
    <t>971033651R00</t>
  </si>
  <si>
    <t>Vybourání otvorů ve zdivu cihelném z jakýchkoliv cihel pálených_x005F
 na jakoukoliv maltu vápenou nebo vápenocementovou, plochy do 4 m2, tloušťky do 600 mm</t>
  </si>
  <si>
    <t>975022241R00</t>
  </si>
  <si>
    <t>Podchycení nadzákladového zdiva dřevěnou výztuhou do výšky 3 m_x005F
 při tloušťce zdiva do 450 mm, při délce podchycení do 3 m</t>
  </si>
  <si>
    <t>vybourání otvorů pro provlékání vynášecích trámů a kapes pro vzpěry a oboustranné vynesení podchycené konstrukce</t>
  </si>
  <si>
    <t>Včetně:</t>
  </si>
  <si>
    <t>- vybourání otvorů pro provlékání vynášecích trámů a kapes pro vzpěry,</t>
  </si>
  <si>
    <t>- oboustranného vynesení podchycené konstrukce.</t>
  </si>
  <si>
    <t>978013161R00</t>
  </si>
  <si>
    <t>Otlučení omítek vápenných nebo vápenocementových vnitřních s vyškrabáním spár, s očištěním zdiva stěn, v rozsahu do 50 %</t>
  </si>
  <si>
    <t>784402803R00</t>
  </si>
  <si>
    <t>Odstranění maleb oškrabáním, v místnostech přes 5 m do 8 m</t>
  </si>
  <si>
    <t>800-784</t>
  </si>
  <si>
    <t>314844242RU1.0</t>
  </si>
  <si>
    <t>Prostup stropem DN100, průměr 120 mm</t>
  </si>
  <si>
    <t>999281148R00</t>
  </si>
  <si>
    <t>Přesun hmot pro opravy a údržbu objektů pro opravy a údržbu dosavadních objektů včetně vnějších plášťů_x005F
 výšky do 12 m, nošením</t>
  </si>
  <si>
    <t>oborů 801, 803, 811 a 812</t>
  </si>
  <si>
    <t>713552151R01</t>
  </si>
  <si>
    <t>Protipož.trubní ucpávka EI 120, do D 133 mm, strop</t>
  </si>
  <si>
    <t>Otvor se utěsní minerální vlnou. Prostup i potrubí před a za prostupem je natřeno protipožární stěrkou. Cena obsahuje dodávku požární minerální vlny a požární stěrky.</t>
  </si>
  <si>
    <t>766661122R00</t>
  </si>
  <si>
    <t>Montáž dveřních křídel kompletizovaných otevíravých ,  , do ocelové nebo fošnové zárubně, jednokřídlových, šířky přes 800 mm</t>
  </si>
  <si>
    <t>800-766</t>
  </si>
  <si>
    <t>766661132R00</t>
  </si>
  <si>
    <t>Montáž dveřních křídel kompletizovaných otevíravých ,  , do ocelové nebo fošnové zárubně, dvoukřídlových, šířky do 1450 mm</t>
  </si>
  <si>
    <t>766661432R00</t>
  </si>
  <si>
    <t>Montáž dveřních křídel kompletizovaných otevíravých , protipožárních, do ocelové nebo fošnové zárubně, dvoukřídlových, šířky do 1450 mm</t>
  </si>
  <si>
    <t>Dveře s protipožární odolností do 30 minut.</t>
  </si>
  <si>
    <t>766669117R00</t>
  </si>
  <si>
    <t>Montáž dveřních křídel kompletizovaných dokování_x005F
 samozavírače na ocelovou zárubeň</t>
  </si>
  <si>
    <t>766670021R00</t>
  </si>
  <si>
    <t>Montáž kliky a štítku Montáž kliky a štítku</t>
  </si>
  <si>
    <t>54914585R</t>
  </si>
  <si>
    <t>kování stavební - prvek: kliky se štíty mezipokojovými; provedení Cr; pro mezipokojové dveře, zajištění z 1 strany</t>
  </si>
  <si>
    <t>54914597R</t>
  </si>
  <si>
    <t>kování stavební - prvek: klika a knoflík se štíty pro cylindrickou vložku; provedení Cr; pro vchodové dveře</t>
  </si>
  <si>
    <t>55345502R</t>
  </si>
  <si>
    <t>dveře speciální protipožární; š = 800 mm; h = 1 970,0 mm; kovové; EI 30 min; DP1; otevíravé; počet křídel 1; povrch. úprava základní nátěr</t>
  </si>
  <si>
    <t>55345503R</t>
  </si>
  <si>
    <t>dveře speciální protipožární; š = 900 mm; h = 1 970,0 mm; kovové; EI 30 min; DP1; otevíravé; počet křídel 1; povrch. úprava základní nátěr</t>
  </si>
  <si>
    <t>55345511R</t>
  </si>
  <si>
    <t>dveře speciální protipožární; š = 1 400 mm; h = 1 970,0 mm; kovové; EI 30 min; DP1; otevíravé; počet křídel 2; povrch. úprava základní nátěr</t>
  </si>
  <si>
    <t>55345513R</t>
  </si>
  <si>
    <t>dveře speciální protipožární; š = 1 600 mm; h = 1 970,0 mm; kovové; EI 30 min; DP1; otevíravé; počet křídel 2; povrch. úprava základní nátěr</t>
  </si>
  <si>
    <t>61165005R</t>
  </si>
  <si>
    <t>dveře vnitřní š = 1 100 mm; h = 1 970,0 mm; hladké; otevíravé; počet křídel 1; plné; povrch. úprava laminát CPL; dekor dub, buk, javor, bílá, hruška, ořech</t>
  </si>
  <si>
    <t>998766201R00</t>
  </si>
  <si>
    <t>Přesun hmot pro konstrukce truhlářské v objektech výšky do 6 m</t>
  </si>
  <si>
    <t>767649191R00</t>
  </si>
  <si>
    <t>Montáž dveří montáž doplňků dveří samozavírače hydraulického</t>
  </si>
  <si>
    <t>54917025R</t>
  </si>
  <si>
    <t>zavírač dveří hydraulický hmotnost dveří 42 až 70 kg; š. dveří 1 050 mm; zlatá bronz</t>
  </si>
  <si>
    <t>998767101R00</t>
  </si>
  <si>
    <t>771101210R00</t>
  </si>
  <si>
    <t>Příprava podkladu pod dlažby penetrace podkladu pod dlažby</t>
  </si>
  <si>
    <t>800-771</t>
  </si>
  <si>
    <t>771575109RT2</t>
  </si>
  <si>
    <t>Montáž podlah vnitřních z dlaždic keramických 300 x 300 mm, režných nebo glazovaných, hladkých, kladených do flexibilního tmele</t>
  </si>
  <si>
    <t>771579791R00</t>
  </si>
  <si>
    <t>Montáž podlah vnitřních z dlaždic keramických Příplatky k položkám montáže podlah keramických příplatek za plochu podlah keramických do 5 m2 jednotlivě</t>
  </si>
  <si>
    <t>597623142R</t>
  </si>
  <si>
    <t>dlažba keramická š = 298 mm; l = 298 mm; h = 8,0 mm; pro interiér; barva šedá; mat; PEI 4</t>
  </si>
  <si>
    <t>998771101R00</t>
  </si>
  <si>
    <t>Přesun hmot pro podlahy z dlaždic v objektech výšky do 6 m</t>
  </si>
  <si>
    <t>783201821R00</t>
  </si>
  <si>
    <t>Odstranění nátěrů z kovových doplňk.konstrukcí opálením nebo oklepáním</t>
  </si>
  <si>
    <t>783904811R00</t>
  </si>
  <si>
    <t>Ostatní práce odrezivění kovových konstrukcí</t>
  </si>
  <si>
    <t>783903811R00</t>
  </si>
  <si>
    <t>Ostatní práce odmaštění chemickými rozpuštědly</t>
  </si>
  <si>
    <t>784161401R00</t>
  </si>
  <si>
    <t>Příprava povrchu Penetrace (napouštění) podkladu disperzní, jednonásobná</t>
  </si>
  <si>
    <t>784442003R00</t>
  </si>
  <si>
    <t>Malby z malířských směsí disperzních, v místnostech přes 5m do 8m, jednobarevné, jednonásobné + 1x penetrace</t>
  </si>
  <si>
    <t>979095312R00</t>
  </si>
  <si>
    <t>Naložení a složení suti</t>
  </si>
  <si>
    <t>Přesun suti</t>
  </si>
  <si>
    <t>POL8_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</si>
  <si>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</si>
  <si>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</si>
  <si>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</si>
  <si>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</si>
  <si>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</si>
  <si>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</si>
  <si>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</si>
  <si>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</si>
  <si>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979990102R00</t>
  </si>
  <si>
    <t>Poplatek za skládku směsi betonu a cihel nad 30x30 cm</t>
  </si>
  <si>
    <t>979093111R00</t>
  </si>
  <si>
    <t>Uložení suti na skládku bez zhutnění</t>
  </si>
  <si>
    <t>800-6</t>
  </si>
  <si>
    <t>s hrubým urovnáním,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</si>
  <si>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</si>
  <si>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</si>
  <si>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</si>
  <si>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713400811R00</t>
  </si>
  <si>
    <t>Odstranění tepelné izolace potrubí oplechování_x005F
 potrubí</t>
  </si>
  <si>
    <t>Odstranění oplechování coby povrchové úpravy tepelné izolace potrubí.</t>
  </si>
  <si>
    <t>713400821R00</t>
  </si>
  <si>
    <t>Odstranění tepelné izolace potrubí pásy nebo foĺiemi_x005F
 potrubí</t>
  </si>
  <si>
    <t>713400822R00</t>
  </si>
  <si>
    <t>Odstranění tepelné izolace potrubí pásy nebo foĺiemi_x005F
 z ohybů</t>
  </si>
  <si>
    <t>724122816R00</t>
  </si>
  <si>
    <t>Demontáž čerpadel vodovodních ručních ostatních_x005F
 G 6/4"</t>
  </si>
  <si>
    <t>731201825R00</t>
  </si>
  <si>
    <t>Demontáž kotlů ocelových automatických o výkonu přes 1160 do 1860 kW</t>
  </si>
  <si>
    <t>731202880R00</t>
  </si>
  <si>
    <t>Demontáž kotlů ocelových rozřezání demontovaných kotlů ocelových o hmotnosti přes 15 000 do 20 000 kg</t>
  </si>
  <si>
    <t>731391825R00</t>
  </si>
  <si>
    <t>Vypouštění vody z kotlů do kanalizace čerpadlem, o výhřevné ploše kotlů přes 50 do 100 m2</t>
  </si>
  <si>
    <t>731890801R00</t>
  </si>
  <si>
    <t>Vnitrostaveništní přemístění demontovaných hmot umístěných ve výšce (hloubce) do 6 m</t>
  </si>
  <si>
    <t>kotelen vodorovně 100 m, umístěných ve výšce (hloubce)</t>
  </si>
  <si>
    <t>732110812R00</t>
  </si>
  <si>
    <t>Demontáž rozdělovačů a sběračů přes 100 do DN 200</t>
  </si>
  <si>
    <t>732110814R00</t>
  </si>
  <si>
    <t>Demontáž rozdělovačů a sběračů přes 300 do DN 400</t>
  </si>
  <si>
    <t>732110813R00</t>
  </si>
  <si>
    <t>Demontáž rozdělovačů a sběračů přes 200 do DN 300</t>
  </si>
  <si>
    <t>732211813R00</t>
  </si>
  <si>
    <t>Demontáž ohříváků zásobníkových ležatých_x005F
 o obsahu do 630 l</t>
  </si>
  <si>
    <t>732213813R00</t>
  </si>
  <si>
    <t>Demontáž ohříváků zásobníkových - rozřezání demontovaných zásobníků_x005F
 o obsahu do 630 l</t>
  </si>
  <si>
    <t>732214813R00</t>
  </si>
  <si>
    <t>Demontáž ohříváků zásobníkových - vypouštění vody z ohříváků_x005F
 o obsahu do 630 l</t>
  </si>
  <si>
    <t>732221812R00</t>
  </si>
  <si>
    <t>Demontáž výměníků tepla protiproudých s vložkami tvar U_x005F
 o výhřevné ploše  přes 2,5 do 6,3 m2</t>
  </si>
  <si>
    <t>732223814R00</t>
  </si>
  <si>
    <t>Demontáž výměníků tepla protiproudých - rozřezání demontovaných výměníků s vložkami tvaru U_x005F
 o výhřevné ploše do 40 m2</t>
  </si>
  <si>
    <t>732224812R00</t>
  </si>
  <si>
    <t>Demontáž výměníků tepla protiproudých - vypouštění vody z výměníků s vložkami tvaru U_x005F
 o výhřevné ploše  přes 2,5 do 6,3 m2</t>
  </si>
  <si>
    <t>732224814R00</t>
  </si>
  <si>
    <t>Demontáž výměníků tepla protiproudých - vypouštění vody z výměníků s vložkami tvaru U_x005F
 o výhřevné ploše  přes 16 do 40 m2</t>
  </si>
  <si>
    <t>732225844R00</t>
  </si>
  <si>
    <t>Demontáž výměníků tepla protiproudých stavebnicových typ PV - 2 UH - jednoho článku_x005F
 DN 500</t>
  </si>
  <si>
    <t>732292820R00</t>
  </si>
  <si>
    <t>Demontáž ostatní rozřezání podpěrných konstrukcí výměníků tepla</t>
  </si>
  <si>
    <t>732324814R00</t>
  </si>
  <si>
    <t>Demontáž nádrží beztlakých nebo tlakových - vypuštění vody_x005F
 z nádrží o obsahu přes 200 do 500 l</t>
  </si>
  <si>
    <t>732320813R00</t>
  </si>
  <si>
    <t>Demontáž nádrží beztlakých nebo tlakových - odpojení od rozvodů potrubí_x005F
 nádrží o obsahu přes 100 do 200 l</t>
  </si>
  <si>
    <t>732320818R00</t>
  </si>
  <si>
    <t>Demontáž nádrží beztlakých nebo tlakových - odpojení od rozvodů potrubí_x005F
 nádrží o obsahu přes 3 000 do 5 000 l</t>
  </si>
  <si>
    <t>732320821R00</t>
  </si>
  <si>
    <t>Demontáž nádrží beztlakých nebo tlakových - odpojení od rozvodů potrubí_x005F
 nádrží o obsahu přes 7 000 do 10 000 l</t>
  </si>
  <si>
    <t>732324818R00</t>
  </si>
  <si>
    <t>Demontáž nádrží beztlakých nebo tlakových - vypuštění vody_x005F
 z nádrží o obsahu přes 3 000 do 5 000 l</t>
  </si>
  <si>
    <t>732324821R00</t>
  </si>
  <si>
    <t>Demontáž nádrží beztlakých nebo tlakových - vypuštění vody_x005F
 z nádrží o obsahu přes 7 000 do 10 000 l</t>
  </si>
  <si>
    <t>732393815R00</t>
  </si>
  <si>
    <t>Ostatní - rozřezání demontovaných nádrží_x005F
 o obsahu nádrže do 1000 l</t>
  </si>
  <si>
    <t>732393818R00</t>
  </si>
  <si>
    <t>Ostatní - rozřezání demontovaných nádrží_x005F
 o obsahu nádrže přes 2000 do 5000 l</t>
  </si>
  <si>
    <t>732393821R00</t>
  </si>
  <si>
    <t>Ostatní - rozřezání demontovaných nádrží_x005F
 o obsahu nádrže přes 5000 do 10000 l</t>
  </si>
  <si>
    <t>732420812R00</t>
  </si>
  <si>
    <t>Demontáž čerpadel oběhových spirálních(do potrubí) DN 40</t>
  </si>
  <si>
    <t>732420815R00</t>
  </si>
  <si>
    <t>Demontáž čerpadel oběhových spirálních(do potrubí) DN 80</t>
  </si>
  <si>
    <t>732420816R00</t>
  </si>
  <si>
    <t>Demontáž čerpadel oběhových spirálních(do potrubí) DN 100</t>
  </si>
  <si>
    <t>732420817R00</t>
  </si>
  <si>
    <t>Demontáž čerpadel oběhových spirálních(do potrubí) DN 125"</t>
  </si>
  <si>
    <t>732890801R00</t>
  </si>
  <si>
    <t>Vnitrostaveništní přemístění demontovaných hmot strojoven z objektu výšky do 6 m</t>
  </si>
  <si>
    <t>vodorovně 100 m</t>
  </si>
  <si>
    <t>733110806R00</t>
  </si>
  <si>
    <t>Demontáž potrubí z ocelových trubek závitových přes 15 do DN 32</t>
  </si>
  <si>
    <t>733110808R00</t>
  </si>
  <si>
    <t>Demontáž potrubí z ocelových trubek závitových přes 32 do DN 50</t>
  </si>
  <si>
    <t>733110810R00</t>
  </si>
  <si>
    <t>Demontáž potrubí z ocelových trubek závitových přes 50 do DN 80</t>
  </si>
  <si>
    <t>733120832R00</t>
  </si>
  <si>
    <t>Demontáž potrubí z ocelových trubek hladkých přes 89 do D 133</t>
  </si>
  <si>
    <t>733120836R00</t>
  </si>
  <si>
    <t>Demontáž potrubí z ocelových trubek hladkých přes 133 do D 159</t>
  </si>
  <si>
    <t>733120839R00</t>
  </si>
  <si>
    <t>Demontáž potrubí z ocelových trubek hladkých D 219</t>
  </si>
  <si>
    <t>733890801R00</t>
  </si>
  <si>
    <t>Vnitrostaveništní přemístění demontovaných hmot rozvodů potrubí vodorovně do 100 m_x005F
 z objektů výšky do 6 m</t>
  </si>
  <si>
    <t>734100811R00</t>
  </si>
  <si>
    <t>Demontáž přírubových armatur se dvěma přírubami, do DN 50</t>
  </si>
  <si>
    <t>734100812R00</t>
  </si>
  <si>
    <t>Demontáž přírubových armatur se dvěma přírubami, přes 50 do DN 100</t>
  </si>
  <si>
    <t>734100813R00</t>
  </si>
  <si>
    <t>Demontáž přírubových armatur se dvěma přírubami, přes 100 do DN 150</t>
  </si>
  <si>
    <t>734100814R00</t>
  </si>
  <si>
    <t>Demontáž přírubových armatur se dvěma přírubami, přes 150 do DN 200</t>
  </si>
  <si>
    <t>734160814R00</t>
  </si>
  <si>
    <t>Demontáž odvaděčů kondenzátu přes DN 25 do DN 50</t>
  </si>
  <si>
    <t>734200812R00</t>
  </si>
  <si>
    <t>Demontáž závitových armatur s jedním závitem, přes 1/2 do G 1"</t>
  </si>
  <si>
    <t>734410811R00</t>
  </si>
  <si>
    <t>Demontáž teploměrů přímých a rohových</t>
  </si>
  <si>
    <t>734420811R00</t>
  </si>
  <si>
    <t>Demontáž tlakoměrů se spodním přípojením</t>
  </si>
  <si>
    <t>31409001R</t>
  </si>
  <si>
    <t>Komíny - demontáž stávajících komínů</t>
  </si>
  <si>
    <t>381117T10</t>
  </si>
  <si>
    <t>Ostatní demontáže</t>
  </si>
  <si>
    <t>383322T10</t>
  </si>
  <si>
    <t>Vyčištění objektu po dokončení stavby</t>
  </si>
  <si>
    <t>700      DMTZ</t>
  </si>
  <si>
    <t>Hzs-nezměřitelné práce při demontáži</t>
  </si>
  <si>
    <t>724122816R00.4</t>
  </si>
  <si>
    <t>Demontáž čerpadel ostatních</t>
  </si>
  <si>
    <t>732223815R00.2</t>
  </si>
  <si>
    <t>Rozřezání demont. spirál. výměníku pára - voda</t>
  </si>
  <si>
    <t>732225822R00.1</t>
  </si>
  <si>
    <t>Demont. spirálového výměníku pára-voda</t>
  </si>
  <si>
    <t>732227813R00.3</t>
  </si>
  <si>
    <t>Vypuštění vody z spirál výměníku pára-voda</t>
  </si>
  <si>
    <t>949941101R00.1</t>
  </si>
  <si>
    <t>Pronájem plošiny (demontáž komínů, venkovního potrubí)</t>
  </si>
  <si>
    <t>Provoz mechanizmu včetně sestavení, rozebrání, přestavění i kotvení stožáru.</t>
  </si>
  <si>
    <t>979981101LKV</t>
  </si>
  <si>
    <t>Odvoz a likvidace suti bez příměsí - kontejnerem do 3 t</t>
  </si>
  <si>
    <t>RTS 18/ II</t>
  </si>
  <si>
    <t>979981106R00</t>
  </si>
  <si>
    <t>Odvoz a likvidace suti bez příměsí - kontejnerem do 12 t</t>
  </si>
  <si>
    <t>979990144R00</t>
  </si>
  <si>
    <t>Poplatek za skládku minerální vata, skupina 17 06 04 z Katalogu odpadů</t>
  </si>
  <si>
    <t>979094111R00</t>
  </si>
  <si>
    <t>Nakládání nebo překládání vybouraných hmot</t>
  </si>
  <si>
    <t>979087312R00</t>
  </si>
  <si>
    <t>Vodorovné přemístění suti nošením k místu nakládky vodorovné přemístění vybouraných hmot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</si>
  <si>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</si>
  <si>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</si>
  <si>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</si>
  <si>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979087392R00</t>
  </si>
  <si>
    <t xml:space="preserve">Vodorovné přemístění suti nošením k místu nakládky příplatek za každých dalích i započatých 10 m vzdálenosti vybouraných hmot,  </t>
  </si>
  <si>
    <t>D-009</t>
  </si>
  <si>
    <t>Snímač teploty venkovní, 4-20mA 0-10V - dodávka</t>
  </si>
  <si>
    <t>POL3_0</t>
  </si>
  <si>
    <t>D-010</t>
  </si>
  <si>
    <t>Snímač teploty venkovní, 4-20mA 0-10V - montáž</t>
  </si>
  <si>
    <t>POL1_9</t>
  </si>
  <si>
    <t>D-011</t>
  </si>
  <si>
    <t>Snímač teploty prostorový, 4-20mA 0-10V - dodávka</t>
  </si>
  <si>
    <t>D-012</t>
  </si>
  <si>
    <t>Snímač teploty prostorový, 4-20mA 0-10V - montáž</t>
  </si>
  <si>
    <t>40511391R</t>
  </si>
  <si>
    <t>Snímač odpor.do jímky 130 mm se stonkem t=200 °C. - dodávka</t>
  </si>
  <si>
    <t>D-014</t>
  </si>
  <si>
    <t>Snímač odpor.do jímky ponor 130 mm se stonkem - montáž</t>
  </si>
  <si>
    <t>405910068R</t>
  </si>
  <si>
    <t>Jímka nerezová,G1/2, 130mm - dodávka</t>
  </si>
  <si>
    <t>D-016</t>
  </si>
  <si>
    <t>Jímka nerezová,G1/2, 130mm - montáž</t>
  </si>
  <si>
    <t>D-019</t>
  </si>
  <si>
    <t>Snímač zaplavení, plovákový - dodávka</t>
  </si>
  <si>
    <t>D-020</t>
  </si>
  <si>
    <t>Snímač zaplavení, plovákový - montáž</t>
  </si>
  <si>
    <t>D-021</t>
  </si>
  <si>
    <t>Snímač tlaku, 0-10bar, 0-10V, M20x1,5 - dodávka</t>
  </si>
  <si>
    <t>D-022</t>
  </si>
  <si>
    <t>Snímač tlaku, 0-10bar, 0-10V, M20x1,5 - montáž</t>
  </si>
  <si>
    <t>D-023</t>
  </si>
  <si>
    <t>3cestný mosazný manometrický kohout, M20x1,5 - dodávka</t>
  </si>
  <si>
    <t>D-024</t>
  </si>
  <si>
    <t>3cestný mosazný manometrický kohout, M20x1,5 - montáž</t>
  </si>
  <si>
    <t>D-001</t>
  </si>
  <si>
    <t>Detektor oxid uhelnatý, stacionární - dodávka</t>
  </si>
  <si>
    <t>D-002</t>
  </si>
  <si>
    <t>Detektor oxid uhelnatý, stacionární - montáž</t>
  </si>
  <si>
    <t>D-005</t>
  </si>
  <si>
    <t>Detektor hořlavých plynů, zemní plyn, stacionární - dodávka</t>
  </si>
  <si>
    <t>D-006</t>
  </si>
  <si>
    <t>Detektor hořlavých plynů, zemní plyn, stacionární - montáž</t>
  </si>
  <si>
    <t>D-007</t>
  </si>
  <si>
    <t>Centrála a zdroj detekce, DIN – dodávka + montáž</t>
  </si>
  <si>
    <t>M-001</t>
  </si>
  <si>
    <t>Sonda měření O2 kotlové vody, dodávka + montáž</t>
  </si>
  <si>
    <t>DT1-001</t>
  </si>
  <si>
    <t>Rozvaděč KS skříňový,2000x800x400,jednokřídlé dveře vč soklu 10cm</t>
  </si>
  <si>
    <t>DT1-002</t>
  </si>
  <si>
    <t>Dveřní spínač, plastový, krytí IP 65</t>
  </si>
  <si>
    <t>DT1-003</t>
  </si>
  <si>
    <t>Jistič výkonový,, 3-pólový, 50kA, 250A</t>
  </si>
  <si>
    <t>DT1-004</t>
  </si>
  <si>
    <t>Chránič svorel IP2x</t>
  </si>
  <si>
    <t>DT1-005</t>
  </si>
  <si>
    <t>Cívka vypínací k výkonovému jističi/230V</t>
  </si>
  <si>
    <t>DT1-006</t>
  </si>
  <si>
    <t>Jistič modulární C2/1,10kA</t>
  </si>
  <si>
    <t>DT1-007</t>
  </si>
  <si>
    <t>Jistič modulární C4/1,10kA</t>
  </si>
  <si>
    <t>DT1-008</t>
  </si>
  <si>
    <t>Jistič modulární B2/1,10kA</t>
  </si>
  <si>
    <t>DT1-009</t>
  </si>
  <si>
    <t>Jistič modulární B6/1,10kA</t>
  </si>
  <si>
    <t>DT1-010</t>
  </si>
  <si>
    <t>Jistič modulární B10/1,10kA</t>
  </si>
  <si>
    <t>DT1-011</t>
  </si>
  <si>
    <t>Jistič modulární B40/3,10kA</t>
  </si>
  <si>
    <t>DT1-012</t>
  </si>
  <si>
    <t>Jistič modulární B25/3,10kA</t>
  </si>
  <si>
    <t>DT1-013</t>
  </si>
  <si>
    <t>Jistič modulární B16/3,10kA</t>
  </si>
  <si>
    <t>DT1-014</t>
  </si>
  <si>
    <t>Jistič modulární B10/3,10kA</t>
  </si>
  <si>
    <t>DT1-015</t>
  </si>
  <si>
    <t>Jistič modulární B2/3,10kA</t>
  </si>
  <si>
    <t>DT1-016</t>
  </si>
  <si>
    <t>Zásuvka ČSN,230V/16A na DIN lištu</t>
  </si>
  <si>
    <t>DT1-017</t>
  </si>
  <si>
    <t>LED signálka Monoblock 24VAC/DC, červená</t>
  </si>
  <si>
    <t>DT1-018</t>
  </si>
  <si>
    <t>Gumová příruba pro 51 kabelů,50x1-13;1x15-25mm, IP54</t>
  </si>
  <si>
    <t>DT1-019</t>
  </si>
  <si>
    <t>Vývodka PG 09 s maticí, 4-8 mm</t>
  </si>
  <si>
    <t>DT1-020</t>
  </si>
  <si>
    <t>Vývodka PG 11 s maticí, 5-10 mm</t>
  </si>
  <si>
    <t>DT1-021</t>
  </si>
  <si>
    <t>Vývodka PG 21 s maticí, 13-18 mm</t>
  </si>
  <si>
    <t>DT1-022</t>
  </si>
  <si>
    <t>Vývodka PG 13,5 s maticí, 6-12 mm</t>
  </si>
  <si>
    <t>DT1-023</t>
  </si>
  <si>
    <t>Adaptér pro dveřní kontakt ASDSW010 - pro DS/DSZ/DSSxxyyz3</t>
  </si>
  <si>
    <t>DT1-024</t>
  </si>
  <si>
    <t>Svorkovnice šedá (7-mi svorková)</t>
  </si>
  <si>
    <t>DT1-025</t>
  </si>
  <si>
    <t>Pojistka skleněná 5x20mm 250V/0,5A (pomalá)</t>
  </si>
  <si>
    <t>DT1-026</t>
  </si>
  <si>
    <t>Pojistka skleněná 5x20mm 250V/1A (pomalá)</t>
  </si>
  <si>
    <t>DT1-027</t>
  </si>
  <si>
    <t>Zdroj 24V 6A</t>
  </si>
  <si>
    <t>DT1-028</t>
  </si>
  <si>
    <t>Keystone modul RJ45 nestíněný, Cat.5e, samozářezový, SFA</t>
  </si>
  <si>
    <t>DT1-029</t>
  </si>
  <si>
    <t>DIN patchpanel, 1-portový, neosazený, pro HSEMRxxxS moduly</t>
  </si>
  <si>
    <t>DT1-030</t>
  </si>
  <si>
    <t>Svorkovnice N7, izolovaná</t>
  </si>
  <si>
    <t>DT1-031</t>
  </si>
  <si>
    <t>Řadová svorka CBC šedá, 2,5mm2</t>
  </si>
  <si>
    <t>DT1-032</t>
  </si>
  <si>
    <t>Řadová svorka CBC šedá, 4mm2</t>
  </si>
  <si>
    <t>DT1-033</t>
  </si>
  <si>
    <t>Koncová deska CBC2,5-10,šedá</t>
  </si>
  <si>
    <t>DT1-034</t>
  </si>
  <si>
    <t>Řadová svorka CBC modrá 2,5mm2</t>
  </si>
  <si>
    <t>DT1-035</t>
  </si>
  <si>
    <t>Řadová svorka CBC modrá 4mm2</t>
  </si>
  <si>
    <t>DT1-036</t>
  </si>
  <si>
    <t>Svorka TE- 4/0 PEN zeleno-žlutá</t>
  </si>
  <si>
    <t>DT1-037</t>
  </si>
  <si>
    <t>Svorka TE- 6/0 PEN zeleno-žlutá</t>
  </si>
  <si>
    <t>DT1-038</t>
  </si>
  <si>
    <t>Deska koncová CBC4-PT</t>
  </si>
  <si>
    <t>DT1-039</t>
  </si>
  <si>
    <t>Svorka koncová TS 35</t>
  </si>
  <si>
    <t>DT1-040</t>
  </si>
  <si>
    <t>Svorka SFR.4 pro pojistku</t>
  </si>
  <si>
    <t>DT1-041</t>
  </si>
  <si>
    <t>Svodič přepětí COMBTEC B-C TNS 275/12,5</t>
  </si>
  <si>
    <t>DT1-042</t>
  </si>
  <si>
    <t>Svodič přepětí  dvoupólový s tlumivkou, 230V</t>
  </si>
  <si>
    <t>DT1-043</t>
  </si>
  <si>
    <t>Přepěťová ochrana signálních systémů DPA M CLE RJ45B 48</t>
  </si>
  <si>
    <t>DT1-044</t>
  </si>
  <si>
    <t>LED svítidlo do rozvaděče, magnetické, 100-240 VAC</t>
  </si>
  <si>
    <t>DT1-045</t>
  </si>
  <si>
    <t>Transformátor 230/24V,100VA</t>
  </si>
  <si>
    <t>DT1-046</t>
  </si>
  <si>
    <t>3-pól. stykač, kat. AC-3 ovl. AC, In=9A, Un=400VUovl=24VAC</t>
  </si>
  <si>
    <t>DT1-047</t>
  </si>
  <si>
    <t>Díl propojovací</t>
  </si>
  <si>
    <t>DT1-048</t>
  </si>
  <si>
    <t>Kontakt 1Z,zadní,svorka šroubová</t>
  </si>
  <si>
    <t>DT1-049</t>
  </si>
  <si>
    <t>Kontakt 1R,zadní,svorka šroubová</t>
  </si>
  <si>
    <t>DT1-050</t>
  </si>
  <si>
    <t>LED 18-30VAC/DC,zelená,zadní,šroubová</t>
  </si>
  <si>
    <t>DT1-051</t>
  </si>
  <si>
    <t>LED 85-264VAC,zelená,zadní,šroubová</t>
  </si>
  <si>
    <t>DT1-052</t>
  </si>
  <si>
    <t>Tlačítko černé,nízké</t>
  </si>
  <si>
    <t>DT1-053</t>
  </si>
  <si>
    <t>Tlačítko hřibové,červené</t>
  </si>
  <si>
    <t>DT1-054</t>
  </si>
  <si>
    <t>Spínač páčkový,3P,aret.,60st.</t>
  </si>
  <si>
    <t>DT1-055</t>
  </si>
  <si>
    <t>Ochrana tlačítka NOT-AUS</t>
  </si>
  <si>
    <t>DT1-056</t>
  </si>
  <si>
    <t>Spona pro RT relé</t>
  </si>
  <si>
    <t>DT1-057</t>
  </si>
  <si>
    <t>Relé RT 2P/8A,24VAC,5mm</t>
  </si>
  <si>
    <t>DT1-058</t>
  </si>
  <si>
    <t>Relé RT 2P/8A,230VAC,5mm</t>
  </si>
  <si>
    <t>DT1-059</t>
  </si>
  <si>
    <t>Štítek pro RT</t>
  </si>
  <si>
    <t>DT1-060</t>
  </si>
  <si>
    <t>Patice RT,šroub.vývody,5mm</t>
  </si>
  <si>
    <t>PXC36.1-E.D</t>
  </si>
  <si>
    <t>Kompaktní podstanice PX, 36x I/O, BACnet/IP, Island bus</t>
  </si>
  <si>
    <t>PXM50.E</t>
  </si>
  <si>
    <t>Dotykový panel 15", vestavěný BACnet/IP klient a webový server</t>
  </si>
  <si>
    <t>TXA1.K12</t>
  </si>
  <si>
    <t>Adresovací kolíčky; 1 ... 12, + 2 resetovací</t>
  </si>
  <si>
    <t>TXA1.IBE</t>
  </si>
  <si>
    <t>Modul pro prodloužení TX I/O sběrnice</t>
  </si>
  <si>
    <t>TXM1.16D</t>
  </si>
  <si>
    <t>Modul digitálních vstupů, 16x DI</t>
  </si>
  <si>
    <t>TXM1.8D</t>
  </si>
  <si>
    <t>Modul digitálních vstupů, 8x DI</t>
  </si>
  <si>
    <t>HW-011</t>
  </si>
  <si>
    <t>Převodník Mbus</t>
  </si>
  <si>
    <t>HW-012</t>
  </si>
  <si>
    <t>Průmyslový ethernetový switch IE-SW-PL08mt-6TX-2SCS</t>
  </si>
  <si>
    <t>34121550R</t>
  </si>
  <si>
    <t>Kabel sdělovací s Cu jádrem JYTY 2 x 1 mm</t>
  </si>
  <si>
    <t>34121554R</t>
  </si>
  <si>
    <t>Kabel sdělovací s Cu jádrem JYTY 4 x 1 mm</t>
  </si>
  <si>
    <t>34121582R</t>
  </si>
  <si>
    <t>Kabel sdělovací J-Y(St)Y 2x2x0,8</t>
  </si>
  <si>
    <t>34111030R</t>
  </si>
  <si>
    <t>Kabel silový s Cu jádrem 750 V CYKY 3 x 1,5 mm2</t>
  </si>
  <si>
    <t>34140966R</t>
  </si>
  <si>
    <t>Vodič silový CY zelenožlutý 6,00 mm2 - drát</t>
  </si>
  <si>
    <t>222281301R00</t>
  </si>
  <si>
    <t>JYTY 1 mm - CYKY do 4 mm, 2-5 žil - instalace</t>
  </si>
  <si>
    <t>553473900R</t>
  </si>
  <si>
    <t>Žlab kabelový EC, s integrovanou spojkou</t>
  </si>
  <si>
    <t>KT-001</t>
  </si>
  <si>
    <t>Podpěra na stěnu, žárově zinkovaná</t>
  </si>
  <si>
    <t>soub</t>
  </si>
  <si>
    <t>KT-003</t>
  </si>
  <si>
    <t>Trubka plast 25, vč. příchytek , spojek</t>
  </si>
  <si>
    <t>222260721R00</t>
  </si>
  <si>
    <t>Montáž kabelové trasy</t>
  </si>
  <si>
    <t>222260573R00</t>
  </si>
  <si>
    <t>Trubka plast. tuhá 25 na příchytkách vč.příchytek instalace-instalace</t>
  </si>
  <si>
    <t>210800626R00</t>
  </si>
  <si>
    <t>Vodič nn a vn CYA 6 mm2 uložený volně-instalace</t>
  </si>
  <si>
    <t>210100001R00</t>
  </si>
  <si>
    <t>Ukončení vodičů v rozvaděči + zapojení do 2,5 mm2</t>
  </si>
  <si>
    <t>Pol__0016</t>
  </si>
  <si>
    <t>Požární ucpávky</t>
  </si>
  <si>
    <t>SW-001</t>
  </si>
  <si>
    <t>SW pro DDC</t>
  </si>
  <si>
    <t>DB</t>
  </si>
  <si>
    <t>SW-002</t>
  </si>
  <si>
    <t>SW pro displej</t>
  </si>
  <si>
    <t>SW-003</t>
  </si>
  <si>
    <t>Dispečerské pracoviště vizualizace kotelny- generace grafických obrazovek(kotelna,horkovod,souběžný provoz), trendy, alarmy na, stávající centrále D2000</t>
  </si>
  <si>
    <t>Pol__0001</t>
  </si>
  <si>
    <t>OE-003</t>
  </si>
  <si>
    <t>Stop tlačítko-hřib, krabice na povrch - dodávka</t>
  </si>
  <si>
    <t>Stop tlačítko-hřib, krabice na povrch - montáž</t>
  </si>
  <si>
    <t>OE-004</t>
  </si>
  <si>
    <t>Drobný elektroinstalační a spojovací materiál</t>
  </si>
  <si>
    <t>OE-101</t>
  </si>
  <si>
    <t>Doplňující ochranné pospojení</t>
  </si>
  <si>
    <t>OE-206</t>
  </si>
  <si>
    <t>Úprava uzemněnní, LPS</t>
  </si>
  <si>
    <t>OE-423</t>
  </si>
  <si>
    <t>Svítidlo přisazené s vyšším krytím LED 2x 35 W, 3650 lm-dodávka</t>
  </si>
  <si>
    <t>Svítidlo přisazené s vyšším krytím LED 2x 35 W, 3650 lm- montáž</t>
  </si>
  <si>
    <t>R-001</t>
  </si>
  <si>
    <t>Rozváděč přisazený, oceloplechový, vystrojený, 2000x800x400 - montáž</t>
  </si>
  <si>
    <t>R-002</t>
  </si>
  <si>
    <t>Ruční (havarijní) ovládání kotle, dodávka + montáž</t>
  </si>
  <si>
    <t>OE-103</t>
  </si>
  <si>
    <t>Revize</t>
  </si>
  <si>
    <t>OE-104</t>
  </si>
  <si>
    <t>Dílenská dokumentace a dok. skutečného provedení</t>
  </si>
  <si>
    <t>OE-106</t>
  </si>
  <si>
    <t>Test 1:1</t>
  </si>
  <si>
    <t>REZIE</t>
  </si>
  <si>
    <t>Režiní náklady ostatní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</si>
</sst>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</numFmts>
  <fonts count="1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D6E1EE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8000"/>
      <name val="Arial CE"/>
      <family val="0"/>
    </font>
    <font>
      <sz val="8"/>
      <color rgb="FFFFFFFF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70" fontId="0" fillId="0" borderId="24" xfId="0" applyFont="1" applyBorder="1" applyAlignment="1" applyProtection="1">
      <alignment/>
      <protection hidden="1"/>
    </xf>
    <xf numFmtId="170" fontId="3" fillId="5" borderId="16" xfId="0" applyFont="1" applyBorder="1" applyAlignment="1" applyProtection="1">
      <alignment vertical="center"/>
      <protection hidden="1"/>
    </xf>
    <xf numFmtId="170" fontId="3" fillId="5" borderId="12" xfId="0" applyFont="1" applyBorder="1" applyAlignment="1" applyProtection="1">
      <alignment vertical="center" wrapText="1"/>
      <protection hidden="1"/>
    </xf>
    <xf numFmtId="170" fontId="10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6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70" fontId="0" fillId="0" borderId="16" xfId="0" applyFont="1" applyBorder="1" applyAlignment="1" applyProtection="1">
      <alignment vertical="center"/>
      <protection hidden="1"/>
    </xf>
    <xf numFmtId="170" fontId="0" fillId="0" borderId="12" xfId="0" applyBorder="1" applyAlignment="1" applyProtection="1">
      <alignment vertical="center" wrapText="1"/>
      <protection hidden="1"/>
    </xf>
    <xf numFmtId="170" fontId="3" fillId="0" borderId="12" xfId="0" applyFont="1" applyBorder="1" applyAlignment="1" applyProtection="1">
      <alignment horizontal="right" vertical="center" wrapText="1" shrinkToFit="1"/>
      <protection hidden="1"/>
    </xf>
    <xf numFmtId="170" fontId="3" fillId="0" borderId="12" xfId="0" applyFont="1" applyBorder="1" applyAlignment="1" applyProtection="1">
      <alignment horizontal="right" vertical="center" shrinkToFit="1"/>
      <protection hidden="1"/>
    </xf>
    <xf numFmtId="170" fontId="0" fillId="0" borderId="12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70" fontId="2" fillId="0" borderId="16" xfId="0" applyFont="1" applyBorder="1" applyAlignment="1" applyProtection="1">
      <alignment vertical="center"/>
      <protection hidden="1"/>
    </xf>
    <xf numFmtId="170" fontId="2" fillId="0" borderId="12" xfId="0" applyFont="1" applyBorder="1" applyAlignment="1" applyProtection="1">
      <alignment vertical="center" wrapText="1"/>
      <protection hidden="1"/>
    </xf>
    <xf numFmtId="170" fontId="2" fillId="0" borderId="12" xfId="0" applyFont="1" applyBorder="1" applyAlignment="1" applyProtection="1">
      <alignment vertical="center" wrapText="1" shrinkToFit="1"/>
      <protection hidden="1"/>
    </xf>
    <xf numFmtId="170" fontId="2" fillId="0" borderId="12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70" fontId="0" fillId="0" borderId="16" xfId="0" applyFont="1" applyBorder="1" applyAlignment="1" applyProtection="1">
      <alignment horizontal="left" vertical="center"/>
      <protection hidden="1"/>
    </xf>
    <xf numFmtId="170" fontId="0" fillId="0" borderId="12" xfId="0" applyBorder="1" applyAlignment="1" applyProtection="1">
      <alignment vertical="center" wrapText="1" shrinkToFit="1"/>
      <protection hidden="1"/>
    </xf>
    <xf numFmtId="170" fontId="0" fillId="3" borderId="16" xfId="0" applyFont="1" applyBorder="1" applyAlignment="1" applyProtection="1">
      <alignment vertical="center"/>
      <protection hidden="1"/>
    </xf>
    <xf numFmtId="170" fontId="11" fillId="3" borderId="12" xfId="0" applyFont="1" applyBorder="1" applyAlignment="1" applyProtection="1">
      <alignment vertical="center" wrapText="1" shrinkToFit="1"/>
      <protection hidden="1"/>
    </xf>
    <xf numFmtId="170" fontId="11" fillId="3" borderId="12" xfId="0" applyFont="1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5" borderId="16" xfId="0" applyFont="1" applyBorder="1" applyAlignment="1" applyProtection="1">
      <alignment horizontal="center" vertical="center" wrapText="1"/>
      <protection hidden="1"/>
    </xf>
    <xf numFmtId="164" fontId="12" fillId="5" borderId="12" xfId="0" applyFont="1" applyBorder="1" applyAlignment="1" applyProtection="1">
      <alignment horizontal="center" vertical="center" wrapText="1"/>
      <protection hidden="1"/>
    </xf>
    <xf numFmtId="164" fontId="12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8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1" fontId="14" fillId="0" borderId="29" xfId="0" applyFont="1" applyBorder="1" applyAlignment="1" applyProtection="1">
      <alignment vertical="top" shrinkToFit="1"/>
      <protection hidden="1"/>
    </xf>
    <xf numFmtId="168" fontId="14" fillId="4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31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horizontal="left" vertical="top" wrapText="1"/>
      <protection hidden="1"/>
    </xf>
    <xf numFmtId="164" fontId="14" fillId="0" borderId="32" xfId="0" applyFont="1" applyBorder="1" applyAlignment="1" applyProtection="1">
      <alignment horizontal="center" vertical="top" shrinkToFit="1"/>
      <protection hidden="1"/>
    </xf>
    <xf numFmtId="171" fontId="14" fillId="0" borderId="32" xfId="0" applyFont="1" applyBorder="1" applyAlignment="1" applyProtection="1">
      <alignment vertical="top" shrinkToFit="1"/>
      <protection hidden="1"/>
    </xf>
    <xf numFmtId="168" fontId="14" fillId="4" borderId="32" xfId="0" applyFont="1" applyBorder="1" applyAlignment="1" applyProtection="1">
      <alignment vertical="top" shrinkToFit="1"/>
      <protection hidden="1"/>
    </xf>
    <xf numFmtId="168" fontId="14" fillId="0" borderId="32" xfId="0" applyFont="1" applyBorder="1" applyAlignment="1" applyProtection="1">
      <alignment vertical="top" shrinkToFit="1"/>
      <protection hidden="1"/>
    </xf>
    <xf numFmtId="168" fontId="14" fillId="0" borderId="33" xfId="0" applyFont="1" applyBorder="1" applyAlignment="1" applyProtection="1">
      <alignment vertical="top" shrinkToFit="1"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64" fontId="14" fillId="0" borderId="9" xfId="0" applyFont="1" applyBorder="1" applyAlignment="1" applyProtection="1">
      <alignment horizontal="left" vertical="top" wrapText="1"/>
      <protection hidden="1"/>
    </xf>
    <xf numFmtId="164" fontId="15" fillId="0" borderId="0" xfId="0" applyFont="1" applyBorder="1" applyAlignment="1" applyProtection="1">
      <alignment horizontal="left" vertical="top" wrapText="1"/>
      <protection hidden="1"/>
    </xf>
    <xf numFmtId="165" fontId="14" fillId="0" borderId="0" xfId="0" applyFont="1" applyBorder="1" applyAlignment="1" applyProtection="1">
      <alignment horizontal="left" vertical="top" wrapText="1"/>
      <protection hidden="1"/>
    </xf>
    <xf numFmtId="164" fontId="14" fillId="0" borderId="0" xfId="0" applyFont="1" applyBorder="1" applyAlignment="1" applyProtection="1">
      <alignment horizontal="center" vertical="top" shrinkToFit="1"/>
      <protection hidden="1"/>
    </xf>
    <xf numFmtId="171" fontId="14" fillId="4" borderId="0" xfId="0" applyFont="1" applyBorder="1" applyAlignment="1" applyProtection="1">
      <alignment vertical="top" shrinkToFit="1"/>
      <protection hidden="1"/>
    </xf>
    <xf numFmtId="168" fontId="14" fillId="4" borderId="0" xfId="0" applyFont="1" applyBorder="1" applyAlignment="1" applyProtection="1">
      <alignment vertical="top" shrinkToFit="1"/>
      <protection hidden="1"/>
    </xf>
    <xf numFmtId="164" fontId="14" fillId="0" borderId="0" xfId="0" applyFont="1" applyBorder="1" applyAlignment="1" applyProtection="1">
      <alignment horizontal="left" vertical="top" wrapText="1"/>
      <protection hidden="1"/>
    </xf>
    <xf numFmtId="164" fontId="15" fillId="0" borderId="9" xfId="0" applyFont="1" applyBorder="1" applyAlignment="1" applyProtection="1">
      <alignment horizontal="left" vertical="top" wrapText="1"/>
      <protection hidden="1"/>
    </xf>
    <xf numFmtId="164" fontId="16" fillId="0" borderId="0" xfId="0" applyFont="1" applyAlignment="1" applyProtection="1">
      <alignment wrapTex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="110" zoomScaleNormal="110" workbookViewId="0" topLeftCell="A1">
      <selection activeCell="H26" sqref="H26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91"/>
  <sheetViews>
    <sheetView showGridLines="0" zoomScale="110" zoomScaleNormal="110" workbookViewId="0" topLeftCell="B25">
      <selection activeCell="A29" sqref="A29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/>
      <c r="E5" s="20"/>
      <c r="F5" s="20"/>
      <c r="G5" s="20"/>
      <c r="H5" s="21" t="s">
        <v>8</v>
      </c>
      <c r="I5" s="22"/>
      <c r="J5" s="23"/>
    </row>
    <row r="6" spans="1:10" ht="15.75" customHeight="1">
      <c r="A6" s="6"/>
      <c r="B6" s="24"/>
      <c r="C6" s="25"/>
      <c r="D6" s="26"/>
      <c r="E6" s="26"/>
      <c r="F6" s="26"/>
      <c r="G6" s="26"/>
      <c r="H6" s="21" t="s">
        <v>9</v>
      </c>
      <c r="I6" s="22"/>
      <c r="J6" s="23"/>
    </row>
    <row r="7" spans="1:10" ht="15.75" customHeight="1">
      <c r="A7" s="6"/>
      <c r="B7" s="27"/>
      <c r="C7" s="28"/>
      <c r="D7" s="29"/>
      <c r="E7" s="30"/>
      <c r="F7" s="30"/>
      <c r="G7" s="30"/>
      <c r="H7" s="31"/>
      <c r="I7" s="32"/>
      <c r="J7" s="33"/>
    </row>
    <row r="8" spans="1:10" ht="24" customHeight="1" hidden="1">
      <c r="A8" s="6"/>
      <c r="B8" s="19" t="s">
        <v>10</v>
      </c>
      <c r="D8" s="34"/>
      <c r="H8" s="21" t="s">
        <v>8</v>
      </c>
      <c r="I8" s="22"/>
      <c r="J8" s="23"/>
    </row>
    <row r="9" spans="1:10" ht="15.75" customHeight="1" hidden="1">
      <c r="A9" s="6"/>
      <c r="B9" s="6"/>
      <c r="D9" s="34"/>
      <c r="H9" s="21" t="s">
        <v>9</v>
      </c>
      <c r="I9" s="22"/>
      <c r="J9" s="23"/>
    </row>
    <row r="10" spans="1:10" ht="15.75" customHeight="1" hidden="1">
      <c r="A10" s="6"/>
      <c r="B10" s="35"/>
      <c r="C10" s="28"/>
      <c r="D10" s="29"/>
      <c r="E10" s="36"/>
      <c r="F10" s="31"/>
      <c r="G10" s="37"/>
      <c r="H10" s="37"/>
      <c r="I10" s="38"/>
      <c r="J10" s="33"/>
    </row>
    <row r="11" spans="1:10" ht="24" customHeight="1">
      <c r="A11" s="6"/>
      <c r="B11" s="19" t="s">
        <v>11</v>
      </c>
      <c r="D11" s="39"/>
      <c r="E11" s="39"/>
      <c r="F11" s="39"/>
      <c r="G11" s="39"/>
      <c r="H11" s="21" t="s">
        <v>8</v>
      </c>
      <c r="I11" s="40"/>
      <c r="J11" s="23"/>
    </row>
    <row r="12" spans="1:10" ht="15.75" customHeight="1">
      <c r="A12" s="6"/>
      <c r="B12" s="24"/>
      <c r="C12" s="25"/>
      <c r="D12" s="41"/>
      <c r="E12" s="41"/>
      <c r="F12" s="41"/>
      <c r="G12" s="41"/>
      <c r="H12" s="21" t="s">
        <v>9</v>
      </c>
      <c r="I12" s="40"/>
      <c r="J12" s="23"/>
    </row>
    <row r="13" spans="1:10" ht="15.75" customHeight="1">
      <c r="A13" s="6"/>
      <c r="B13" s="27"/>
      <c r="C13" s="28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12</v>
      </c>
      <c r="C14" s="46"/>
      <c r="D14" s="47"/>
      <c r="E14" s="48"/>
      <c r="F14" s="49"/>
      <c r="G14" s="49"/>
      <c r="H14" s="50"/>
      <c r="I14" s="49"/>
      <c r="J14" s="51"/>
    </row>
    <row r="15" spans="1:10" ht="32.25" customHeight="1">
      <c r="A15" s="6"/>
      <c r="B15" s="35" t="s">
        <v>13</v>
      </c>
      <c r="C15" s="52"/>
      <c r="D15" s="53"/>
      <c r="E15" s="54"/>
      <c r="F15" s="54"/>
      <c r="G15" s="55"/>
      <c r="H15" s="55"/>
      <c r="I15" s="56" t="s">
        <v>14</v>
      </c>
      <c r="J15" s="56"/>
    </row>
    <row r="16" spans="1:10" ht="23.25" customHeight="1">
      <c r="A16" s="57" t="s">
        <v>15</v>
      </c>
      <c r="B16" s="58" t="s">
        <v>15</v>
      </c>
      <c r="C16" s="59"/>
      <c r="D16" s="60"/>
      <c r="E16" s="61"/>
      <c r="F16" s="61"/>
      <c r="G16" s="61"/>
      <c r="H16" s="61"/>
      <c r="I16" s="62">
        <f>SUMIF(F54:F87,A16,I54:I87)+SUMIF(F54:F87,"PSU",I54:I87)</f>
        <v>0</v>
      </c>
      <c r="J16" s="62"/>
    </row>
    <row r="17" spans="1:10" ht="23.25" customHeight="1">
      <c r="A17" s="57" t="s">
        <v>16</v>
      </c>
      <c r="B17" s="58" t="s">
        <v>16</v>
      </c>
      <c r="C17" s="59"/>
      <c r="D17" s="60"/>
      <c r="E17" s="61"/>
      <c r="F17" s="61"/>
      <c r="G17" s="61"/>
      <c r="H17" s="61"/>
      <c r="I17" s="62">
        <f>SUMIF(F54:F87,A17,I54:I87)</f>
        <v>0</v>
      </c>
      <c r="J17" s="62"/>
    </row>
    <row r="18" spans="1:10" ht="23.25" customHeight="1">
      <c r="A18" s="57" t="s">
        <v>17</v>
      </c>
      <c r="B18" s="58" t="s">
        <v>17</v>
      </c>
      <c r="C18" s="59"/>
      <c r="D18" s="60"/>
      <c r="E18" s="61"/>
      <c r="F18" s="61"/>
      <c r="G18" s="61"/>
      <c r="H18" s="61"/>
      <c r="I18" s="62">
        <f>SUMIF(F54:F87,A18,I54:I87)</f>
        <v>0</v>
      </c>
      <c r="J18" s="62"/>
    </row>
    <row r="19" spans="1:10" ht="23.25" customHeight="1">
      <c r="A19" s="57" t="s">
        <v>18</v>
      </c>
      <c r="B19" s="58" t="s">
        <v>19</v>
      </c>
      <c r="C19" s="59"/>
      <c r="D19" s="60"/>
      <c r="E19" s="61"/>
      <c r="F19" s="61"/>
      <c r="G19" s="61"/>
      <c r="H19" s="61"/>
      <c r="I19" s="62">
        <f>SUMIF(F54:F87,A19,I54:I87)</f>
        <v>0</v>
      </c>
      <c r="J19" s="62"/>
    </row>
    <row r="20" spans="1:10" ht="23.25" customHeight="1">
      <c r="A20" s="57" t="s">
        <v>20</v>
      </c>
      <c r="B20" s="58" t="s">
        <v>21</v>
      </c>
      <c r="C20" s="59"/>
      <c r="D20" s="60"/>
      <c r="E20" s="61"/>
      <c r="F20" s="61"/>
      <c r="G20" s="61"/>
      <c r="H20" s="61"/>
      <c r="I20" s="62">
        <f>SUMIF(F54:F87,A20,I54:I87)</f>
        <v>0</v>
      </c>
      <c r="J20" s="62"/>
    </row>
    <row r="21" spans="1:10" ht="23.25" customHeight="1">
      <c r="A21" s="6"/>
      <c r="B21" s="63" t="s">
        <v>14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22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/>
      <c r="B23" s="58" t="s">
        <v>23</v>
      </c>
      <c r="C23" s="59"/>
      <c r="D23" s="60"/>
      <c r="E23" s="73">
        <v>15</v>
      </c>
      <c r="F23" s="70" t="s">
        <v>24</v>
      </c>
      <c r="G23" s="74">
        <f>ZakladDPHSniVypocet</f>
        <v>0</v>
      </c>
      <c r="H23" s="74"/>
      <c r="I23" s="74"/>
      <c r="J23" s="72" t="str">
        <f>Mena</f>
        <v>CZK</v>
      </c>
    </row>
    <row r="24" spans="1:10" ht="23.25" customHeight="1" hidden="1">
      <c r="A24" s="6"/>
      <c r="B24" s="58" t="s">
        <v>25</v>
      </c>
      <c r="C24" s="59"/>
      <c r="D24" s="60"/>
      <c r="E24" s="73">
        <f>SazbaDPH1</f>
        <v>15</v>
      </c>
      <c r="F24" s="70" t="s">
        <v>24</v>
      </c>
      <c r="G24" s="75">
        <f>I23*E23/100</f>
        <v>0</v>
      </c>
      <c r="H24" s="75"/>
      <c r="I24" s="75"/>
      <c r="J24" s="72" t="str">
        <f>Mena</f>
        <v>CZK</v>
      </c>
    </row>
    <row r="25" spans="1:10" ht="23.25" customHeight="1">
      <c r="A25" s="6"/>
      <c r="B25" s="58" t="s">
        <v>26</v>
      </c>
      <c r="C25" s="59"/>
      <c r="D25" s="60"/>
      <c r="E25" s="73">
        <v>21</v>
      </c>
      <c r="F25" s="70" t="s">
        <v>24</v>
      </c>
      <c r="G25" s="74">
        <f>ZakladDPHZaklVypocet</f>
        <v>0</v>
      </c>
      <c r="H25" s="74"/>
      <c r="I25" s="74"/>
      <c r="J25" s="72" t="str">
        <f>Mena</f>
        <v>CZK</v>
      </c>
    </row>
    <row r="26" spans="1:10" ht="23.25" customHeight="1" hidden="1">
      <c r="A26" s="6"/>
      <c r="B26" s="76" t="s">
        <v>27</v>
      </c>
      <c r="C26" s="77"/>
      <c r="D26" s="53"/>
      <c r="E26" s="78">
        <f>SazbaDPH2</f>
        <v>21</v>
      </c>
      <c r="F26" s="79" t="s">
        <v>24</v>
      </c>
      <c r="G26" s="80">
        <f>I25*E25/100</f>
        <v>0</v>
      </c>
      <c r="H26" s="80"/>
      <c r="I26" s="80"/>
      <c r="J26" s="81" t="str">
        <f>Mena</f>
        <v>CZK</v>
      </c>
    </row>
    <row r="27" spans="1:10" ht="23.25" customHeight="1">
      <c r="A27" s="6">
        <f>ZakladDPHSni+ZakladDPHZakl</f>
        <v>0</v>
      </c>
      <c r="B27" s="19" t="s">
        <v>28</v>
      </c>
      <c r="C27" s="82"/>
      <c r="D27" s="83"/>
      <c r="E27" s="82"/>
      <c r="F27" s="84"/>
      <c r="G27" s="85">
        <f>CenaCelkemBezDPH-(ZakladDPHSni+ZakladDPHZakl)</f>
        <v>0</v>
      </c>
      <c r="H27" s="85"/>
      <c r="I27" s="85"/>
      <c r="J27" s="86" t="str">
        <f>Mena</f>
        <v>CZK</v>
      </c>
    </row>
    <row r="28" spans="1:10" ht="27.75" customHeight="1">
      <c r="A28" s="6">
        <f>(A27-INT(A27))*100</f>
        <v>0</v>
      </c>
      <c r="B28" s="87" t="s">
        <v>29</v>
      </c>
      <c r="C28" s="88"/>
      <c r="D28" s="88"/>
      <c r="E28" s="89"/>
      <c r="F28" s="90"/>
      <c r="G28" s="91">
        <f>IF(A28&gt;50,ROUNDUP(A27,0),ROUNDDOWN(A27,0))</f>
        <v>0</v>
      </c>
      <c r="H28" s="91"/>
      <c r="I28" s="91"/>
      <c r="J28" s="92" t="str">
        <f>Mena</f>
        <v>CZK</v>
      </c>
    </row>
    <row r="29" spans="1:10" ht="27.75" customHeight="1" hidden="1">
      <c r="A29" s="6"/>
      <c r="B29" s="87" t="s">
        <v>30</v>
      </c>
      <c r="C29" s="93"/>
      <c r="D29" s="93"/>
      <c r="E29" s="93"/>
      <c r="F29" s="94"/>
      <c r="G29" s="95">
        <f>ZakladDPHSni+DPHSni+ZakladDPHZakl+DPHZakl+Zaokrouhleni</f>
        <v>0</v>
      </c>
      <c r="H29" s="95"/>
      <c r="I29" s="95"/>
      <c r="J29" s="96" t="s">
        <v>31</v>
      </c>
    </row>
    <row r="30" spans="1:10" ht="12.75" customHeight="1">
      <c r="A30" s="6"/>
      <c r="B30" s="6"/>
      <c r="J30" s="97"/>
    </row>
    <row r="31" spans="1:10" ht="30" customHeight="1">
      <c r="A31" s="6"/>
      <c r="B31" s="6"/>
      <c r="J31" s="97"/>
    </row>
    <row r="32" spans="1:10" ht="18.75" customHeight="1">
      <c r="A32" s="6"/>
      <c r="B32" s="98"/>
      <c r="C32" s="99" t="s">
        <v>32</v>
      </c>
      <c r="D32" s="100"/>
      <c r="E32" s="100"/>
      <c r="F32" s="101" t="s">
        <v>33</v>
      </c>
      <c r="G32" s="102"/>
      <c r="H32" s="103"/>
      <c r="I32" s="102"/>
      <c r="J32" s="97"/>
    </row>
    <row r="33" spans="1:10" ht="47.25" customHeight="1">
      <c r="A33" s="6"/>
      <c r="B33" s="6"/>
      <c r="J33" s="97"/>
    </row>
    <row r="34" spans="1:10" s="1" customFormat="1" ht="18.75" customHeight="1">
      <c r="A34" s="104"/>
      <c r="B34" s="104"/>
      <c r="C34" s="105"/>
      <c r="D34" s="106"/>
      <c r="E34" s="106"/>
      <c r="G34" s="107"/>
      <c r="H34" s="107"/>
      <c r="I34" s="107"/>
      <c r="J34" s="108"/>
    </row>
    <row r="35" spans="1:10" ht="12.75" customHeight="1">
      <c r="A35" s="6"/>
      <c r="B35" s="6"/>
      <c r="D35" s="109" t="s">
        <v>34</v>
      </c>
      <c r="E35" s="109"/>
      <c r="H35" s="110" t="s">
        <v>35</v>
      </c>
      <c r="J35" s="97"/>
    </row>
    <row r="36" spans="1:10" ht="13.5" customHeight="1">
      <c r="A36" s="111"/>
      <c r="B36" s="111"/>
      <c r="C36" s="112"/>
      <c r="D36" s="112"/>
      <c r="E36" s="112"/>
      <c r="F36" s="113"/>
      <c r="G36" s="113"/>
      <c r="H36" s="113"/>
      <c r="I36" s="113"/>
      <c r="J36" s="114"/>
    </row>
    <row r="37" spans="2:10" ht="27" customHeight="1">
      <c r="B37" s="115" t="s">
        <v>36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9" t="s">
        <v>37</v>
      </c>
      <c r="B38" s="120" t="s">
        <v>38</v>
      </c>
      <c r="C38" s="121" t="s">
        <v>39</v>
      </c>
      <c r="D38" s="121"/>
      <c r="E38" s="121"/>
      <c r="F38" s="122" t="str">
        <f>B23</f>
        <v>Základ pro sníženou DPH</v>
      </c>
      <c r="G38" s="122" t="str">
        <f>B25</f>
        <v>Základ pro základní DPH</v>
      </c>
      <c r="H38" s="123" t="s">
        <v>40</v>
      </c>
      <c r="I38" s="124" t="s">
        <v>41</v>
      </c>
      <c r="J38" s="125" t="s">
        <v>24</v>
      </c>
    </row>
    <row r="39" spans="1:10" ht="25.5" customHeight="1" hidden="1">
      <c r="A39" s="119">
        <v>1</v>
      </c>
      <c r="B39" s="126" t="s">
        <v>42</v>
      </c>
      <c r="C39" s="127"/>
      <c r="D39" s="127"/>
      <c r="E39" s="127"/>
      <c r="F39" s="128">
        <f>'1.1 1.1.1 Pol'!AE268+'1.1 1.1.2 Pol'!AE86+'1.1 1.1.3 Pol'!AE160+'1.1 1.1.4 Pol'!AE91+'1.1 1.1.5 Pol'!AE134</f>
        <v>0</v>
      </c>
      <c r="G39" s="129">
        <f>'1.1 1.1.1 Pol'!AF268+'1.1 1.1.2 Pol'!AF86+'1.1 1.1.3 Pol'!AF160+'1.1 1.1.4 Pol'!AF91+'1.1 1.1.5 Pol'!AF134</f>
        <v>0</v>
      </c>
      <c r="H39" s="130"/>
      <c r="I39" s="131">
        <f>F39+G39+H39</f>
        <v>0</v>
      </c>
      <c r="J39" s="132" t="str">
        <f>IF(CenaCelkemVypocet=0,"",I39/CenaCelkemVypocet*100)</f>
        <v/>
      </c>
    </row>
    <row r="40" spans="1:10" ht="25.5" customHeight="1">
      <c r="A40" s="119">
        <v>2</v>
      </c>
      <c r="B40" s="133"/>
      <c r="C40" s="134" t="s">
        <v>43</v>
      </c>
      <c r="D40" s="134"/>
      <c r="E40" s="134"/>
      <c r="F40" s="135"/>
      <c r="G40" s="136"/>
      <c r="H40" s="136"/>
      <c r="I40" s="137">
        <f>F40+G40+H40</f>
        <v>0</v>
      </c>
      <c r="J40" s="138" t="str">
        <f>IF(CenaCelkemVypocet=0,"",I40/CenaCelkemVypocet*100)</f>
        <v/>
      </c>
    </row>
    <row r="41" spans="1:10" ht="25.5" customHeight="1">
      <c r="A41" s="119">
        <v>2</v>
      </c>
      <c r="B41" s="133" t="s">
        <v>44</v>
      </c>
      <c r="C41" s="134" t="s">
        <v>45</v>
      </c>
      <c r="D41" s="134"/>
      <c r="E41" s="134"/>
      <c r="F41" s="135">
        <f>'1.1 1.1.1 Pol'!AE268+'1.1 1.1.2 Pol'!AE86+'1.1 1.1.3 Pol'!AE160+'1.1 1.1.4 Pol'!AE91+'1.1 1.1.5 Pol'!AE134</f>
        <v>0</v>
      </c>
      <c r="G41" s="136">
        <f>'1.1 1.1.1 Pol'!AF268+'1.1 1.1.2 Pol'!AF86+'1.1 1.1.3 Pol'!AF160+'1.1 1.1.4 Pol'!AF91+'1.1 1.1.5 Pol'!AF134</f>
        <v>0</v>
      </c>
      <c r="H41" s="136"/>
      <c r="I41" s="137">
        <f>F41+G41+H41</f>
        <v>0</v>
      </c>
      <c r="J41" s="138" t="str">
        <f>IF(CenaCelkemVypocet=0,"",I41/CenaCelkemVypocet*100)</f>
        <v/>
      </c>
    </row>
    <row r="42" spans="1:10" ht="25.5" customHeight="1">
      <c r="A42" s="119">
        <v>3</v>
      </c>
      <c r="B42" s="139" t="s">
        <v>46</v>
      </c>
      <c r="C42" s="127" t="s">
        <v>47</v>
      </c>
      <c r="D42" s="127"/>
      <c r="E42" s="127"/>
      <c r="F42" s="140">
        <f>'1.1 1.1.1 Pol'!AE268</f>
        <v>0</v>
      </c>
      <c r="G42" s="130">
        <f>'1.1 1.1.1 Pol'!AF268</f>
        <v>0</v>
      </c>
      <c r="H42" s="130"/>
      <c r="I42" s="131">
        <f>F42+G42+H42</f>
        <v>0</v>
      </c>
      <c r="J42" s="132" t="str">
        <f>IF(CenaCelkemVypocet=0,"",I42/CenaCelkemVypocet*100)</f>
        <v/>
      </c>
    </row>
    <row r="43" spans="1:10" ht="25.5" customHeight="1">
      <c r="A43" s="119">
        <v>3</v>
      </c>
      <c r="B43" s="139" t="s">
        <v>48</v>
      </c>
      <c r="C43" s="127" t="s">
        <v>49</v>
      </c>
      <c r="D43" s="127"/>
      <c r="E43" s="127"/>
      <c r="F43" s="140">
        <f>'1.1 1.1.2 Pol'!AE86</f>
        <v>0</v>
      </c>
      <c r="G43" s="130">
        <f>'1.1 1.1.2 Pol'!AF86</f>
        <v>0</v>
      </c>
      <c r="H43" s="130"/>
      <c r="I43" s="131">
        <f>F43+G43+H43</f>
        <v>0</v>
      </c>
      <c r="J43" s="132" t="str">
        <f>IF(CenaCelkemVypocet=0,"",I43/CenaCelkemVypocet*100)</f>
        <v/>
      </c>
    </row>
    <row r="44" spans="1:10" ht="25.5" customHeight="1">
      <c r="A44" s="119">
        <v>3</v>
      </c>
      <c r="B44" s="139" t="s">
        <v>50</v>
      </c>
      <c r="C44" s="127" t="s">
        <v>51</v>
      </c>
      <c r="D44" s="127"/>
      <c r="E44" s="127"/>
      <c r="F44" s="140">
        <f>'1.1 1.1.3 Pol'!AE160</f>
        <v>0</v>
      </c>
      <c r="G44" s="130">
        <f>'1.1 1.1.3 Pol'!AF160</f>
        <v>0</v>
      </c>
      <c r="H44" s="130"/>
      <c r="I44" s="131">
        <f>F44+G44+H44</f>
        <v>0</v>
      </c>
      <c r="J44" s="132" t="str">
        <f>IF(CenaCelkemVypocet=0,"",I44/CenaCelkemVypocet*100)</f>
        <v/>
      </c>
    </row>
    <row r="45" spans="1:10" ht="25.5" customHeight="1">
      <c r="A45" s="119">
        <v>3</v>
      </c>
      <c r="B45" s="139" t="s">
        <v>52</v>
      </c>
      <c r="C45" s="127" t="s">
        <v>53</v>
      </c>
      <c r="D45" s="127"/>
      <c r="E45" s="127"/>
      <c r="F45" s="140">
        <f>'1.1 1.1.4 Pol'!AE91</f>
        <v>0</v>
      </c>
      <c r="G45" s="130">
        <f>'1.1 1.1.4 Pol'!AF91</f>
        <v>0</v>
      </c>
      <c r="H45" s="130"/>
      <c r="I45" s="131">
        <f>F45+G45+H45</f>
        <v>0</v>
      </c>
      <c r="J45" s="132" t="str">
        <f>IF(CenaCelkemVypocet=0,"",I45/CenaCelkemVypocet*100)</f>
        <v/>
      </c>
    </row>
    <row r="46" spans="1:10" ht="25.5" customHeight="1">
      <c r="A46" s="119">
        <v>3</v>
      </c>
      <c r="B46" s="139" t="s">
        <v>54</v>
      </c>
      <c r="C46" s="127" t="s">
        <v>55</v>
      </c>
      <c r="D46" s="127"/>
      <c r="E46" s="127"/>
      <c r="F46" s="140">
        <f>'1.1 1.1.5 Pol'!AE134</f>
        <v>0</v>
      </c>
      <c r="G46" s="130">
        <f>'1.1 1.1.5 Pol'!AF134</f>
        <v>0</v>
      </c>
      <c r="H46" s="130"/>
      <c r="I46" s="131">
        <f>F46+G46+H46</f>
        <v>0</v>
      </c>
      <c r="J46" s="132" t="str">
        <f>IF(CenaCelkemVypocet=0,"",I46/CenaCelkemVypocet*100)</f>
        <v/>
      </c>
    </row>
    <row r="47" spans="1:10" ht="25.5" customHeight="1">
      <c r="A47" s="119"/>
      <c r="B47" s="141" t="s">
        <v>56</v>
      </c>
      <c r="C47" s="141"/>
      <c r="D47" s="141"/>
      <c r="E47" s="141"/>
      <c r="F47" s="142">
        <f>SUMIF(A39:A46,"=1",F39:F46)</f>
        <v>0</v>
      </c>
      <c r="G47" s="143">
        <f>SUMIF(A39:A46,"=1",G39:G46)</f>
        <v>0</v>
      </c>
      <c r="H47" s="143">
        <f>SUMIF(A39:A46,"=1",H39:H46)</f>
        <v>0</v>
      </c>
      <c r="I47" s="144">
        <f>SUMIF(A39:A46,"=1",I39:I46)</f>
        <v>0</v>
      </c>
      <c r="J47" s="145">
        <f>SUMIF(A39:A46,"=1",J39:J46)</f>
        <v>0</v>
      </c>
    </row>
    <row r="51" ht="15.75">
      <c r="B51" s="146" t="s">
        <v>57</v>
      </c>
    </row>
    <row r="53" spans="1:10" ht="25.5" customHeight="1">
      <c r="A53" s="147"/>
      <c r="B53" s="148" t="s">
        <v>38</v>
      </c>
      <c r="C53" s="148" t="s">
        <v>39</v>
      </c>
      <c r="D53" s="149"/>
      <c r="E53" s="149"/>
      <c r="F53" s="150" t="s">
        <v>58</v>
      </c>
      <c r="G53" s="150"/>
      <c r="H53" s="150"/>
      <c r="I53" s="150" t="s">
        <v>14</v>
      </c>
      <c r="J53" s="150" t="s">
        <v>24</v>
      </c>
    </row>
    <row r="54" spans="1:10" ht="36.75" customHeight="1">
      <c r="A54" s="151"/>
      <c r="B54" s="152" t="s">
        <v>59</v>
      </c>
      <c r="C54" s="153" t="s">
        <v>60</v>
      </c>
      <c r="D54" s="153"/>
      <c r="E54" s="153"/>
      <c r="F54" s="154" t="s">
        <v>15</v>
      </c>
      <c r="G54" s="155"/>
      <c r="H54" s="155"/>
      <c r="I54" s="155">
        <f>'1.1 1.1.3 Pol'!G8</f>
        <v>0</v>
      </c>
      <c r="J54" s="156" t="str">
        <f>IF(I88=0,"",I54/I88*100)</f>
        <v/>
      </c>
    </row>
    <row r="55" spans="1:10" ht="36.75" customHeight="1">
      <c r="A55" s="151"/>
      <c r="B55" s="152" t="s">
        <v>61</v>
      </c>
      <c r="C55" s="153" t="s">
        <v>62</v>
      </c>
      <c r="D55" s="153"/>
      <c r="E55" s="153"/>
      <c r="F55" s="154" t="s">
        <v>15</v>
      </c>
      <c r="G55" s="155"/>
      <c r="H55" s="155"/>
      <c r="I55" s="155">
        <f>'1.1 1.1.3 Pol'!G19</f>
        <v>0</v>
      </c>
      <c r="J55" s="156" t="str">
        <f>IF(I88=0,"",I55/I88*100)</f>
        <v/>
      </c>
    </row>
    <row r="56" spans="1:10" ht="36.75" customHeight="1">
      <c r="A56" s="151"/>
      <c r="B56" s="152" t="s">
        <v>63</v>
      </c>
      <c r="C56" s="153" t="s">
        <v>64</v>
      </c>
      <c r="D56" s="153"/>
      <c r="E56" s="153"/>
      <c r="F56" s="154" t="s">
        <v>15</v>
      </c>
      <c r="G56" s="155"/>
      <c r="H56" s="155"/>
      <c r="I56" s="155">
        <f>'1.1 1.1.3 Pol'!G39</f>
        <v>0</v>
      </c>
      <c r="J56" s="156" t="str">
        <f>IF(I88=0,"",I56/I88*100)</f>
        <v/>
      </c>
    </row>
    <row r="57" spans="1:10" ht="36.75" customHeight="1">
      <c r="A57" s="151"/>
      <c r="B57" s="152" t="s">
        <v>65</v>
      </c>
      <c r="C57" s="153" t="s">
        <v>66</v>
      </c>
      <c r="D57" s="153"/>
      <c r="E57" s="153"/>
      <c r="F57" s="154" t="s">
        <v>15</v>
      </c>
      <c r="G57" s="155"/>
      <c r="H57" s="155"/>
      <c r="I57" s="155">
        <f>'1.1 1.1.3 Pol'!G46</f>
        <v>0</v>
      </c>
      <c r="J57" s="156" t="str">
        <f>IF(I88=0,"",I57/I88*100)</f>
        <v/>
      </c>
    </row>
    <row r="58" spans="1:10" ht="36.75" customHeight="1">
      <c r="A58" s="151"/>
      <c r="B58" s="152" t="s">
        <v>67</v>
      </c>
      <c r="C58" s="153" t="s">
        <v>53</v>
      </c>
      <c r="D58" s="153"/>
      <c r="E58" s="153"/>
      <c r="F58" s="154" t="s">
        <v>15</v>
      </c>
      <c r="G58" s="155"/>
      <c r="H58" s="155"/>
      <c r="I58" s="155">
        <f>'1.1 1.1.4 Pol'!G8</f>
        <v>0</v>
      </c>
      <c r="J58" s="156" t="str">
        <f>IF(I88=0,"",I58/I88*100)</f>
        <v/>
      </c>
    </row>
    <row r="59" spans="1:10" ht="36.75" customHeight="1">
      <c r="A59" s="151"/>
      <c r="B59" s="152" t="s">
        <v>68</v>
      </c>
      <c r="C59" s="153" t="s">
        <v>69</v>
      </c>
      <c r="D59" s="153"/>
      <c r="E59" s="153"/>
      <c r="F59" s="154" t="s">
        <v>15</v>
      </c>
      <c r="G59" s="155"/>
      <c r="H59" s="155"/>
      <c r="I59" s="155">
        <f>'1.1 1.1.3 Pol'!G58</f>
        <v>0</v>
      </c>
      <c r="J59" s="156" t="str">
        <f>IF(I88=0,"",I59/I88*100)</f>
        <v/>
      </c>
    </row>
    <row r="60" spans="1:10" ht="36.75" customHeight="1">
      <c r="A60" s="151"/>
      <c r="B60" s="152" t="s">
        <v>70</v>
      </c>
      <c r="C60" s="153" t="s">
        <v>71</v>
      </c>
      <c r="D60" s="153"/>
      <c r="E60" s="153"/>
      <c r="F60" s="154" t="s">
        <v>15</v>
      </c>
      <c r="G60" s="155"/>
      <c r="H60" s="155"/>
      <c r="I60" s="155">
        <f>'1.1 1.1.3 Pol'!G60</f>
        <v>0</v>
      </c>
      <c r="J60" s="156" t="str">
        <f>IF(I88=0,"",I60/I88*100)</f>
        <v/>
      </c>
    </row>
    <row r="61" spans="1:10" ht="36.75" customHeight="1">
      <c r="A61" s="151"/>
      <c r="B61" s="152" t="s">
        <v>72</v>
      </c>
      <c r="C61" s="153" t="s">
        <v>73</v>
      </c>
      <c r="D61" s="153"/>
      <c r="E61" s="153"/>
      <c r="F61" s="154" t="s">
        <v>15</v>
      </c>
      <c r="G61" s="155"/>
      <c r="H61" s="155"/>
      <c r="I61" s="155">
        <f>'1.1 1.1.3 Pol'!G66</f>
        <v>0</v>
      </c>
      <c r="J61" s="156" t="str">
        <f>IF(I88=0,"",I61/I88*100)</f>
        <v/>
      </c>
    </row>
    <row r="62" spans="1:10" ht="36.75" customHeight="1">
      <c r="A62" s="151"/>
      <c r="B62" s="152" t="s">
        <v>74</v>
      </c>
      <c r="C62" s="153" t="s">
        <v>75</v>
      </c>
      <c r="D62" s="153"/>
      <c r="E62" s="153"/>
      <c r="F62" s="154" t="s">
        <v>15</v>
      </c>
      <c r="G62" s="155"/>
      <c r="H62" s="155"/>
      <c r="I62" s="155">
        <f>'1.1 1.1.3 Pol'!G70</f>
        <v>0</v>
      </c>
      <c r="J62" s="156" t="str">
        <f>IF(I88=0,"",I62/I88*100)</f>
        <v/>
      </c>
    </row>
    <row r="63" spans="1:10" ht="36.75" customHeight="1">
      <c r="A63" s="151"/>
      <c r="B63" s="152" t="s">
        <v>76</v>
      </c>
      <c r="C63" s="153" t="s">
        <v>77</v>
      </c>
      <c r="D63" s="153"/>
      <c r="E63" s="153"/>
      <c r="F63" s="154" t="s">
        <v>15</v>
      </c>
      <c r="G63" s="155"/>
      <c r="H63" s="155"/>
      <c r="I63" s="155">
        <f>'1.1 1.1.3 Pol'!G101</f>
        <v>0</v>
      </c>
      <c r="J63" s="156" t="str">
        <f>IF(I88=0,"",I63/I88*100)</f>
        <v/>
      </c>
    </row>
    <row r="64" spans="1:10" ht="36.75" customHeight="1">
      <c r="A64" s="151"/>
      <c r="B64" s="152" t="s">
        <v>78</v>
      </c>
      <c r="C64" s="153" t="s">
        <v>79</v>
      </c>
      <c r="D64" s="153"/>
      <c r="E64" s="153"/>
      <c r="F64" s="154" t="s">
        <v>16</v>
      </c>
      <c r="G64" s="155"/>
      <c r="H64" s="155"/>
      <c r="I64" s="155">
        <f>'1.1 1.1.1 Pol'!G8+'1.1 1.1.2 Pol'!G8</f>
        <v>0</v>
      </c>
      <c r="J64" s="156" t="str">
        <f>IF(I88=0,"",I64/I88*100)</f>
        <v/>
      </c>
    </row>
    <row r="65" spans="1:10" ht="36.75" customHeight="1">
      <c r="A65" s="151"/>
      <c r="B65" s="152" t="s">
        <v>80</v>
      </c>
      <c r="C65" s="153" t="s">
        <v>81</v>
      </c>
      <c r="D65" s="153"/>
      <c r="E65" s="153"/>
      <c r="F65" s="154" t="s">
        <v>16</v>
      </c>
      <c r="G65" s="155"/>
      <c r="H65" s="155"/>
      <c r="I65" s="155">
        <f>'1.1 1.1.1 Pol'!G17+'1.1 1.1.3 Pol'!G104</f>
        <v>0</v>
      </c>
      <c r="J65" s="156" t="str">
        <f>IF(I88=0,"",I65/I88*100)</f>
        <v/>
      </c>
    </row>
    <row r="66" spans="1:10" ht="36.75" customHeight="1">
      <c r="A66" s="151"/>
      <c r="B66" s="152" t="s">
        <v>82</v>
      </c>
      <c r="C66" s="153" t="s">
        <v>83</v>
      </c>
      <c r="D66" s="153"/>
      <c r="E66" s="153"/>
      <c r="F66" s="154" t="s">
        <v>16</v>
      </c>
      <c r="G66" s="155"/>
      <c r="H66" s="155"/>
      <c r="I66" s="155">
        <f>'1.1 1.1.1 Pol'!G43</f>
        <v>0</v>
      </c>
      <c r="J66" s="156" t="str">
        <f>IF(I88=0,"",I66/I88*100)</f>
        <v/>
      </c>
    </row>
    <row r="67" spans="1:10" ht="36.75" customHeight="1">
      <c r="A67" s="151"/>
      <c r="B67" s="152" t="s">
        <v>84</v>
      </c>
      <c r="C67" s="153" t="s">
        <v>85</v>
      </c>
      <c r="D67" s="153"/>
      <c r="E67" s="153"/>
      <c r="F67" s="154" t="s">
        <v>16</v>
      </c>
      <c r="G67" s="155"/>
      <c r="H67" s="155"/>
      <c r="I67" s="155">
        <f>'1.1 1.1.1 Pol'!G57</f>
        <v>0</v>
      </c>
      <c r="J67" s="156" t="str">
        <f>IF(I88=0,"",I67/I88*100)</f>
        <v/>
      </c>
    </row>
    <row r="68" spans="1:10" ht="36.75" customHeight="1">
      <c r="A68" s="151"/>
      <c r="B68" s="152" t="s">
        <v>86</v>
      </c>
      <c r="C68" s="153" t="s">
        <v>87</v>
      </c>
      <c r="D68" s="153"/>
      <c r="E68" s="153"/>
      <c r="F68" s="154" t="s">
        <v>16</v>
      </c>
      <c r="G68" s="155"/>
      <c r="H68" s="155"/>
      <c r="I68" s="155">
        <f>'1.1 1.1.2 Pol'!G15</f>
        <v>0</v>
      </c>
      <c r="J68" s="156" t="str">
        <f>IF(I88=0,"",I68/I88*100)</f>
        <v/>
      </c>
    </row>
    <row r="69" spans="1:10" ht="36.75" customHeight="1">
      <c r="A69" s="151"/>
      <c r="B69" s="152" t="s">
        <v>88</v>
      </c>
      <c r="C69" s="153" t="s">
        <v>89</v>
      </c>
      <c r="D69" s="153"/>
      <c r="E69" s="153"/>
      <c r="F69" s="154" t="s">
        <v>16</v>
      </c>
      <c r="G69" s="155"/>
      <c r="H69" s="155"/>
      <c r="I69" s="155">
        <f>'1.1 1.1.1 Pol'!G88</f>
        <v>0</v>
      </c>
      <c r="J69" s="156" t="str">
        <f>IF(I88=0,"",I69/I88*100)</f>
        <v/>
      </c>
    </row>
    <row r="70" spans="1:10" ht="36.75" customHeight="1">
      <c r="A70" s="151"/>
      <c r="B70" s="152" t="s">
        <v>90</v>
      </c>
      <c r="C70" s="153" t="s">
        <v>91</v>
      </c>
      <c r="D70" s="153"/>
      <c r="E70" s="153"/>
      <c r="F70" s="154" t="s">
        <v>16</v>
      </c>
      <c r="G70" s="155"/>
      <c r="H70" s="155"/>
      <c r="I70" s="155">
        <f>'1.1 1.1.1 Pol'!G105</f>
        <v>0</v>
      </c>
      <c r="J70" s="156" t="str">
        <f>IF(I88=0,"",I70/I88*100)</f>
        <v/>
      </c>
    </row>
    <row r="71" spans="1:10" ht="36.75" customHeight="1">
      <c r="A71" s="151"/>
      <c r="B71" s="152" t="s">
        <v>92</v>
      </c>
      <c r="C71" s="153" t="s">
        <v>93</v>
      </c>
      <c r="D71" s="153"/>
      <c r="E71" s="153"/>
      <c r="F71" s="154" t="s">
        <v>16</v>
      </c>
      <c r="G71" s="155"/>
      <c r="H71" s="155"/>
      <c r="I71" s="155">
        <f>'1.1 1.1.1 Pol'!G132</f>
        <v>0</v>
      </c>
      <c r="J71" s="156" t="str">
        <f>IF(I88=0,"",I71/I88*100)</f>
        <v/>
      </c>
    </row>
    <row r="72" spans="1:10" ht="36.75" customHeight="1">
      <c r="A72" s="151"/>
      <c r="B72" s="152" t="s">
        <v>94</v>
      </c>
      <c r="C72" s="153" t="s">
        <v>95</v>
      </c>
      <c r="D72" s="153"/>
      <c r="E72" s="153"/>
      <c r="F72" s="154" t="s">
        <v>16</v>
      </c>
      <c r="G72" s="155"/>
      <c r="H72" s="155"/>
      <c r="I72" s="155">
        <f>'1.1 1.1.1 Pol'!G143</f>
        <v>0</v>
      </c>
      <c r="J72" s="156" t="str">
        <f>IF(I88=0,"",I72/I88*100)</f>
        <v/>
      </c>
    </row>
    <row r="73" spans="1:10" ht="36.75" customHeight="1">
      <c r="A73" s="151"/>
      <c r="B73" s="152" t="s">
        <v>96</v>
      </c>
      <c r="C73" s="153" t="s">
        <v>97</v>
      </c>
      <c r="D73" s="153"/>
      <c r="E73" s="153"/>
      <c r="F73" s="154" t="s">
        <v>16</v>
      </c>
      <c r="G73" s="155"/>
      <c r="H73" s="155"/>
      <c r="I73" s="155">
        <f>'1.1 1.1.1 Pol'!G173</f>
        <v>0</v>
      </c>
      <c r="J73" s="156" t="str">
        <f>IF(I88=0,"",I73/I88*100)</f>
        <v/>
      </c>
    </row>
    <row r="74" spans="1:10" ht="36.75" customHeight="1">
      <c r="A74" s="151"/>
      <c r="B74" s="152" t="s">
        <v>98</v>
      </c>
      <c r="C74" s="153" t="s">
        <v>99</v>
      </c>
      <c r="D74" s="153"/>
      <c r="E74" s="153"/>
      <c r="F74" s="154" t="s">
        <v>16</v>
      </c>
      <c r="G74" s="155"/>
      <c r="H74" s="155"/>
      <c r="I74" s="155">
        <f>'1.1 1.1.1 Pol'!G209</f>
        <v>0</v>
      </c>
      <c r="J74" s="156" t="str">
        <f>IF(I88=0,"",I74/I88*100)</f>
        <v/>
      </c>
    </row>
    <row r="75" spans="1:10" ht="36.75" customHeight="1">
      <c r="A75" s="151"/>
      <c r="B75" s="152" t="s">
        <v>100</v>
      </c>
      <c r="C75" s="153" t="s">
        <v>101</v>
      </c>
      <c r="D75" s="153"/>
      <c r="E75" s="153"/>
      <c r="F75" s="154" t="s">
        <v>16</v>
      </c>
      <c r="G75" s="155"/>
      <c r="H75" s="155"/>
      <c r="I75" s="155">
        <f>'1.1 1.1.3 Pol'!G108</f>
        <v>0</v>
      </c>
      <c r="J75" s="156" t="str">
        <f>IF(I88=0,"",I75/I88*100)</f>
        <v/>
      </c>
    </row>
    <row r="76" spans="1:10" ht="36.75" customHeight="1">
      <c r="A76" s="151"/>
      <c r="B76" s="152" t="s">
        <v>102</v>
      </c>
      <c r="C76" s="153" t="s">
        <v>103</v>
      </c>
      <c r="D76" s="153"/>
      <c r="E76" s="153"/>
      <c r="F76" s="154" t="s">
        <v>16</v>
      </c>
      <c r="G76" s="155"/>
      <c r="H76" s="155"/>
      <c r="I76" s="155">
        <f>'1.1 1.1.1 Pol'!G236+'1.1 1.1.2 Pol'!G67+'1.1 1.1.3 Pol'!G124</f>
        <v>0</v>
      </c>
      <c r="J76" s="156" t="str">
        <f>IF(I88=0,"",I76/I88*100)</f>
        <v/>
      </c>
    </row>
    <row r="77" spans="1:10" ht="36.75" customHeight="1">
      <c r="A77" s="151"/>
      <c r="B77" s="152" t="s">
        <v>104</v>
      </c>
      <c r="C77" s="153" t="s">
        <v>105</v>
      </c>
      <c r="D77" s="153"/>
      <c r="E77" s="153"/>
      <c r="F77" s="154" t="s">
        <v>16</v>
      </c>
      <c r="G77" s="155"/>
      <c r="H77" s="155"/>
      <c r="I77" s="155">
        <f>'1.1 1.1.3 Pol'!G129</f>
        <v>0</v>
      </c>
      <c r="J77" s="156" t="str">
        <f>IF(I88=0,"",I77/I88*100)</f>
        <v/>
      </c>
    </row>
    <row r="78" spans="1:10" ht="36.75" customHeight="1">
      <c r="A78" s="151"/>
      <c r="B78" s="152" t="s">
        <v>106</v>
      </c>
      <c r="C78" s="153" t="s">
        <v>107</v>
      </c>
      <c r="D78" s="153"/>
      <c r="E78" s="153"/>
      <c r="F78" s="154" t="s">
        <v>16</v>
      </c>
      <c r="G78" s="155"/>
      <c r="H78" s="155"/>
      <c r="I78" s="155">
        <f>'1.1 1.1.1 Pol'!G250+'1.1 1.1.2 Pol'!G72+'1.1 1.1.3 Pol'!G136</f>
        <v>0</v>
      </c>
      <c r="J78" s="156" t="str">
        <f>IF(I88=0,"",I78/I88*100)</f>
        <v/>
      </c>
    </row>
    <row r="79" spans="1:10" ht="36.75" customHeight="1">
      <c r="A79" s="151"/>
      <c r="B79" s="152" t="s">
        <v>108</v>
      </c>
      <c r="C79" s="153" t="s">
        <v>109</v>
      </c>
      <c r="D79" s="153"/>
      <c r="E79" s="153"/>
      <c r="F79" s="154" t="s">
        <v>16</v>
      </c>
      <c r="G79" s="155"/>
      <c r="H79" s="155"/>
      <c r="I79" s="155">
        <f>'1.1 1.1.3 Pol'!G141</f>
        <v>0</v>
      </c>
      <c r="J79" s="156" t="str">
        <f>IF(I88=0,"",I79/I88*100)</f>
        <v/>
      </c>
    </row>
    <row r="80" spans="1:10" ht="36.75" customHeight="1">
      <c r="A80" s="151"/>
      <c r="B80" s="152" t="s">
        <v>110</v>
      </c>
      <c r="C80" s="153" t="s">
        <v>111</v>
      </c>
      <c r="D80" s="153"/>
      <c r="E80" s="153"/>
      <c r="F80" s="154" t="s">
        <v>17</v>
      </c>
      <c r="G80" s="155"/>
      <c r="H80" s="155"/>
      <c r="I80" s="155">
        <f>'1.1 1.1.5 Pol'!G8</f>
        <v>0</v>
      </c>
      <c r="J80" s="156" t="str">
        <f>IF(I88=0,"",I80/I88*100)</f>
        <v/>
      </c>
    </row>
    <row r="81" spans="1:10" ht="36.75" customHeight="1">
      <c r="A81" s="151"/>
      <c r="B81" s="152" t="s">
        <v>112</v>
      </c>
      <c r="C81" s="153" t="s">
        <v>113</v>
      </c>
      <c r="D81" s="153"/>
      <c r="E81" s="153"/>
      <c r="F81" s="154" t="s">
        <v>17</v>
      </c>
      <c r="G81" s="155"/>
      <c r="H81" s="155"/>
      <c r="I81" s="155">
        <f>'1.1 1.1.5 Pol'!G29</f>
        <v>0</v>
      </c>
      <c r="J81" s="156" t="str">
        <f>IF(I88=0,"",I81/I88*100)</f>
        <v/>
      </c>
    </row>
    <row r="82" spans="1:10" ht="36.75" customHeight="1">
      <c r="A82" s="151"/>
      <c r="B82" s="152" t="s">
        <v>114</v>
      </c>
      <c r="C82" s="153" t="s">
        <v>115</v>
      </c>
      <c r="D82" s="153"/>
      <c r="E82" s="153"/>
      <c r="F82" s="154" t="s">
        <v>17</v>
      </c>
      <c r="G82" s="155"/>
      <c r="H82" s="155"/>
      <c r="I82" s="155">
        <f>'1.1 1.1.5 Pol'!G90</f>
        <v>0</v>
      </c>
      <c r="J82" s="156" t="str">
        <f>IF(I88=0,"",I82/I88*100)</f>
        <v/>
      </c>
    </row>
    <row r="83" spans="1:10" ht="36.75" customHeight="1">
      <c r="A83" s="151"/>
      <c r="B83" s="152" t="s">
        <v>116</v>
      </c>
      <c r="C83" s="153" t="s">
        <v>117</v>
      </c>
      <c r="D83" s="153"/>
      <c r="E83" s="153"/>
      <c r="F83" s="154" t="s">
        <v>17</v>
      </c>
      <c r="G83" s="155"/>
      <c r="H83" s="155"/>
      <c r="I83" s="155">
        <f>'1.1 1.1.5 Pol'!G99</f>
        <v>0</v>
      </c>
      <c r="J83" s="156" t="str">
        <f>IF(I88=0,"",I83/I88*100)</f>
        <v/>
      </c>
    </row>
    <row r="84" spans="1:10" ht="36.75" customHeight="1">
      <c r="A84" s="151"/>
      <c r="B84" s="152" t="s">
        <v>118</v>
      </c>
      <c r="C84" s="153" t="s">
        <v>119</v>
      </c>
      <c r="D84" s="153"/>
      <c r="E84" s="153"/>
      <c r="F84" s="154" t="s">
        <v>17</v>
      </c>
      <c r="G84" s="155"/>
      <c r="H84" s="155"/>
      <c r="I84" s="155">
        <f>'1.1 1.1.5 Pol'!G118</f>
        <v>0</v>
      </c>
      <c r="J84" s="156" t="str">
        <f>IF(I88=0,"",I84/I88*100)</f>
        <v/>
      </c>
    </row>
    <row r="85" spans="1:10" ht="36.75" customHeight="1">
      <c r="A85" s="151"/>
      <c r="B85" s="152" t="s">
        <v>120</v>
      </c>
      <c r="C85" s="153" t="s">
        <v>121</v>
      </c>
      <c r="D85" s="153"/>
      <c r="E85" s="153"/>
      <c r="F85" s="154" t="s">
        <v>17</v>
      </c>
      <c r="G85" s="155"/>
      <c r="H85" s="155"/>
      <c r="I85" s="155">
        <f>'1.1 1.1.5 Pol'!G114</f>
        <v>0</v>
      </c>
      <c r="J85" s="156" t="str">
        <f>IF(I88=0,"",I85/I88*100)</f>
        <v/>
      </c>
    </row>
    <row r="86" spans="1:10" ht="36.75" customHeight="1">
      <c r="A86" s="151"/>
      <c r="B86" s="152" t="s">
        <v>122</v>
      </c>
      <c r="C86" s="153" t="s">
        <v>123</v>
      </c>
      <c r="D86" s="153"/>
      <c r="E86" s="153"/>
      <c r="F86" s="154" t="s">
        <v>124</v>
      </c>
      <c r="G86" s="155"/>
      <c r="H86" s="155"/>
      <c r="I86" s="155">
        <f>'1.1 1.1.3 Pol'!G144+'1.1 1.1.4 Pol'!G71</f>
        <v>0</v>
      </c>
      <c r="J86" s="156" t="str">
        <f>IF(I88=0,"",I86/I88*100)</f>
        <v/>
      </c>
    </row>
    <row r="87" spans="1:10" ht="36.75" customHeight="1">
      <c r="A87" s="151"/>
      <c r="B87" s="152" t="s">
        <v>18</v>
      </c>
      <c r="C87" s="153" t="s">
        <v>19</v>
      </c>
      <c r="D87" s="153"/>
      <c r="E87" s="153"/>
      <c r="F87" s="154" t="s">
        <v>18</v>
      </c>
      <c r="G87" s="155"/>
      <c r="H87" s="155"/>
      <c r="I87" s="155">
        <f>'1.1 1.1.1 Pol'!G259+'1.1 1.1.2 Pol'!G79+'1.1 1.1.3 Pol'!G153+'1.1 1.1.4 Pol'!G82</f>
        <v>0</v>
      </c>
      <c r="J87" s="156" t="str">
        <f>IF(I88=0,"",I87/I88*100)</f>
        <v/>
      </c>
    </row>
    <row r="88" spans="1:10" ht="25.5" customHeight="1">
      <c r="A88" s="157"/>
      <c r="B88" s="158" t="s">
        <v>41</v>
      </c>
      <c r="C88" s="159"/>
      <c r="D88" s="160"/>
      <c r="E88" s="160"/>
      <c r="F88" s="161"/>
      <c r="G88" s="162"/>
      <c r="H88" s="162"/>
      <c r="I88" s="162">
        <f>SUM(I54:I87)</f>
        <v>0</v>
      </c>
      <c r="J88" s="163">
        <f>SUM(J54:J87)</f>
        <v>0</v>
      </c>
    </row>
    <row r="89" spans="6:10" ht="12.75">
      <c r="F89" s="164"/>
      <c r="G89" s="164"/>
      <c r="H89" s="164"/>
      <c r="I89" s="164"/>
      <c r="J89" s="165"/>
    </row>
    <row r="90" spans="6:10" ht="12.75">
      <c r="F90" s="164"/>
      <c r="G90" s="164"/>
      <c r="H90" s="164"/>
      <c r="I90" s="164"/>
      <c r="J90" s="165"/>
    </row>
    <row r="91" spans="6:10" ht="12.75">
      <c r="F91" s="164"/>
      <c r="G91" s="164"/>
      <c r="H91" s="164"/>
      <c r="I91" s="164"/>
      <c r="J91" s="165"/>
    </row>
  </sheetData>
  <mergeCells count="84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="110" zoomScaleNormal="11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6" customWidth="1"/>
    <col min="2" max="2" width="14.375" style="166" customWidth="1"/>
    <col min="3" max="3" width="38.25390625" style="167" customWidth="1"/>
    <col min="4" max="4" width="4.625" style="166" customWidth="1"/>
    <col min="5" max="5" width="10.625" style="166" customWidth="1"/>
    <col min="6" max="6" width="9.875" style="166" customWidth="1"/>
    <col min="7" max="7" width="12.75390625" style="166" customWidth="1"/>
    <col min="8" max="1025" width="9.125" style="166" customWidth="1"/>
  </cols>
  <sheetData>
    <row r="1" spans="1:7" ht="15.75">
      <c r="A1" s="168" t="s">
        <v>125</v>
      </c>
      <c r="B1" s="168"/>
      <c r="C1" s="168"/>
      <c r="D1" s="168"/>
      <c r="E1" s="168"/>
      <c r="F1" s="168"/>
      <c r="G1" s="168"/>
    </row>
    <row r="2" spans="1:7" ht="24.95" customHeight="1">
      <c r="A2" s="169" t="s">
        <v>126</v>
      </c>
      <c r="B2" s="170"/>
      <c r="C2" s="171"/>
      <c r="D2" s="171"/>
      <c r="E2" s="171"/>
      <c r="F2" s="171"/>
      <c r="G2" s="171"/>
    </row>
    <row r="3" spans="1:7" ht="24.95" customHeight="1">
      <c r="A3" s="169" t="s">
        <v>127</v>
      </c>
      <c r="B3" s="170"/>
      <c r="C3" s="171"/>
      <c r="D3" s="171"/>
      <c r="E3" s="171"/>
      <c r="F3" s="171"/>
      <c r="G3" s="171"/>
    </row>
    <row r="4" spans="1:7" ht="24.95" customHeight="1">
      <c r="A4" s="169" t="s">
        <v>128</v>
      </c>
      <c r="B4" s="170"/>
      <c r="C4" s="171"/>
      <c r="D4" s="171"/>
      <c r="E4" s="171"/>
      <c r="F4" s="171"/>
      <c r="G4" s="171"/>
    </row>
    <row r="5" spans="2:4" ht="12.75">
      <c r="B5" s="172"/>
      <c r="C5" s="173"/>
      <c r="D5" s="174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69"/>
  <sheetViews>
    <sheetView zoomScale="110" zoomScaleNormal="11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19" max="19" width="8.625" style="0" customWidth="1"/>
    <col min="20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98.75390625" style="0" customWidth="1"/>
    <col min="54" max="1025" width="8.625" style="0" customWidth="1"/>
  </cols>
  <sheetData>
    <row r="1" spans="1:33" ht="15.75" customHeight="1">
      <c r="A1" s="176" t="s">
        <v>129</v>
      </c>
      <c r="B1" s="176"/>
      <c r="C1" s="176"/>
      <c r="D1" s="176"/>
      <c r="E1" s="176"/>
      <c r="F1" s="176"/>
      <c r="G1" s="176"/>
      <c r="AG1" t="s">
        <v>130</v>
      </c>
    </row>
    <row r="2" spans="1:33" ht="24.95" customHeight="1">
      <c r="A2" s="169" t="s">
        <v>126</v>
      </c>
      <c r="B2" s="170" t="s">
        <v>5</v>
      </c>
      <c r="C2" s="177" t="s">
        <v>6</v>
      </c>
      <c r="D2" s="177"/>
      <c r="E2" s="177"/>
      <c r="F2" s="177"/>
      <c r="G2" s="177"/>
      <c r="AG2" t="s">
        <v>131</v>
      </c>
    </row>
    <row r="3" spans="1:33" ht="24.95" customHeight="1">
      <c r="A3" s="169" t="s">
        <v>127</v>
      </c>
      <c r="B3" s="170" t="s">
        <v>44</v>
      </c>
      <c r="C3" s="177" t="s">
        <v>45</v>
      </c>
      <c r="D3" s="177"/>
      <c r="E3" s="177"/>
      <c r="F3" s="177"/>
      <c r="G3" s="177"/>
      <c r="AC3" s="175" t="s">
        <v>132</v>
      </c>
      <c r="AG3" t="s">
        <v>133</v>
      </c>
    </row>
    <row r="4" spans="1:33" ht="24.95" customHeight="1">
      <c r="A4" s="178" t="s">
        <v>128</v>
      </c>
      <c r="B4" s="179" t="s">
        <v>46</v>
      </c>
      <c r="C4" s="180" t="s">
        <v>47</v>
      </c>
      <c r="D4" s="180"/>
      <c r="E4" s="180"/>
      <c r="F4" s="180"/>
      <c r="G4" s="180"/>
      <c r="AG4" t="s">
        <v>134</v>
      </c>
    </row>
    <row r="5" ht="12.75">
      <c r="D5" s="110"/>
    </row>
    <row r="6" spans="1:24" ht="38.25">
      <c r="A6" s="181" t="s">
        <v>135</v>
      </c>
      <c r="B6" s="182" t="s">
        <v>136</v>
      </c>
      <c r="C6" s="182" t="s">
        <v>137</v>
      </c>
      <c r="D6" s="183" t="s">
        <v>138</v>
      </c>
      <c r="E6" s="181" t="s">
        <v>139</v>
      </c>
      <c r="F6" s="184" t="s">
        <v>140</v>
      </c>
      <c r="G6" s="181" t="s">
        <v>14</v>
      </c>
      <c r="H6" s="185" t="s">
        <v>141</v>
      </c>
      <c r="I6" s="185" t="s">
        <v>142</v>
      </c>
      <c r="J6" s="185" t="s">
        <v>143</v>
      </c>
      <c r="K6" s="185" t="s">
        <v>144</v>
      </c>
      <c r="L6" s="185" t="s">
        <v>145</v>
      </c>
      <c r="M6" s="185" t="s">
        <v>146</v>
      </c>
      <c r="N6" s="185" t="s">
        <v>147</v>
      </c>
      <c r="O6" s="185" t="s">
        <v>148</v>
      </c>
      <c r="P6" s="185" t="s">
        <v>149</v>
      </c>
      <c r="Q6" s="185" t="s">
        <v>150</v>
      </c>
      <c r="R6" s="185" t="s">
        <v>151</v>
      </c>
      <c r="S6" s="185" t="s">
        <v>152</v>
      </c>
      <c r="T6" s="185" t="s">
        <v>153</v>
      </c>
      <c r="U6" s="185" t="s">
        <v>154</v>
      </c>
      <c r="V6" s="185" t="s">
        <v>155</v>
      </c>
      <c r="W6" s="185" t="s">
        <v>156</v>
      </c>
      <c r="X6" s="185" t="s">
        <v>157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158</v>
      </c>
      <c r="B8" s="189" t="s">
        <v>78</v>
      </c>
      <c r="C8" s="190" t="s">
        <v>79</v>
      </c>
      <c r="D8" s="191"/>
      <c r="E8" s="192"/>
      <c r="F8" s="193"/>
      <c r="G8" s="193">
        <f>SUMIF(AG9:AG16,"&lt;&gt;NOR",G9:G16)</f>
        <v>0</v>
      </c>
      <c r="H8" s="193"/>
      <c r="I8" s="193">
        <f>SUM(I9:I16)</f>
        <v>0</v>
      </c>
      <c r="J8" s="193"/>
      <c r="K8" s="193">
        <f>SUM(K9:K16)</f>
        <v>0</v>
      </c>
      <c r="L8" s="193"/>
      <c r="M8" s="193">
        <f>SUM(M9:M16)</f>
        <v>0</v>
      </c>
      <c r="N8" s="193"/>
      <c r="O8" s="193">
        <f>SUM(O9:O16)</f>
        <v>0.01</v>
      </c>
      <c r="P8" s="193"/>
      <c r="Q8" s="193">
        <f>SUM(Q9:Q16)</f>
        <v>0</v>
      </c>
      <c r="R8" s="193"/>
      <c r="S8" s="193"/>
      <c r="T8" s="194"/>
      <c r="U8" s="195"/>
      <c r="V8" s="195">
        <f>SUM(V9:V16)</f>
        <v>1548.74</v>
      </c>
      <c r="W8" s="195"/>
      <c r="X8" s="195"/>
      <c r="AG8" t="s">
        <v>159</v>
      </c>
    </row>
    <row r="9" spans="1:60" ht="12.75" outlineLevel="1">
      <c r="A9" s="196">
        <v>1</v>
      </c>
      <c r="B9" s="197" t="s">
        <v>160</v>
      </c>
      <c r="C9" s="198" t="s">
        <v>161</v>
      </c>
      <c r="D9" s="199" t="s">
        <v>162</v>
      </c>
      <c r="E9" s="200">
        <v>1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/>
      <c r="S9" s="202" t="s">
        <v>163</v>
      </c>
      <c r="T9" s="203" t="s">
        <v>164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166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1">
      <c r="A10" s="196">
        <v>2</v>
      </c>
      <c r="B10" s="197" t="s">
        <v>167</v>
      </c>
      <c r="C10" s="198" t="s">
        <v>168</v>
      </c>
      <c r="D10" s="199" t="s">
        <v>162</v>
      </c>
      <c r="E10" s="200">
        <v>1</v>
      </c>
      <c r="F10" s="201"/>
      <c r="G10" s="202">
        <f>ROUND(E10*F10,2)</f>
        <v>0</v>
      </c>
      <c r="H10" s="201"/>
      <c r="I10" s="202">
        <f>ROUND(E10*H10,2)</f>
        <v>0</v>
      </c>
      <c r="J10" s="201"/>
      <c r="K10" s="202">
        <f>ROUND(E10*J10,2)</f>
        <v>0</v>
      </c>
      <c r="L10" s="202">
        <v>21</v>
      </c>
      <c r="M10" s="202">
        <f>G10*(1+L10/100)</f>
        <v>0</v>
      </c>
      <c r="N10" s="202">
        <v>0</v>
      </c>
      <c r="O10" s="202">
        <f>ROUND(E10*N10,2)</f>
        <v>0</v>
      </c>
      <c r="P10" s="202">
        <v>0</v>
      </c>
      <c r="Q10" s="202">
        <f>ROUND(E10*P10,2)</f>
        <v>0</v>
      </c>
      <c r="R10" s="202"/>
      <c r="S10" s="202" t="s">
        <v>163</v>
      </c>
      <c r="T10" s="203" t="s">
        <v>164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166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196">
        <v>3</v>
      </c>
      <c r="B11" s="197" t="s">
        <v>169</v>
      </c>
      <c r="C11" s="198" t="s">
        <v>170</v>
      </c>
      <c r="D11" s="199" t="s">
        <v>171</v>
      </c>
      <c r="E11" s="200">
        <v>1</v>
      </c>
      <c r="F11" s="201"/>
      <c r="G11" s="202">
        <f>ROUND(E11*F11,2)</f>
        <v>0</v>
      </c>
      <c r="H11" s="201"/>
      <c r="I11" s="202">
        <f>ROUND(E11*H11,2)</f>
        <v>0</v>
      </c>
      <c r="J11" s="201"/>
      <c r="K11" s="202">
        <f>ROUND(E11*J11,2)</f>
        <v>0</v>
      </c>
      <c r="L11" s="202">
        <v>21</v>
      </c>
      <c r="M11" s="202">
        <f>G11*(1+L11/100)</f>
        <v>0</v>
      </c>
      <c r="N11" s="202">
        <v>0</v>
      </c>
      <c r="O11" s="202">
        <f>ROUND(E11*N11,2)</f>
        <v>0</v>
      </c>
      <c r="P11" s="202">
        <v>0</v>
      </c>
      <c r="Q11" s="202">
        <f>ROUND(E11*P11,2)</f>
        <v>0</v>
      </c>
      <c r="R11" s="202"/>
      <c r="S11" s="202" t="s">
        <v>163</v>
      </c>
      <c r="T11" s="203" t="s">
        <v>164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166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196">
        <v>4</v>
      </c>
      <c r="B12" s="197" t="s">
        <v>172</v>
      </c>
      <c r="C12" s="198" t="s">
        <v>173</v>
      </c>
      <c r="D12" s="199" t="s">
        <v>174</v>
      </c>
      <c r="E12" s="200">
        <v>13</v>
      </c>
      <c r="F12" s="201"/>
      <c r="G12" s="202">
        <f>ROUND(E12*F12,2)</f>
        <v>0</v>
      </c>
      <c r="H12" s="201"/>
      <c r="I12" s="202">
        <f>ROUND(E12*H12,2)</f>
        <v>0</v>
      </c>
      <c r="J12" s="201"/>
      <c r="K12" s="202">
        <f>ROUND(E12*J12,2)</f>
        <v>0</v>
      </c>
      <c r="L12" s="202">
        <v>21</v>
      </c>
      <c r="M12" s="202">
        <f>G12*(1+L12/100)</f>
        <v>0</v>
      </c>
      <c r="N12" s="202">
        <v>0.0005</v>
      </c>
      <c r="O12" s="202">
        <f>ROUND(E12*N12,2)</f>
        <v>0.01</v>
      </c>
      <c r="P12" s="202">
        <v>0</v>
      </c>
      <c r="Q12" s="202">
        <f>ROUND(E12*P12,2)</f>
        <v>0</v>
      </c>
      <c r="R12" s="202"/>
      <c r="S12" s="202" t="s">
        <v>163</v>
      </c>
      <c r="T12" s="203" t="s">
        <v>164</v>
      </c>
      <c r="U12" s="204">
        <v>104.9</v>
      </c>
      <c r="V12" s="204">
        <f>ROUND(E12*U12,2)</f>
        <v>1363.7</v>
      </c>
      <c r="W12" s="204"/>
      <c r="X12" s="204" t="s">
        <v>175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176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196">
        <v>5</v>
      </c>
      <c r="B13" s="197" t="s">
        <v>177</v>
      </c>
      <c r="C13" s="198" t="s">
        <v>178</v>
      </c>
      <c r="D13" s="199" t="s">
        <v>179</v>
      </c>
      <c r="E13" s="200">
        <v>72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</v>
      </c>
      <c r="O13" s="202">
        <f>ROUND(E13*N13,2)</f>
        <v>0</v>
      </c>
      <c r="P13" s="202">
        <v>0</v>
      </c>
      <c r="Q13" s="202">
        <f>ROUND(E13*P13,2)</f>
        <v>0</v>
      </c>
      <c r="R13" s="202" t="s">
        <v>180</v>
      </c>
      <c r="S13" s="202" t="s">
        <v>181</v>
      </c>
      <c r="T13" s="203" t="s">
        <v>164</v>
      </c>
      <c r="U13" s="204">
        <v>1</v>
      </c>
      <c r="V13" s="204">
        <f>ROUND(E13*U13,2)</f>
        <v>72</v>
      </c>
      <c r="W13" s="204"/>
      <c r="X13" s="204" t="s">
        <v>182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183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196">
        <v>6</v>
      </c>
      <c r="B14" s="197" t="s">
        <v>184</v>
      </c>
      <c r="C14" s="198" t="s">
        <v>185</v>
      </c>
      <c r="D14" s="199" t="s">
        <v>179</v>
      </c>
      <c r="E14" s="200">
        <v>72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21</v>
      </c>
      <c r="M14" s="202">
        <f>G14*(1+L14/100)</f>
        <v>0</v>
      </c>
      <c r="N14" s="202">
        <v>0</v>
      </c>
      <c r="O14" s="202">
        <f>ROUND(E14*N14,2)</f>
        <v>0</v>
      </c>
      <c r="P14" s="202">
        <v>0</v>
      </c>
      <c r="Q14" s="202">
        <f>ROUND(E14*P14,2)</f>
        <v>0</v>
      </c>
      <c r="R14" s="202" t="s">
        <v>180</v>
      </c>
      <c r="S14" s="202" t="s">
        <v>181</v>
      </c>
      <c r="T14" s="203" t="s">
        <v>164</v>
      </c>
      <c r="U14" s="204">
        <v>1</v>
      </c>
      <c r="V14" s="204">
        <f>ROUND(E14*U14,2)</f>
        <v>72</v>
      </c>
      <c r="W14" s="204"/>
      <c r="X14" s="204" t="s">
        <v>182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183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196">
        <v>7</v>
      </c>
      <c r="B15" s="197" t="s">
        <v>186</v>
      </c>
      <c r="C15" s="198" t="s">
        <v>187</v>
      </c>
      <c r="D15" s="199" t="s">
        <v>179</v>
      </c>
      <c r="E15" s="200">
        <v>24</v>
      </c>
      <c r="F15" s="201"/>
      <c r="G15" s="202">
        <f>ROUND(E15*F15,2)</f>
        <v>0</v>
      </c>
      <c r="H15" s="201"/>
      <c r="I15" s="202">
        <f>ROUND(E15*H15,2)</f>
        <v>0</v>
      </c>
      <c r="J15" s="201"/>
      <c r="K15" s="202">
        <f>ROUND(E15*J15,2)</f>
        <v>0</v>
      </c>
      <c r="L15" s="202">
        <v>21</v>
      </c>
      <c r="M15" s="202">
        <f>G15*(1+L15/100)</f>
        <v>0</v>
      </c>
      <c r="N15" s="202">
        <v>0</v>
      </c>
      <c r="O15" s="202">
        <f>ROUND(E15*N15,2)</f>
        <v>0</v>
      </c>
      <c r="P15" s="202">
        <v>0</v>
      </c>
      <c r="Q15" s="202">
        <f>ROUND(E15*P15,2)</f>
        <v>0</v>
      </c>
      <c r="R15" s="202" t="s">
        <v>180</v>
      </c>
      <c r="S15" s="202" t="s">
        <v>181</v>
      </c>
      <c r="T15" s="203" t="s">
        <v>164</v>
      </c>
      <c r="U15" s="204">
        <v>1.04325</v>
      </c>
      <c r="V15" s="204">
        <f>ROUND(E15*U15,2)</f>
        <v>25.04</v>
      </c>
      <c r="W15" s="204"/>
      <c r="X15" s="204" t="s">
        <v>182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183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196">
        <v>8</v>
      </c>
      <c r="B16" s="197" t="s">
        <v>188</v>
      </c>
      <c r="C16" s="198" t="s">
        <v>189</v>
      </c>
      <c r="D16" s="199" t="s">
        <v>179</v>
      </c>
      <c r="E16" s="200">
        <v>16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0</v>
      </c>
      <c r="O16" s="202">
        <f>ROUND(E16*N16,2)</f>
        <v>0</v>
      </c>
      <c r="P16" s="202">
        <v>0</v>
      </c>
      <c r="Q16" s="202">
        <f>ROUND(E16*P16,2)</f>
        <v>0</v>
      </c>
      <c r="R16" s="202"/>
      <c r="S16" s="202" t="s">
        <v>163</v>
      </c>
      <c r="T16" s="203" t="s">
        <v>164</v>
      </c>
      <c r="U16" s="204">
        <v>1</v>
      </c>
      <c r="V16" s="204">
        <f>ROUND(E16*U16,2)</f>
        <v>16</v>
      </c>
      <c r="W16" s="204"/>
      <c r="X16" s="204" t="s">
        <v>182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183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33" ht="12.75">
      <c r="A17" s="188" t="s">
        <v>158</v>
      </c>
      <c r="B17" s="189" t="s">
        <v>80</v>
      </c>
      <c r="C17" s="190" t="s">
        <v>81</v>
      </c>
      <c r="D17" s="191"/>
      <c r="E17" s="192"/>
      <c r="F17" s="193"/>
      <c r="G17" s="193">
        <f>SUMIF(AG18:AG42,"&lt;&gt;NOR",G18:G42)</f>
        <v>0</v>
      </c>
      <c r="H17" s="193"/>
      <c r="I17" s="193">
        <f>SUM(I18:I42)</f>
        <v>0</v>
      </c>
      <c r="J17" s="193"/>
      <c r="K17" s="193">
        <f>SUM(K18:K42)</f>
        <v>0</v>
      </c>
      <c r="L17" s="193"/>
      <c r="M17" s="193">
        <f>SUM(M18:M42)</f>
        <v>0</v>
      </c>
      <c r="N17" s="193"/>
      <c r="O17" s="193">
        <f>SUM(O18:O42)</f>
        <v>0.42</v>
      </c>
      <c r="P17" s="193"/>
      <c r="Q17" s="193">
        <f>SUM(Q18:Q42)</f>
        <v>0</v>
      </c>
      <c r="R17" s="193"/>
      <c r="S17" s="193"/>
      <c r="T17" s="194"/>
      <c r="U17" s="195"/>
      <c r="V17" s="195">
        <f>SUM(V18:V42)</f>
        <v>52.91</v>
      </c>
      <c r="W17" s="195"/>
      <c r="X17" s="195"/>
      <c r="AG17" t="s">
        <v>159</v>
      </c>
    </row>
    <row r="18" spans="1:60" ht="33.75" outlineLevel="1">
      <c r="A18" s="206">
        <v>9</v>
      </c>
      <c r="B18" s="207" t="s">
        <v>190</v>
      </c>
      <c r="C18" s="208" t="s">
        <v>191</v>
      </c>
      <c r="D18" s="209" t="s">
        <v>192</v>
      </c>
      <c r="E18" s="210">
        <v>4.91263</v>
      </c>
      <c r="F18" s="211"/>
      <c r="G18" s="212">
        <f>ROUND(E18*F18,2)</f>
        <v>0</v>
      </c>
      <c r="H18" s="211"/>
      <c r="I18" s="212">
        <f>ROUND(E18*H18,2)</f>
        <v>0</v>
      </c>
      <c r="J18" s="211"/>
      <c r="K18" s="212">
        <f>ROUND(E18*J18,2)</f>
        <v>0</v>
      </c>
      <c r="L18" s="212">
        <v>21</v>
      </c>
      <c r="M18" s="212">
        <f>G18*(1+L18/100)</f>
        <v>0</v>
      </c>
      <c r="N18" s="212">
        <v>0.0006</v>
      </c>
      <c r="O18" s="212">
        <f>ROUND(E18*N18,2)</f>
        <v>0</v>
      </c>
      <c r="P18" s="212">
        <v>0</v>
      </c>
      <c r="Q18" s="212">
        <f>ROUND(E18*P18,2)</f>
        <v>0</v>
      </c>
      <c r="R18" s="212" t="s">
        <v>193</v>
      </c>
      <c r="S18" s="212" t="s">
        <v>181</v>
      </c>
      <c r="T18" s="213" t="s">
        <v>194</v>
      </c>
      <c r="U18" s="204">
        <v>0.407</v>
      </c>
      <c r="V18" s="204">
        <f>ROUND(E18*U18,2)</f>
        <v>2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166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customHeight="1" outlineLevel="1">
      <c r="A19" s="214"/>
      <c r="B19" s="215"/>
      <c r="C19" s="216" t="s">
        <v>195</v>
      </c>
      <c r="D19" s="216"/>
      <c r="E19" s="216"/>
      <c r="F19" s="216"/>
      <c r="G19" s="216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196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customHeight="1" outlineLevel="1">
      <c r="A20" s="214"/>
      <c r="B20" s="215"/>
      <c r="C20" s="217" t="s">
        <v>197</v>
      </c>
      <c r="D20" s="217"/>
      <c r="E20" s="217"/>
      <c r="F20" s="217"/>
      <c r="G20" s="217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5"/>
      <c r="AD20" s="205"/>
      <c r="AE20" s="205"/>
      <c r="AF20" s="205"/>
      <c r="AG20" s="205" t="s">
        <v>198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22.5" outlineLevel="1">
      <c r="A21" s="206">
        <v>10</v>
      </c>
      <c r="B21" s="207" t="s">
        <v>199</v>
      </c>
      <c r="C21" s="208" t="s">
        <v>200</v>
      </c>
      <c r="D21" s="209" t="s">
        <v>192</v>
      </c>
      <c r="E21" s="210">
        <v>14.85346</v>
      </c>
      <c r="F21" s="211"/>
      <c r="G21" s="212">
        <f>ROUND(E21*F21,2)</f>
        <v>0</v>
      </c>
      <c r="H21" s="211"/>
      <c r="I21" s="212">
        <f>ROUND(E21*H21,2)</f>
        <v>0</v>
      </c>
      <c r="J21" s="211"/>
      <c r="K21" s="212">
        <f>ROUND(E21*J21,2)</f>
        <v>0</v>
      </c>
      <c r="L21" s="212">
        <v>21</v>
      </c>
      <c r="M21" s="212">
        <f>G21*(1+L21/100)</f>
        <v>0</v>
      </c>
      <c r="N21" s="212">
        <v>0.00062</v>
      </c>
      <c r="O21" s="212">
        <f>ROUND(E21*N21,2)</f>
        <v>0.01</v>
      </c>
      <c r="P21" s="212">
        <v>0</v>
      </c>
      <c r="Q21" s="212">
        <f>ROUND(E21*P21,2)</f>
        <v>0</v>
      </c>
      <c r="R21" s="212" t="s">
        <v>193</v>
      </c>
      <c r="S21" s="212" t="s">
        <v>181</v>
      </c>
      <c r="T21" s="213" t="s">
        <v>194</v>
      </c>
      <c r="U21" s="204">
        <v>0.316</v>
      </c>
      <c r="V21" s="204">
        <f>ROUND(E21*U21,2)</f>
        <v>4.69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166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customHeight="1" outlineLevel="1">
      <c r="A22" s="214"/>
      <c r="B22" s="215"/>
      <c r="C22" s="216" t="s">
        <v>195</v>
      </c>
      <c r="D22" s="216"/>
      <c r="E22" s="216"/>
      <c r="F22" s="216"/>
      <c r="G22" s="216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5"/>
      <c r="AA22" s="205"/>
      <c r="AB22" s="205"/>
      <c r="AC22" s="205"/>
      <c r="AD22" s="205"/>
      <c r="AE22" s="205"/>
      <c r="AF22" s="205"/>
      <c r="AG22" s="205" t="s">
        <v>196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customHeight="1" outlineLevel="1">
      <c r="A23" s="214"/>
      <c r="B23" s="215"/>
      <c r="C23" s="217" t="s">
        <v>197</v>
      </c>
      <c r="D23" s="217"/>
      <c r="E23" s="217"/>
      <c r="F23" s="217"/>
      <c r="G23" s="217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198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22.5" outlineLevel="1">
      <c r="A24" s="196">
        <v>11</v>
      </c>
      <c r="B24" s="197" t="s">
        <v>201</v>
      </c>
      <c r="C24" s="198" t="s">
        <v>202</v>
      </c>
      <c r="D24" s="199" t="s">
        <v>203</v>
      </c>
      <c r="E24" s="200">
        <v>67</v>
      </c>
      <c r="F24" s="201"/>
      <c r="G24" s="202">
        <f>ROUND(E24*F24,2)</f>
        <v>0</v>
      </c>
      <c r="H24" s="201"/>
      <c r="I24" s="202">
        <f>ROUND(E24*H24,2)</f>
        <v>0</v>
      </c>
      <c r="J24" s="201"/>
      <c r="K24" s="202">
        <f>ROUND(E24*J24,2)</f>
        <v>0</v>
      </c>
      <c r="L24" s="202">
        <v>21</v>
      </c>
      <c r="M24" s="202">
        <f>G24*(1+L24/100)</f>
        <v>0</v>
      </c>
      <c r="N24" s="202">
        <v>0</v>
      </c>
      <c r="O24" s="202">
        <f>ROUND(E24*N24,2)</f>
        <v>0</v>
      </c>
      <c r="P24" s="202">
        <v>0</v>
      </c>
      <c r="Q24" s="202">
        <f>ROUND(E24*P24,2)</f>
        <v>0</v>
      </c>
      <c r="R24" s="202" t="s">
        <v>204</v>
      </c>
      <c r="S24" s="202" t="s">
        <v>181</v>
      </c>
      <c r="T24" s="203" t="s">
        <v>194</v>
      </c>
      <c r="U24" s="204">
        <v>0.139</v>
      </c>
      <c r="V24" s="204">
        <f>ROUND(E24*U24,2)</f>
        <v>9.31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166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196">
        <v>12</v>
      </c>
      <c r="B25" s="197" t="s">
        <v>205</v>
      </c>
      <c r="C25" s="198" t="s">
        <v>206</v>
      </c>
      <c r="D25" s="199" t="s">
        <v>203</v>
      </c>
      <c r="E25" s="200">
        <v>50</v>
      </c>
      <c r="F25" s="201"/>
      <c r="G25" s="202">
        <f>ROUND(E25*F25,2)</f>
        <v>0</v>
      </c>
      <c r="H25" s="201"/>
      <c r="I25" s="202">
        <f>ROUND(E25*H25,2)</f>
        <v>0</v>
      </c>
      <c r="J25" s="201"/>
      <c r="K25" s="202">
        <f>ROUND(E25*J25,2)</f>
        <v>0</v>
      </c>
      <c r="L25" s="202">
        <v>21</v>
      </c>
      <c r="M25" s="202">
        <f>G25*(1+L25/100)</f>
        <v>0</v>
      </c>
      <c r="N25" s="202">
        <v>0</v>
      </c>
      <c r="O25" s="202">
        <f>ROUND(E25*N25,2)</f>
        <v>0</v>
      </c>
      <c r="P25" s="202">
        <v>0</v>
      </c>
      <c r="Q25" s="202">
        <f>ROUND(E25*P25,2)</f>
        <v>0</v>
      </c>
      <c r="R25" s="202" t="s">
        <v>204</v>
      </c>
      <c r="S25" s="202" t="s">
        <v>181</v>
      </c>
      <c r="T25" s="203" t="s">
        <v>194</v>
      </c>
      <c r="U25" s="204">
        <v>0.188</v>
      </c>
      <c r="V25" s="204">
        <f>ROUND(E25*U25,2)</f>
        <v>9.4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166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22.5" outlineLevel="1">
      <c r="A26" s="196">
        <v>13</v>
      </c>
      <c r="B26" s="197" t="s">
        <v>207</v>
      </c>
      <c r="C26" s="198" t="s">
        <v>208</v>
      </c>
      <c r="D26" s="199" t="s">
        <v>203</v>
      </c>
      <c r="E26" s="200">
        <v>10</v>
      </c>
      <c r="F26" s="201"/>
      <c r="G26" s="202">
        <f>ROUND(E26*F26,2)</f>
        <v>0</v>
      </c>
      <c r="H26" s="201"/>
      <c r="I26" s="202">
        <f>ROUND(E26*H26,2)</f>
        <v>0</v>
      </c>
      <c r="J26" s="201"/>
      <c r="K26" s="202">
        <f>ROUND(E26*J26,2)</f>
        <v>0</v>
      </c>
      <c r="L26" s="202">
        <v>21</v>
      </c>
      <c r="M26" s="202">
        <f>G26*(1+L26/100)</f>
        <v>0</v>
      </c>
      <c r="N26" s="202">
        <v>0</v>
      </c>
      <c r="O26" s="202">
        <f>ROUND(E26*N26,2)</f>
        <v>0</v>
      </c>
      <c r="P26" s="202">
        <v>0</v>
      </c>
      <c r="Q26" s="202">
        <f>ROUND(E26*P26,2)</f>
        <v>0</v>
      </c>
      <c r="R26" s="202" t="s">
        <v>204</v>
      </c>
      <c r="S26" s="202" t="s">
        <v>181</v>
      </c>
      <c r="T26" s="203" t="s">
        <v>194</v>
      </c>
      <c r="U26" s="204">
        <v>0.217</v>
      </c>
      <c r="V26" s="204">
        <f>ROUND(E26*U26,2)</f>
        <v>2.17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166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22.5" outlineLevel="1">
      <c r="A27" s="196">
        <v>14</v>
      </c>
      <c r="B27" s="197" t="s">
        <v>209</v>
      </c>
      <c r="C27" s="198" t="s">
        <v>210</v>
      </c>
      <c r="D27" s="199" t="s">
        <v>203</v>
      </c>
      <c r="E27" s="200">
        <v>90</v>
      </c>
      <c r="F27" s="201"/>
      <c r="G27" s="202">
        <f>ROUND(E27*F27,2)</f>
        <v>0</v>
      </c>
      <c r="H27" s="201"/>
      <c r="I27" s="202">
        <f>ROUND(E27*H27,2)</f>
        <v>0</v>
      </c>
      <c r="J27" s="201"/>
      <c r="K27" s="202">
        <f>ROUND(E27*J27,2)</f>
        <v>0</v>
      </c>
      <c r="L27" s="202">
        <v>21</v>
      </c>
      <c r="M27" s="202">
        <f>G27*(1+L27/100)</f>
        <v>0</v>
      </c>
      <c r="N27" s="202">
        <v>0</v>
      </c>
      <c r="O27" s="202">
        <f>ROUND(E27*N27,2)</f>
        <v>0</v>
      </c>
      <c r="P27" s="202">
        <v>0</v>
      </c>
      <c r="Q27" s="202">
        <f>ROUND(E27*P27,2)</f>
        <v>0</v>
      </c>
      <c r="R27" s="202"/>
      <c r="S27" s="202" t="s">
        <v>163</v>
      </c>
      <c r="T27" s="203" t="s">
        <v>194</v>
      </c>
      <c r="U27" s="204">
        <v>0.217</v>
      </c>
      <c r="V27" s="204">
        <f>ROUND(E27*U27,2)</f>
        <v>19.53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166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196">
        <v>15</v>
      </c>
      <c r="B28" s="197" t="s">
        <v>211</v>
      </c>
      <c r="C28" s="198" t="s">
        <v>212</v>
      </c>
      <c r="D28" s="199" t="s">
        <v>213</v>
      </c>
      <c r="E28" s="200">
        <v>24</v>
      </c>
      <c r="F28" s="201"/>
      <c r="G28" s="202">
        <f>ROUND(E28*F28,2)</f>
        <v>0</v>
      </c>
      <c r="H28" s="201"/>
      <c r="I28" s="202">
        <f>ROUND(E28*H28,2)</f>
        <v>0</v>
      </c>
      <c r="J28" s="201"/>
      <c r="K28" s="202">
        <f>ROUND(E28*J28,2)</f>
        <v>0</v>
      </c>
      <c r="L28" s="202">
        <v>21</v>
      </c>
      <c r="M28" s="202">
        <f>G28*(1+L28/100)</f>
        <v>0</v>
      </c>
      <c r="N28" s="202">
        <v>0</v>
      </c>
      <c r="O28" s="202">
        <f>ROUND(E28*N28,2)</f>
        <v>0</v>
      </c>
      <c r="P28" s="202">
        <v>0</v>
      </c>
      <c r="Q28" s="202">
        <f>ROUND(E28*P28,2)</f>
        <v>0</v>
      </c>
      <c r="R28" s="202"/>
      <c r="S28" s="202" t="s">
        <v>163</v>
      </c>
      <c r="T28" s="203" t="s">
        <v>164</v>
      </c>
      <c r="U28" s="204">
        <v>0.242</v>
      </c>
      <c r="V28" s="204">
        <f>ROUND(E28*U28,2)</f>
        <v>5.81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166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>
      <c r="A29" s="196">
        <v>16</v>
      </c>
      <c r="B29" s="197" t="s">
        <v>214</v>
      </c>
      <c r="C29" s="198" t="s">
        <v>215</v>
      </c>
      <c r="D29" s="199" t="s">
        <v>216</v>
      </c>
      <c r="E29" s="200">
        <v>15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</v>
      </c>
      <c r="O29" s="202">
        <f>ROUND(E29*N29,2)</f>
        <v>0</v>
      </c>
      <c r="P29" s="202">
        <v>0</v>
      </c>
      <c r="Q29" s="202">
        <f>ROUND(E29*P29,2)</f>
        <v>0</v>
      </c>
      <c r="R29" s="202" t="s">
        <v>217</v>
      </c>
      <c r="S29" s="202" t="s">
        <v>181</v>
      </c>
      <c r="T29" s="203" t="s">
        <v>194</v>
      </c>
      <c r="U29" s="204">
        <v>0</v>
      </c>
      <c r="V29" s="204">
        <f>ROUND(E29*U29,2)</f>
        <v>0</v>
      </c>
      <c r="W29" s="204"/>
      <c r="X29" s="204" t="s">
        <v>218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219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22.5" outlineLevel="1">
      <c r="A30" s="196">
        <v>17</v>
      </c>
      <c r="B30" s="197" t="s">
        <v>220</v>
      </c>
      <c r="C30" s="198" t="s">
        <v>221</v>
      </c>
      <c r="D30" s="199" t="s">
        <v>216</v>
      </c>
      <c r="E30" s="200">
        <v>1</v>
      </c>
      <c r="F30" s="201"/>
      <c r="G30" s="202">
        <f>ROUND(E30*F30,2)</f>
        <v>0</v>
      </c>
      <c r="H30" s="201"/>
      <c r="I30" s="202">
        <f>ROUND(E30*H30,2)</f>
        <v>0</v>
      </c>
      <c r="J30" s="201"/>
      <c r="K30" s="202">
        <f>ROUND(E30*J30,2)</f>
        <v>0</v>
      </c>
      <c r="L30" s="202">
        <v>21</v>
      </c>
      <c r="M30" s="202">
        <f>G30*(1+L30/100)</f>
        <v>0</v>
      </c>
      <c r="N30" s="202">
        <v>0.002</v>
      </c>
      <c r="O30" s="202">
        <f>ROUND(E30*N30,2)</f>
        <v>0</v>
      </c>
      <c r="P30" s="202">
        <v>0</v>
      </c>
      <c r="Q30" s="202">
        <f>ROUND(E30*P30,2)</f>
        <v>0</v>
      </c>
      <c r="R30" s="202" t="s">
        <v>217</v>
      </c>
      <c r="S30" s="202" t="s">
        <v>181</v>
      </c>
      <c r="T30" s="203" t="s">
        <v>194</v>
      </c>
      <c r="U30" s="204">
        <v>0</v>
      </c>
      <c r="V30" s="204">
        <f>ROUND(E30*U30,2)</f>
        <v>0</v>
      </c>
      <c r="W30" s="204"/>
      <c r="X30" s="204" t="s">
        <v>218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219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>
      <c r="A31" s="196">
        <v>18</v>
      </c>
      <c r="B31" s="197" t="s">
        <v>222</v>
      </c>
      <c r="C31" s="198" t="s">
        <v>223</v>
      </c>
      <c r="D31" s="199" t="s">
        <v>216</v>
      </c>
      <c r="E31" s="200">
        <v>10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0.00056</v>
      </c>
      <c r="O31" s="202">
        <f>ROUND(E31*N31,2)</f>
        <v>0.01</v>
      </c>
      <c r="P31" s="202">
        <v>0</v>
      </c>
      <c r="Q31" s="202">
        <f>ROUND(E31*P31,2)</f>
        <v>0</v>
      </c>
      <c r="R31" s="202" t="s">
        <v>217</v>
      </c>
      <c r="S31" s="202" t="s">
        <v>181</v>
      </c>
      <c r="T31" s="203" t="s">
        <v>194</v>
      </c>
      <c r="U31" s="204">
        <v>0</v>
      </c>
      <c r="V31" s="204">
        <f>ROUND(E31*U31,2)</f>
        <v>0</v>
      </c>
      <c r="W31" s="204"/>
      <c r="X31" s="204" t="s">
        <v>218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219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22.5" outlineLevel="1">
      <c r="A32" s="196">
        <v>19</v>
      </c>
      <c r="B32" s="197" t="s">
        <v>224</v>
      </c>
      <c r="C32" s="198" t="s">
        <v>225</v>
      </c>
      <c r="D32" s="199" t="s">
        <v>216</v>
      </c>
      <c r="E32" s="200">
        <v>5</v>
      </c>
      <c r="F32" s="201"/>
      <c r="G32" s="202">
        <f>ROUND(E32*F32,2)</f>
        <v>0</v>
      </c>
      <c r="H32" s="201"/>
      <c r="I32" s="202">
        <f>ROUND(E32*H32,2)</f>
        <v>0</v>
      </c>
      <c r="J32" s="201"/>
      <c r="K32" s="202">
        <f>ROUND(E32*J32,2)</f>
        <v>0</v>
      </c>
      <c r="L32" s="202">
        <v>21</v>
      </c>
      <c r="M32" s="202">
        <f>G32*(1+L32/100)</f>
        <v>0</v>
      </c>
      <c r="N32" s="202">
        <v>0.00072</v>
      </c>
      <c r="O32" s="202">
        <f>ROUND(E32*N32,2)</f>
        <v>0</v>
      </c>
      <c r="P32" s="202">
        <v>0</v>
      </c>
      <c r="Q32" s="202">
        <f>ROUND(E32*P32,2)</f>
        <v>0</v>
      </c>
      <c r="R32" s="202" t="s">
        <v>217</v>
      </c>
      <c r="S32" s="202" t="s">
        <v>181</v>
      </c>
      <c r="T32" s="203" t="s">
        <v>194</v>
      </c>
      <c r="U32" s="204">
        <v>0</v>
      </c>
      <c r="V32" s="204">
        <f>ROUND(E32*U32,2)</f>
        <v>0</v>
      </c>
      <c r="W32" s="204"/>
      <c r="X32" s="204" t="s">
        <v>218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219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22.5" outlineLevel="1">
      <c r="A33" s="196">
        <v>20</v>
      </c>
      <c r="B33" s="197" t="s">
        <v>226</v>
      </c>
      <c r="C33" s="198" t="s">
        <v>227</v>
      </c>
      <c r="D33" s="199" t="s">
        <v>192</v>
      </c>
      <c r="E33" s="200">
        <v>24.7076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0.0103</v>
      </c>
      <c r="O33" s="202">
        <f>ROUND(E33*N33,2)</f>
        <v>0.25</v>
      </c>
      <c r="P33" s="202">
        <v>0</v>
      </c>
      <c r="Q33" s="202">
        <f>ROUND(E33*P33,2)</f>
        <v>0</v>
      </c>
      <c r="R33" s="202" t="s">
        <v>217</v>
      </c>
      <c r="S33" s="202" t="s">
        <v>181</v>
      </c>
      <c r="T33" s="203" t="s">
        <v>194</v>
      </c>
      <c r="U33" s="204">
        <v>0</v>
      </c>
      <c r="V33" s="204">
        <f>ROUND(E33*U33,2)</f>
        <v>0</v>
      </c>
      <c r="W33" s="204"/>
      <c r="X33" s="204" t="s">
        <v>218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219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33.75" outlineLevel="1">
      <c r="A34" s="196">
        <v>21</v>
      </c>
      <c r="B34" s="197" t="s">
        <v>228</v>
      </c>
      <c r="C34" s="198" t="s">
        <v>229</v>
      </c>
      <c r="D34" s="199" t="s">
        <v>203</v>
      </c>
      <c r="E34" s="200">
        <v>30</v>
      </c>
      <c r="F34" s="201"/>
      <c r="G34" s="202">
        <f>ROUND(E34*F34,2)</f>
        <v>0</v>
      </c>
      <c r="H34" s="201"/>
      <c r="I34" s="202">
        <f>ROUND(E34*H34,2)</f>
        <v>0</v>
      </c>
      <c r="J34" s="201"/>
      <c r="K34" s="202">
        <f>ROUND(E34*J34,2)</f>
        <v>0</v>
      </c>
      <c r="L34" s="202">
        <v>21</v>
      </c>
      <c r="M34" s="202">
        <f>G34*(1+L34/100)</f>
        <v>0</v>
      </c>
      <c r="N34" s="202">
        <v>0.00034</v>
      </c>
      <c r="O34" s="202">
        <f>ROUND(E34*N34,2)</f>
        <v>0.01</v>
      </c>
      <c r="P34" s="202">
        <v>0</v>
      </c>
      <c r="Q34" s="202">
        <f>ROUND(E34*P34,2)</f>
        <v>0</v>
      </c>
      <c r="R34" s="202" t="s">
        <v>217</v>
      </c>
      <c r="S34" s="202" t="s">
        <v>181</v>
      </c>
      <c r="T34" s="203" t="s">
        <v>194</v>
      </c>
      <c r="U34" s="204">
        <v>0</v>
      </c>
      <c r="V34" s="204">
        <f>ROUND(E34*U34,2)</f>
        <v>0</v>
      </c>
      <c r="W34" s="204"/>
      <c r="X34" s="204" t="s">
        <v>218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219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33.75" outlineLevel="1">
      <c r="A35" s="196">
        <v>22</v>
      </c>
      <c r="B35" s="197" t="s">
        <v>230</v>
      </c>
      <c r="C35" s="198" t="s">
        <v>231</v>
      </c>
      <c r="D35" s="199" t="s">
        <v>203</v>
      </c>
      <c r="E35" s="200">
        <v>36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21</v>
      </c>
      <c r="M35" s="202">
        <f>G35*(1+L35/100)</f>
        <v>0</v>
      </c>
      <c r="N35" s="202">
        <v>0.00039</v>
      </c>
      <c r="O35" s="202">
        <f>ROUND(E35*N35,2)</f>
        <v>0.01</v>
      </c>
      <c r="P35" s="202">
        <v>0</v>
      </c>
      <c r="Q35" s="202">
        <f>ROUND(E35*P35,2)</f>
        <v>0</v>
      </c>
      <c r="R35" s="202" t="s">
        <v>217</v>
      </c>
      <c r="S35" s="202" t="s">
        <v>181</v>
      </c>
      <c r="T35" s="203" t="s">
        <v>194</v>
      </c>
      <c r="U35" s="204">
        <v>0</v>
      </c>
      <c r="V35" s="204">
        <f>ROUND(E35*U35,2)</f>
        <v>0</v>
      </c>
      <c r="W35" s="204"/>
      <c r="X35" s="204" t="s">
        <v>218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219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33.75" outlineLevel="1">
      <c r="A36" s="196">
        <v>23</v>
      </c>
      <c r="B36" s="197" t="s">
        <v>232</v>
      </c>
      <c r="C36" s="198" t="s">
        <v>233</v>
      </c>
      <c r="D36" s="199" t="s">
        <v>203</v>
      </c>
      <c r="E36" s="200">
        <v>1</v>
      </c>
      <c r="F36" s="201"/>
      <c r="G36" s="202">
        <f>ROUND(E36*F36,2)</f>
        <v>0</v>
      </c>
      <c r="H36" s="201"/>
      <c r="I36" s="202">
        <f>ROUND(E36*H36,2)</f>
        <v>0</v>
      </c>
      <c r="J36" s="201"/>
      <c r="K36" s="202">
        <f>ROUND(E36*J36,2)</f>
        <v>0</v>
      </c>
      <c r="L36" s="202">
        <v>21</v>
      </c>
      <c r="M36" s="202">
        <f>G36*(1+L36/100)</f>
        <v>0</v>
      </c>
      <c r="N36" s="202">
        <v>0.00044</v>
      </c>
      <c r="O36" s="202">
        <f>ROUND(E36*N36,2)</f>
        <v>0</v>
      </c>
      <c r="P36" s="202">
        <v>0</v>
      </c>
      <c r="Q36" s="202">
        <f>ROUND(E36*P36,2)</f>
        <v>0</v>
      </c>
      <c r="R36" s="202" t="s">
        <v>217</v>
      </c>
      <c r="S36" s="202" t="s">
        <v>181</v>
      </c>
      <c r="T36" s="203" t="s">
        <v>194</v>
      </c>
      <c r="U36" s="204">
        <v>0</v>
      </c>
      <c r="V36" s="204">
        <f>ROUND(E36*U36,2)</f>
        <v>0</v>
      </c>
      <c r="W36" s="204"/>
      <c r="X36" s="204" t="s">
        <v>218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219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33.75" outlineLevel="1">
      <c r="A37" s="196">
        <v>24</v>
      </c>
      <c r="B37" s="197" t="s">
        <v>234</v>
      </c>
      <c r="C37" s="198" t="s">
        <v>235</v>
      </c>
      <c r="D37" s="199" t="s">
        <v>203</v>
      </c>
      <c r="E37" s="200">
        <v>2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0.0009</v>
      </c>
      <c r="O37" s="202">
        <f>ROUND(E37*N37,2)</f>
        <v>0</v>
      </c>
      <c r="P37" s="202">
        <v>0</v>
      </c>
      <c r="Q37" s="202">
        <f>ROUND(E37*P37,2)</f>
        <v>0</v>
      </c>
      <c r="R37" s="202" t="s">
        <v>217</v>
      </c>
      <c r="S37" s="202" t="s">
        <v>181</v>
      </c>
      <c r="T37" s="203" t="s">
        <v>194</v>
      </c>
      <c r="U37" s="204">
        <v>0</v>
      </c>
      <c r="V37" s="204">
        <f>ROUND(E37*U37,2)</f>
        <v>0</v>
      </c>
      <c r="W37" s="204"/>
      <c r="X37" s="204" t="s">
        <v>218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219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33.75" outlineLevel="1">
      <c r="A38" s="196">
        <v>25</v>
      </c>
      <c r="B38" s="197" t="s">
        <v>236</v>
      </c>
      <c r="C38" s="198" t="s">
        <v>237</v>
      </c>
      <c r="D38" s="199" t="s">
        <v>203</v>
      </c>
      <c r="E38" s="200">
        <v>48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0.00141</v>
      </c>
      <c r="O38" s="202">
        <f>ROUND(E38*N38,2)</f>
        <v>0.07</v>
      </c>
      <c r="P38" s="202">
        <v>0</v>
      </c>
      <c r="Q38" s="202">
        <f>ROUND(E38*P38,2)</f>
        <v>0</v>
      </c>
      <c r="R38" s="202" t="s">
        <v>217</v>
      </c>
      <c r="S38" s="202" t="s">
        <v>181</v>
      </c>
      <c r="T38" s="203" t="s">
        <v>194</v>
      </c>
      <c r="U38" s="204">
        <v>0</v>
      </c>
      <c r="V38" s="204">
        <f>ROUND(E38*U38,2)</f>
        <v>0</v>
      </c>
      <c r="W38" s="204"/>
      <c r="X38" s="204" t="s">
        <v>218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219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33.75" outlineLevel="1">
      <c r="A39" s="196">
        <v>26</v>
      </c>
      <c r="B39" s="197" t="s">
        <v>238</v>
      </c>
      <c r="C39" s="198" t="s">
        <v>239</v>
      </c>
      <c r="D39" s="199" t="s">
        <v>203</v>
      </c>
      <c r="E39" s="200">
        <v>10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0.00217</v>
      </c>
      <c r="O39" s="202">
        <f>ROUND(E39*N39,2)</f>
        <v>0.02</v>
      </c>
      <c r="P39" s="202">
        <v>0</v>
      </c>
      <c r="Q39" s="202">
        <f>ROUND(E39*P39,2)</f>
        <v>0</v>
      </c>
      <c r="R39" s="202" t="s">
        <v>217</v>
      </c>
      <c r="S39" s="202" t="s">
        <v>181</v>
      </c>
      <c r="T39" s="203" t="s">
        <v>194</v>
      </c>
      <c r="U39" s="204">
        <v>0</v>
      </c>
      <c r="V39" s="204">
        <f>ROUND(E39*U39,2)</f>
        <v>0</v>
      </c>
      <c r="W39" s="204"/>
      <c r="X39" s="204" t="s">
        <v>218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219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33.75" outlineLevel="1">
      <c r="A40" s="206">
        <v>27</v>
      </c>
      <c r="B40" s="207" t="s">
        <v>240</v>
      </c>
      <c r="C40" s="208" t="s">
        <v>241</v>
      </c>
      <c r="D40" s="209" t="s">
        <v>203</v>
      </c>
      <c r="E40" s="210">
        <v>10</v>
      </c>
      <c r="F40" s="211"/>
      <c r="G40" s="212">
        <f>ROUND(E40*F40,2)</f>
        <v>0</v>
      </c>
      <c r="H40" s="211"/>
      <c r="I40" s="212">
        <f>ROUND(E40*H40,2)</f>
        <v>0</v>
      </c>
      <c r="J40" s="211"/>
      <c r="K40" s="212">
        <f>ROUND(E40*J40,2)</f>
        <v>0</v>
      </c>
      <c r="L40" s="212">
        <v>21</v>
      </c>
      <c r="M40" s="212">
        <f>G40*(1+L40/100)</f>
        <v>0</v>
      </c>
      <c r="N40" s="212">
        <v>0.0037</v>
      </c>
      <c r="O40" s="212">
        <f>ROUND(E40*N40,2)</f>
        <v>0.04</v>
      </c>
      <c r="P40" s="212">
        <v>0</v>
      </c>
      <c r="Q40" s="212">
        <f>ROUND(E40*P40,2)</f>
        <v>0</v>
      </c>
      <c r="R40" s="212" t="s">
        <v>217</v>
      </c>
      <c r="S40" s="212" t="s">
        <v>181</v>
      </c>
      <c r="T40" s="213" t="s">
        <v>194</v>
      </c>
      <c r="U40" s="204">
        <v>0</v>
      </c>
      <c r="V40" s="204">
        <f>ROUND(E40*U40,2)</f>
        <v>0</v>
      </c>
      <c r="W40" s="204"/>
      <c r="X40" s="204" t="s">
        <v>218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219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214">
        <v>28</v>
      </c>
      <c r="B41" s="215" t="s">
        <v>242</v>
      </c>
      <c r="C41" s="218" t="s">
        <v>243</v>
      </c>
      <c r="D41" s="219" t="s">
        <v>24</v>
      </c>
      <c r="E41" s="220"/>
      <c r="F41" s="221"/>
      <c r="G41" s="204">
        <f>ROUND(E41*F41,2)</f>
        <v>0</v>
      </c>
      <c r="H41" s="221"/>
      <c r="I41" s="204">
        <f>ROUND(E41*H41,2)</f>
        <v>0</v>
      </c>
      <c r="J41" s="221"/>
      <c r="K41" s="204">
        <f>ROUND(E41*J41,2)</f>
        <v>0</v>
      </c>
      <c r="L41" s="204">
        <v>21</v>
      </c>
      <c r="M41" s="204">
        <f>G41*(1+L41/100)</f>
        <v>0</v>
      </c>
      <c r="N41" s="204">
        <v>0</v>
      </c>
      <c r="O41" s="204">
        <f>ROUND(E41*N41,2)</f>
        <v>0</v>
      </c>
      <c r="P41" s="204">
        <v>0</v>
      </c>
      <c r="Q41" s="204">
        <f>ROUND(E41*P41,2)</f>
        <v>0</v>
      </c>
      <c r="R41" s="204" t="s">
        <v>193</v>
      </c>
      <c r="S41" s="204" t="s">
        <v>181</v>
      </c>
      <c r="T41" s="204" t="s">
        <v>194</v>
      </c>
      <c r="U41" s="204">
        <v>0</v>
      </c>
      <c r="V41" s="204">
        <f>ROUND(E41*U41,2)</f>
        <v>0</v>
      </c>
      <c r="W41" s="204"/>
      <c r="X41" s="204" t="s">
        <v>244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245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customHeight="1" outlineLevel="1">
      <c r="A42" s="214"/>
      <c r="B42" s="215"/>
      <c r="C42" s="222" t="s">
        <v>246</v>
      </c>
      <c r="D42" s="222"/>
      <c r="E42" s="222"/>
      <c r="F42" s="222"/>
      <c r="G42" s="222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5"/>
      <c r="AA42" s="205"/>
      <c r="AB42" s="205"/>
      <c r="AC42" s="205"/>
      <c r="AD42" s="205"/>
      <c r="AE42" s="205"/>
      <c r="AF42" s="205"/>
      <c r="AG42" s="205" t="s">
        <v>196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33" ht="12.75">
      <c r="A43" s="188" t="s">
        <v>158</v>
      </c>
      <c r="B43" s="189" t="s">
        <v>82</v>
      </c>
      <c r="C43" s="190" t="s">
        <v>83</v>
      </c>
      <c r="D43" s="191"/>
      <c r="E43" s="192"/>
      <c r="F43" s="193"/>
      <c r="G43" s="193">
        <f>SUMIF(AG44:AG56,"&lt;&gt;NOR",G44:G56)</f>
        <v>0</v>
      </c>
      <c r="H43" s="193"/>
      <c r="I43" s="193">
        <f>SUM(I44:I56)</f>
        <v>0</v>
      </c>
      <c r="J43" s="193"/>
      <c r="K43" s="193">
        <f>SUM(K44:K56)</f>
        <v>0</v>
      </c>
      <c r="L43" s="193"/>
      <c r="M43" s="193">
        <f>SUM(M44:M56)</f>
        <v>0</v>
      </c>
      <c r="N43" s="193"/>
      <c r="O43" s="193">
        <f>SUM(O44:O56)</f>
        <v>0.03</v>
      </c>
      <c r="P43" s="193"/>
      <c r="Q43" s="193">
        <f>SUM(Q44:Q56)</f>
        <v>0</v>
      </c>
      <c r="R43" s="193"/>
      <c r="S43" s="193"/>
      <c r="T43" s="194"/>
      <c r="U43" s="195"/>
      <c r="V43" s="195">
        <f>SUM(V44:V56)</f>
        <v>16.61</v>
      </c>
      <c r="W43" s="195"/>
      <c r="X43" s="195"/>
      <c r="AG43" t="s">
        <v>159</v>
      </c>
    </row>
    <row r="44" spans="1:60" ht="12.75" outlineLevel="1">
      <c r="A44" s="206">
        <v>29</v>
      </c>
      <c r="B44" s="207" t="s">
        <v>247</v>
      </c>
      <c r="C44" s="208" t="s">
        <v>248</v>
      </c>
      <c r="D44" s="209" t="s">
        <v>203</v>
      </c>
      <c r="E44" s="210">
        <v>35</v>
      </c>
      <c r="F44" s="211"/>
      <c r="G44" s="212">
        <f>ROUND(E44*F44,2)</f>
        <v>0</v>
      </c>
      <c r="H44" s="211"/>
      <c r="I44" s="212">
        <f>ROUND(E44*H44,2)</f>
        <v>0</v>
      </c>
      <c r="J44" s="211"/>
      <c r="K44" s="212">
        <f>ROUND(E44*J44,2)</f>
        <v>0</v>
      </c>
      <c r="L44" s="212">
        <v>21</v>
      </c>
      <c r="M44" s="212">
        <f>G44*(1+L44/100)</f>
        <v>0</v>
      </c>
      <c r="N44" s="212">
        <v>0.00047</v>
      </c>
      <c r="O44" s="212">
        <f>ROUND(E44*N44,2)</f>
        <v>0.02</v>
      </c>
      <c r="P44" s="212">
        <v>0</v>
      </c>
      <c r="Q44" s="212">
        <f>ROUND(E44*P44,2)</f>
        <v>0</v>
      </c>
      <c r="R44" s="212" t="s">
        <v>204</v>
      </c>
      <c r="S44" s="212" t="s">
        <v>181</v>
      </c>
      <c r="T44" s="213" t="s">
        <v>194</v>
      </c>
      <c r="U44" s="204">
        <v>0.359</v>
      </c>
      <c r="V44" s="204">
        <f>ROUND(E44*U44,2)</f>
        <v>12.57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166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customHeight="1" outlineLevel="1">
      <c r="A45" s="214"/>
      <c r="B45" s="215"/>
      <c r="C45" s="216" t="s">
        <v>249</v>
      </c>
      <c r="D45" s="216"/>
      <c r="E45" s="216"/>
      <c r="F45" s="216"/>
      <c r="G45" s="216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196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customHeight="1" outlineLevel="1">
      <c r="A46" s="214"/>
      <c r="B46" s="215"/>
      <c r="C46" s="217" t="s">
        <v>250</v>
      </c>
      <c r="D46" s="217"/>
      <c r="E46" s="217"/>
      <c r="F46" s="217"/>
      <c r="G46" s="217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5"/>
      <c r="Z46" s="205"/>
      <c r="AA46" s="205"/>
      <c r="AB46" s="205"/>
      <c r="AC46" s="205"/>
      <c r="AD46" s="205"/>
      <c r="AE46" s="205"/>
      <c r="AF46" s="205"/>
      <c r="AG46" s="205" t="s">
        <v>198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1">
      <c r="A47" s="206">
        <v>30</v>
      </c>
      <c r="B47" s="207" t="s">
        <v>251</v>
      </c>
      <c r="C47" s="208" t="s">
        <v>252</v>
      </c>
      <c r="D47" s="209" t="s">
        <v>216</v>
      </c>
      <c r="E47" s="210">
        <v>3</v>
      </c>
      <c r="F47" s="211"/>
      <c r="G47" s="212">
        <f>ROUND(E47*F47,2)</f>
        <v>0</v>
      </c>
      <c r="H47" s="211"/>
      <c r="I47" s="212">
        <f>ROUND(E47*H47,2)</f>
        <v>0</v>
      </c>
      <c r="J47" s="211"/>
      <c r="K47" s="212">
        <f>ROUND(E47*J47,2)</f>
        <v>0</v>
      </c>
      <c r="L47" s="212">
        <v>21</v>
      </c>
      <c r="M47" s="212">
        <f>G47*(1+L47/100)</f>
        <v>0</v>
      </c>
      <c r="N47" s="212">
        <v>0</v>
      </c>
      <c r="O47" s="212">
        <f>ROUND(E47*N47,2)</f>
        <v>0</v>
      </c>
      <c r="P47" s="212">
        <v>0</v>
      </c>
      <c r="Q47" s="212">
        <f>ROUND(E47*P47,2)</f>
        <v>0</v>
      </c>
      <c r="R47" s="212" t="s">
        <v>204</v>
      </c>
      <c r="S47" s="212" t="s">
        <v>181</v>
      </c>
      <c r="T47" s="213" t="s">
        <v>194</v>
      </c>
      <c r="U47" s="204">
        <v>0.174</v>
      </c>
      <c r="V47" s="204">
        <f>ROUND(E47*U47,2)</f>
        <v>0.52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166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customHeight="1" outlineLevel="1">
      <c r="A48" s="214"/>
      <c r="B48" s="215"/>
      <c r="C48" s="216" t="s">
        <v>253</v>
      </c>
      <c r="D48" s="216"/>
      <c r="E48" s="216"/>
      <c r="F48" s="216"/>
      <c r="G48" s="216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5"/>
      <c r="Z48" s="205"/>
      <c r="AA48" s="205"/>
      <c r="AB48" s="205"/>
      <c r="AC48" s="205"/>
      <c r="AD48" s="205"/>
      <c r="AE48" s="205"/>
      <c r="AF48" s="205"/>
      <c r="AG48" s="205" t="s">
        <v>196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196">
        <v>31</v>
      </c>
      <c r="B49" s="197" t="s">
        <v>254</v>
      </c>
      <c r="C49" s="198" t="s">
        <v>255</v>
      </c>
      <c r="D49" s="199" t="s">
        <v>203</v>
      </c>
      <c r="E49" s="200">
        <v>20</v>
      </c>
      <c r="F49" s="201"/>
      <c r="G49" s="202">
        <f>ROUND(E49*F49,2)</f>
        <v>0</v>
      </c>
      <c r="H49" s="201"/>
      <c r="I49" s="202">
        <f>ROUND(E49*H49,2)</f>
        <v>0</v>
      </c>
      <c r="J49" s="201"/>
      <c r="K49" s="202">
        <f>ROUND(E49*J49,2)</f>
        <v>0</v>
      </c>
      <c r="L49" s="202">
        <v>21</v>
      </c>
      <c r="M49" s="202">
        <f>G49*(1+L49/100)</f>
        <v>0</v>
      </c>
      <c r="N49" s="202">
        <v>0</v>
      </c>
      <c r="O49" s="202">
        <f>ROUND(E49*N49,2)</f>
        <v>0</v>
      </c>
      <c r="P49" s="202">
        <v>0</v>
      </c>
      <c r="Q49" s="202">
        <f>ROUND(E49*P49,2)</f>
        <v>0</v>
      </c>
      <c r="R49" s="202" t="s">
        <v>204</v>
      </c>
      <c r="S49" s="202" t="s">
        <v>181</v>
      </c>
      <c r="T49" s="203" t="s">
        <v>194</v>
      </c>
      <c r="U49" s="204">
        <v>0.048</v>
      </c>
      <c r="V49" s="204">
        <f>ROUND(E49*U49,2)</f>
        <v>0.96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166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196">
        <v>32</v>
      </c>
      <c r="B50" s="197" t="s">
        <v>256</v>
      </c>
      <c r="C50" s="198" t="s">
        <v>257</v>
      </c>
      <c r="D50" s="199" t="s">
        <v>203</v>
      </c>
      <c r="E50" s="200">
        <v>10</v>
      </c>
      <c r="F50" s="201"/>
      <c r="G50" s="202">
        <f>ROUND(E50*F50,2)</f>
        <v>0</v>
      </c>
      <c r="H50" s="201"/>
      <c r="I50" s="202">
        <f>ROUND(E50*H50,2)</f>
        <v>0</v>
      </c>
      <c r="J50" s="201"/>
      <c r="K50" s="202">
        <f>ROUND(E50*J50,2)</f>
        <v>0</v>
      </c>
      <c r="L50" s="202">
        <v>21</v>
      </c>
      <c r="M50" s="202">
        <f>G50*(1+L50/100)</f>
        <v>0</v>
      </c>
      <c r="N50" s="202">
        <v>0.00071</v>
      </c>
      <c r="O50" s="202">
        <f>ROUND(E50*N50,2)</f>
        <v>0.01</v>
      </c>
      <c r="P50" s="202">
        <v>0</v>
      </c>
      <c r="Q50" s="202">
        <f>ROUND(E50*P50,2)</f>
        <v>0</v>
      </c>
      <c r="R50" s="202" t="s">
        <v>258</v>
      </c>
      <c r="S50" s="202" t="s">
        <v>181</v>
      </c>
      <c r="T50" s="203" t="s">
        <v>194</v>
      </c>
      <c r="U50" s="204">
        <v>0.042</v>
      </c>
      <c r="V50" s="204">
        <f>ROUND(E50*U50,2)</f>
        <v>0.42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166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206">
        <v>33</v>
      </c>
      <c r="B51" s="207" t="s">
        <v>259</v>
      </c>
      <c r="C51" s="208" t="s">
        <v>260</v>
      </c>
      <c r="D51" s="209" t="s">
        <v>216</v>
      </c>
      <c r="E51" s="210">
        <v>3</v>
      </c>
      <c r="F51" s="211"/>
      <c r="G51" s="212">
        <f>ROUND(E51*F51,2)</f>
        <v>0</v>
      </c>
      <c r="H51" s="211"/>
      <c r="I51" s="212">
        <f>ROUND(E51*H51,2)</f>
        <v>0</v>
      </c>
      <c r="J51" s="211"/>
      <c r="K51" s="212">
        <f>ROUND(E51*J51,2)</f>
        <v>0</v>
      </c>
      <c r="L51" s="212">
        <v>21</v>
      </c>
      <c r="M51" s="212">
        <f>G51*(1+L51/100)</f>
        <v>0</v>
      </c>
      <c r="N51" s="212">
        <v>0.00037</v>
      </c>
      <c r="O51" s="212">
        <f>ROUND(E51*N51,2)</f>
        <v>0</v>
      </c>
      <c r="P51" s="212">
        <v>0</v>
      </c>
      <c r="Q51" s="212">
        <f>ROUND(E51*P51,2)</f>
        <v>0</v>
      </c>
      <c r="R51" s="212"/>
      <c r="S51" s="212" t="s">
        <v>163</v>
      </c>
      <c r="T51" s="213" t="s">
        <v>194</v>
      </c>
      <c r="U51" s="204">
        <v>0.714</v>
      </c>
      <c r="V51" s="204">
        <f>ROUND(E51*U51,2)</f>
        <v>2.14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166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customHeight="1" outlineLevel="1">
      <c r="A52" s="214"/>
      <c r="B52" s="215"/>
      <c r="C52" s="223" t="s">
        <v>197</v>
      </c>
      <c r="D52" s="223"/>
      <c r="E52" s="223"/>
      <c r="F52" s="223"/>
      <c r="G52" s="223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5"/>
      <c r="AA52" s="205"/>
      <c r="AB52" s="205"/>
      <c r="AC52" s="205"/>
      <c r="AD52" s="205"/>
      <c r="AE52" s="205"/>
      <c r="AF52" s="205"/>
      <c r="AG52" s="205" t="s">
        <v>198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22.5" outlineLevel="1">
      <c r="A53" s="196">
        <v>34</v>
      </c>
      <c r="B53" s="197" t="s">
        <v>261</v>
      </c>
      <c r="C53" s="198" t="s">
        <v>262</v>
      </c>
      <c r="D53" s="199" t="s">
        <v>216</v>
      </c>
      <c r="E53" s="200">
        <v>3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21</v>
      </c>
      <c r="M53" s="202">
        <f>G53*(1+L53/100)</f>
        <v>0</v>
      </c>
      <c r="N53" s="202">
        <v>8E-05</v>
      </c>
      <c r="O53" s="202">
        <f>ROUND(E53*N53,2)</f>
        <v>0</v>
      </c>
      <c r="P53" s="202">
        <v>0</v>
      </c>
      <c r="Q53" s="202">
        <f>ROUND(E53*P53,2)</f>
        <v>0</v>
      </c>
      <c r="R53" s="202" t="s">
        <v>217</v>
      </c>
      <c r="S53" s="202" t="s">
        <v>181</v>
      </c>
      <c r="T53" s="203" t="s">
        <v>194</v>
      </c>
      <c r="U53" s="204">
        <v>0</v>
      </c>
      <c r="V53" s="204">
        <f>ROUND(E53*U53,2)</f>
        <v>0</v>
      </c>
      <c r="W53" s="204"/>
      <c r="X53" s="204" t="s">
        <v>218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219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206">
        <v>35</v>
      </c>
      <c r="B54" s="207" t="s">
        <v>263</v>
      </c>
      <c r="C54" s="208" t="s">
        <v>264</v>
      </c>
      <c r="D54" s="209" t="s">
        <v>216</v>
      </c>
      <c r="E54" s="210">
        <v>3</v>
      </c>
      <c r="F54" s="211"/>
      <c r="G54" s="212">
        <f>ROUND(E54*F54,2)</f>
        <v>0</v>
      </c>
      <c r="H54" s="211"/>
      <c r="I54" s="212">
        <f>ROUND(E54*H54,2)</f>
        <v>0</v>
      </c>
      <c r="J54" s="211"/>
      <c r="K54" s="212">
        <f>ROUND(E54*J54,2)</f>
        <v>0</v>
      </c>
      <c r="L54" s="212">
        <v>21</v>
      </c>
      <c r="M54" s="212">
        <f>G54*(1+L54/100)</f>
        <v>0</v>
      </c>
      <c r="N54" s="212">
        <v>9E-05</v>
      </c>
      <c r="O54" s="212">
        <f>ROUND(E54*N54,2)</f>
        <v>0</v>
      </c>
      <c r="P54" s="212">
        <v>0</v>
      </c>
      <c r="Q54" s="212">
        <f>ROUND(E54*P54,2)</f>
        <v>0</v>
      </c>
      <c r="R54" s="212" t="s">
        <v>217</v>
      </c>
      <c r="S54" s="212" t="s">
        <v>181</v>
      </c>
      <c r="T54" s="213" t="s">
        <v>194</v>
      </c>
      <c r="U54" s="204">
        <v>0</v>
      </c>
      <c r="V54" s="204">
        <f>ROUND(E54*U54,2)</f>
        <v>0</v>
      </c>
      <c r="W54" s="204"/>
      <c r="X54" s="204" t="s">
        <v>218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219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14">
        <v>36</v>
      </c>
      <c r="B55" s="215" t="s">
        <v>265</v>
      </c>
      <c r="C55" s="218" t="s">
        <v>266</v>
      </c>
      <c r="D55" s="219" t="s">
        <v>24</v>
      </c>
      <c r="E55" s="220"/>
      <c r="F55" s="221"/>
      <c r="G55" s="204">
        <f>ROUND(E55*F55,2)</f>
        <v>0</v>
      </c>
      <c r="H55" s="221"/>
      <c r="I55" s="204">
        <f>ROUND(E55*H55,2)</f>
        <v>0</v>
      </c>
      <c r="J55" s="221"/>
      <c r="K55" s="204">
        <f>ROUND(E55*J55,2)</f>
        <v>0</v>
      </c>
      <c r="L55" s="204">
        <v>21</v>
      </c>
      <c r="M55" s="204">
        <f>G55*(1+L55/100)</f>
        <v>0</v>
      </c>
      <c r="N55" s="204">
        <v>0</v>
      </c>
      <c r="O55" s="204">
        <f>ROUND(E55*N55,2)</f>
        <v>0</v>
      </c>
      <c r="P55" s="204">
        <v>0</v>
      </c>
      <c r="Q55" s="204">
        <f>ROUND(E55*P55,2)</f>
        <v>0</v>
      </c>
      <c r="R55" s="204" t="s">
        <v>204</v>
      </c>
      <c r="S55" s="204" t="s">
        <v>181</v>
      </c>
      <c r="T55" s="204" t="s">
        <v>194</v>
      </c>
      <c r="U55" s="204">
        <v>0</v>
      </c>
      <c r="V55" s="204">
        <f>ROUND(E55*U55,2)</f>
        <v>0</v>
      </c>
      <c r="W55" s="204"/>
      <c r="X55" s="204" t="s">
        <v>244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245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customHeight="1" outlineLevel="1">
      <c r="A56" s="214"/>
      <c r="B56" s="215"/>
      <c r="C56" s="222" t="s">
        <v>267</v>
      </c>
      <c r="D56" s="222"/>
      <c r="E56" s="222"/>
      <c r="F56" s="222"/>
      <c r="G56" s="222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5"/>
      <c r="Z56" s="205"/>
      <c r="AA56" s="205"/>
      <c r="AB56" s="205"/>
      <c r="AC56" s="205"/>
      <c r="AD56" s="205"/>
      <c r="AE56" s="205"/>
      <c r="AF56" s="205"/>
      <c r="AG56" s="205" t="s">
        <v>196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33" ht="12.75">
      <c r="A57" s="188" t="s">
        <v>158</v>
      </c>
      <c r="B57" s="189" t="s">
        <v>84</v>
      </c>
      <c r="C57" s="190" t="s">
        <v>85</v>
      </c>
      <c r="D57" s="191"/>
      <c r="E57" s="192"/>
      <c r="F57" s="193"/>
      <c r="G57" s="193">
        <f>SUMIF(AG58:AG87,"&lt;&gt;NOR",G58:G87)</f>
        <v>0</v>
      </c>
      <c r="H57" s="193"/>
      <c r="I57" s="193">
        <f>SUM(I58:I87)</f>
        <v>0</v>
      </c>
      <c r="J57" s="193"/>
      <c r="K57" s="193">
        <f>SUM(K58:K87)</f>
        <v>0</v>
      </c>
      <c r="L57" s="193"/>
      <c r="M57" s="193">
        <f>SUM(M58:M87)</f>
        <v>0</v>
      </c>
      <c r="N57" s="193"/>
      <c r="O57" s="193">
        <f>SUM(O58:O87)</f>
        <v>0.08</v>
      </c>
      <c r="P57" s="193"/>
      <c r="Q57" s="193">
        <f>SUM(Q58:Q87)</f>
        <v>0</v>
      </c>
      <c r="R57" s="193"/>
      <c r="S57" s="193"/>
      <c r="T57" s="194"/>
      <c r="U57" s="195"/>
      <c r="V57" s="195">
        <f>SUM(V58:V87)</f>
        <v>50.8</v>
      </c>
      <c r="W57" s="195"/>
      <c r="X57" s="195"/>
      <c r="AG57" t="s">
        <v>159</v>
      </c>
    </row>
    <row r="58" spans="1:60" ht="12.75" outlineLevel="1">
      <c r="A58" s="206">
        <v>37</v>
      </c>
      <c r="B58" s="207" t="s">
        <v>268</v>
      </c>
      <c r="C58" s="208" t="s">
        <v>269</v>
      </c>
      <c r="D58" s="209" t="s">
        <v>270</v>
      </c>
      <c r="E58" s="210">
        <v>1</v>
      </c>
      <c r="F58" s="211"/>
      <c r="G58" s="212">
        <f>ROUND(E58*F58,2)</f>
        <v>0</v>
      </c>
      <c r="H58" s="211"/>
      <c r="I58" s="212">
        <f>ROUND(E58*H58,2)</f>
        <v>0</v>
      </c>
      <c r="J58" s="211"/>
      <c r="K58" s="212">
        <f>ROUND(E58*J58,2)</f>
        <v>0</v>
      </c>
      <c r="L58" s="212">
        <v>21</v>
      </c>
      <c r="M58" s="212">
        <f>G58*(1+L58/100)</f>
        <v>0</v>
      </c>
      <c r="N58" s="212">
        <v>0.00954</v>
      </c>
      <c r="O58" s="212">
        <f>ROUND(E58*N58,2)</f>
        <v>0.01</v>
      </c>
      <c r="P58" s="212">
        <v>0</v>
      </c>
      <c r="Q58" s="212">
        <f>ROUND(E58*P58,2)</f>
        <v>0</v>
      </c>
      <c r="R58" s="212" t="s">
        <v>204</v>
      </c>
      <c r="S58" s="212" t="s">
        <v>181</v>
      </c>
      <c r="T58" s="213" t="s">
        <v>194</v>
      </c>
      <c r="U58" s="204">
        <v>0.993</v>
      </c>
      <c r="V58" s="204">
        <f>ROUND(E58*U58,2)</f>
        <v>0.99</v>
      </c>
      <c r="W58" s="204"/>
      <c r="X58" s="204" t="s">
        <v>165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166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customHeight="1" outlineLevel="1">
      <c r="A59" s="214"/>
      <c r="B59" s="215"/>
      <c r="C59" s="223" t="s">
        <v>197</v>
      </c>
      <c r="D59" s="223"/>
      <c r="E59" s="223"/>
      <c r="F59" s="223"/>
      <c r="G59" s="223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5"/>
      <c r="AA59" s="205"/>
      <c r="AB59" s="205"/>
      <c r="AC59" s="205"/>
      <c r="AD59" s="205"/>
      <c r="AE59" s="205"/>
      <c r="AF59" s="205"/>
      <c r="AG59" s="205" t="s">
        <v>198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206">
        <v>38</v>
      </c>
      <c r="B60" s="207" t="s">
        <v>271</v>
      </c>
      <c r="C60" s="208" t="s">
        <v>272</v>
      </c>
      <c r="D60" s="209" t="s">
        <v>270</v>
      </c>
      <c r="E60" s="210">
        <v>1</v>
      </c>
      <c r="F60" s="211"/>
      <c r="G60" s="212">
        <f>ROUND(E60*F60,2)</f>
        <v>0</v>
      </c>
      <c r="H60" s="211"/>
      <c r="I60" s="212">
        <f>ROUND(E60*H60,2)</f>
        <v>0</v>
      </c>
      <c r="J60" s="211"/>
      <c r="K60" s="212">
        <f>ROUND(E60*J60,2)</f>
        <v>0</v>
      </c>
      <c r="L60" s="212">
        <v>21</v>
      </c>
      <c r="M60" s="212">
        <f>G60*(1+L60/100)</f>
        <v>0</v>
      </c>
      <c r="N60" s="212">
        <v>0.01252</v>
      </c>
      <c r="O60" s="212">
        <f>ROUND(E60*N60,2)</f>
        <v>0.01</v>
      </c>
      <c r="P60" s="212">
        <v>0</v>
      </c>
      <c r="Q60" s="212">
        <f>ROUND(E60*P60,2)</f>
        <v>0</v>
      </c>
      <c r="R60" s="212" t="s">
        <v>204</v>
      </c>
      <c r="S60" s="212" t="s">
        <v>181</v>
      </c>
      <c r="T60" s="213" t="s">
        <v>194</v>
      </c>
      <c r="U60" s="204">
        <v>1.591</v>
      </c>
      <c r="V60" s="204">
        <f>ROUND(E60*U60,2)</f>
        <v>1.59</v>
      </c>
      <c r="W60" s="204"/>
      <c r="X60" s="204" t="s">
        <v>165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166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customHeight="1" outlineLevel="1">
      <c r="A61" s="214"/>
      <c r="B61" s="215"/>
      <c r="C61" s="223" t="s">
        <v>197</v>
      </c>
      <c r="D61" s="223"/>
      <c r="E61" s="223"/>
      <c r="F61" s="223"/>
      <c r="G61" s="223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5"/>
      <c r="AA61" s="205"/>
      <c r="AB61" s="205"/>
      <c r="AC61" s="205"/>
      <c r="AD61" s="205"/>
      <c r="AE61" s="205"/>
      <c r="AF61" s="205"/>
      <c r="AG61" s="205" t="s">
        <v>198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196">
        <v>39</v>
      </c>
      <c r="B62" s="197" t="s">
        <v>273</v>
      </c>
      <c r="C62" s="198" t="s">
        <v>274</v>
      </c>
      <c r="D62" s="199" t="s">
        <v>216</v>
      </c>
      <c r="E62" s="200">
        <v>1</v>
      </c>
      <c r="F62" s="201"/>
      <c r="G62" s="202">
        <f>ROUND(E62*F62,2)</f>
        <v>0</v>
      </c>
      <c r="H62" s="201"/>
      <c r="I62" s="202">
        <f>ROUND(E62*H62,2)</f>
        <v>0</v>
      </c>
      <c r="J62" s="201"/>
      <c r="K62" s="202">
        <f>ROUND(E62*J62,2)</f>
        <v>0</v>
      </c>
      <c r="L62" s="202">
        <v>21</v>
      </c>
      <c r="M62" s="202">
        <f>G62*(1+L62/100)</f>
        <v>0</v>
      </c>
      <c r="N62" s="202">
        <v>0.0008</v>
      </c>
      <c r="O62" s="202">
        <f>ROUND(E62*N62,2)</f>
        <v>0</v>
      </c>
      <c r="P62" s="202">
        <v>0</v>
      </c>
      <c r="Q62" s="202">
        <f>ROUND(E62*P62,2)</f>
        <v>0</v>
      </c>
      <c r="R62" s="202" t="s">
        <v>204</v>
      </c>
      <c r="S62" s="202" t="s">
        <v>181</v>
      </c>
      <c r="T62" s="203" t="s">
        <v>194</v>
      </c>
      <c r="U62" s="204">
        <v>0.594</v>
      </c>
      <c r="V62" s="204">
        <f>ROUND(E62*U62,2)</f>
        <v>0.59</v>
      </c>
      <c r="W62" s="204"/>
      <c r="X62" s="204" t="s">
        <v>165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166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196">
        <v>40</v>
      </c>
      <c r="B63" s="197" t="s">
        <v>275</v>
      </c>
      <c r="C63" s="198" t="s">
        <v>276</v>
      </c>
      <c r="D63" s="199" t="s">
        <v>216</v>
      </c>
      <c r="E63" s="200">
        <v>1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0.00147</v>
      </c>
      <c r="O63" s="202">
        <f>ROUND(E63*N63,2)</f>
        <v>0</v>
      </c>
      <c r="P63" s="202">
        <v>0</v>
      </c>
      <c r="Q63" s="202">
        <f>ROUND(E63*P63,2)</f>
        <v>0</v>
      </c>
      <c r="R63" s="202" t="s">
        <v>204</v>
      </c>
      <c r="S63" s="202" t="s">
        <v>181</v>
      </c>
      <c r="T63" s="203" t="s">
        <v>194</v>
      </c>
      <c r="U63" s="204">
        <v>0.906</v>
      </c>
      <c r="V63" s="204">
        <f>ROUND(E63*U63,2)</f>
        <v>0.91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166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22.5" outlineLevel="1">
      <c r="A64" s="206">
        <v>41</v>
      </c>
      <c r="B64" s="207" t="s">
        <v>277</v>
      </c>
      <c r="C64" s="208" t="s">
        <v>278</v>
      </c>
      <c r="D64" s="209" t="s">
        <v>203</v>
      </c>
      <c r="E64" s="210">
        <v>88</v>
      </c>
      <c r="F64" s="211"/>
      <c r="G64" s="212">
        <f>ROUND(E64*F64,2)</f>
        <v>0</v>
      </c>
      <c r="H64" s="211"/>
      <c r="I64" s="212">
        <f>ROUND(E64*H64,2)</f>
        <v>0</v>
      </c>
      <c r="J64" s="211"/>
      <c r="K64" s="212">
        <f>ROUND(E64*J64,2)</f>
        <v>0</v>
      </c>
      <c r="L64" s="212">
        <v>21</v>
      </c>
      <c r="M64" s="212">
        <f>G64*(1+L64/100)</f>
        <v>0</v>
      </c>
      <c r="N64" s="212">
        <v>0.00053</v>
      </c>
      <c r="O64" s="212">
        <f>ROUND(E64*N64,2)</f>
        <v>0.05</v>
      </c>
      <c r="P64" s="212">
        <v>0</v>
      </c>
      <c r="Q64" s="212">
        <f>ROUND(E64*P64,2)</f>
        <v>0</v>
      </c>
      <c r="R64" s="212" t="s">
        <v>204</v>
      </c>
      <c r="S64" s="212" t="s">
        <v>181</v>
      </c>
      <c r="T64" s="213" t="s">
        <v>194</v>
      </c>
      <c r="U64" s="204">
        <v>0.2789</v>
      </c>
      <c r="V64" s="204">
        <f>ROUND(E64*U64,2)</f>
        <v>24.54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166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customHeight="1" outlineLevel="1">
      <c r="A65" s="214"/>
      <c r="B65" s="215"/>
      <c r="C65" s="216" t="s">
        <v>279</v>
      </c>
      <c r="D65" s="216"/>
      <c r="E65" s="216"/>
      <c r="F65" s="216"/>
      <c r="G65" s="216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5"/>
      <c r="Z65" s="205"/>
      <c r="AA65" s="205"/>
      <c r="AB65" s="205"/>
      <c r="AC65" s="205"/>
      <c r="AD65" s="205"/>
      <c r="AE65" s="205"/>
      <c r="AF65" s="205"/>
      <c r="AG65" s="205" t="s">
        <v>196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customHeight="1" outlineLevel="1">
      <c r="A66" s="214"/>
      <c r="B66" s="215"/>
      <c r="C66" s="217" t="s">
        <v>280</v>
      </c>
      <c r="D66" s="217"/>
      <c r="E66" s="217"/>
      <c r="F66" s="217"/>
      <c r="G66" s="217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5"/>
      <c r="AA66" s="205"/>
      <c r="AB66" s="205"/>
      <c r="AC66" s="205"/>
      <c r="AD66" s="205"/>
      <c r="AE66" s="205"/>
      <c r="AF66" s="205"/>
      <c r="AG66" s="205" t="s">
        <v>198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customHeight="1" outlineLevel="1">
      <c r="A67" s="214"/>
      <c r="B67" s="215"/>
      <c r="C67" s="217" t="s">
        <v>197</v>
      </c>
      <c r="D67" s="217"/>
      <c r="E67" s="217"/>
      <c r="F67" s="217"/>
      <c r="G67" s="217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5"/>
      <c r="AA67" s="205"/>
      <c r="AB67" s="205"/>
      <c r="AC67" s="205"/>
      <c r="AD67" s="205"/>
      <c r="AE67" s="205"/>
      <c r="AF67" s="205"/>
      <c r="AG67" s="205" t="s">
        <v>198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22.5" outlineLevel="1">
      <c r="A68" s="206">
        <v>42</v>
      </c>
      <c r="B68" s="207" t="s">
        <v>281</v>
      </c>
      <c r="C68" s="208" t="s">
        <v>282</v>
      </c>
      <c r="D68" s="209" t="s">
        <v>203</v>
      </c>
      <c r="E68" s="210">
        <v>1</v>
      </c>
      <c r="F68" s="211"/>
      <c r="G68" s="212">
        <f>ROUND(E68*F68,2)</f>
        <v>0</v>
      </c>
      <c r="H68" s="211"/>
      <c r="I68" s="212">
        <f>ROUND(E68*H68,2)</f>
        <v>0</v>
      </c>
      <c r="J68" s="211"/>
      <c r="K68" s="212">
        <f>ROUND(E68*J68,2)</f>
        <v>0</v>
      </c>
      <c r="L68" s="212">
        <v>21</v>
      </c>
      <c r="M68" s="212">
        <f>G68*(1+L68/100)</f>
        <v>0</v>
      </c>
      <c r="N68" s="212">
        <v>0.00101</v>
      </c>
      <c r="O68" s="212">
        <f>ROUND(E68*N68,2)</f>
        <v>0</v>
      </c>
      <c r="P68" s="212">
        <v>0</v>
      </c>
      <c r="Q68" s="212">
        <f>ROUND(E68*P68,2)</f>
        <v>0</v>
      </c>
      <c r="R68" s="212" t="s">
        <v>204</v>
      </c>
      <c r="S68" s="212" t="s">
        <v>181</v>
      </c>
      <c r="T68" s="213" t="s">
        <v>194</v>
      </c>
      <c r="U68" s="204">
        <v>0.3847</v>
      </c>
      <c r="V68" s="204">
        <f>ROUND(E68*U68,2)</f>
        <v>0.38</v>
      </c>
      <c r="W68" s="204"/>
      <c r="X68" s="204" t="s">
        <v>165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166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customHeight="1" outlineLevel="1">
      <c r="A69" s="214"/>
      <c r="B69" s="215"/>
      <c r="C69" s="216" t="s">
        <v>279</v>
      </c>
      <c r="D69" s="216"/>
      <c r="E69" s="216"/>
      <c r="F69" s="216"/>
      <c r="G69" s="216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5"/>
      <c r="AA69" s="205"/>
      <c r="AB69" s="205"/>
      <c r="AC69" s="205"/>
      <c r="AD69" s="205"/>
      <c r="AE69" s="205"/>
      <c r="AF69" s="205"/>
      <c r="AG69" s="205" t="s">
        <v>196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customHeight="1" outlineLevel="1">
      <c r="A70" s="214"/>
      <c r="B70" s="215"/>
      <c r="C70" s="217" t="s">
        <v>280</v>
      </c>
      <c r="D70" s="217"/>
      <c r="E70" s="217"/>
      <c r="F70" s="217"/>
      <c r="G70" s="217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5"/>
      <c r="Z70" s="205"/>
      <c r="AA70" s="205"/>
      <c r="AB70" s="205"/>
      <c r="AC70" s="205"/>
      <c r="AD70" s="205"/>
      <c r="AE70" s="205"/>
      <c r="AF70" s="205"/>
      <c r="AG70" s="205" t="s">
        <v>198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customHeight="1" outlineLevel="1">
      <c r="A71" s="214"/>
      <c r="B71" s="215"/>
      <c r="C71" s="217" t="s">
        <v>197</v>
      </c>
      <c r="D71" s="217"/>
      <c r="E71" s="217"/>
      <c r="F71" s="217"/>
      <c r="G71" s="217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5"/>
      <c r="Z71" s="205"/>
      <c r="AA71" s="205"/>
      <c r="AB71" s="205"/>
      <c r="AC71" s="205"/>
      <c r="AD71" s="205"/>
      <c r="AE71" s="205"/>
      <c r="AF71" s="205"/>
      <c r="AG71" s="205" t="s">
        <v>198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22.5" outlineLevel="1">
      <c r="A72" s="206">
        <v>43</v>
      </c>
      <c r="B72" s="207" t="s">
        <v>283</v>
      </c>
      <c r="C72" s="208" t="s">
        <v>284</v>
      </c>
      <c r="D72" s="209" t="s">
        <v>203</v>
      </c>
      <c r="E72" s="210">
        <v>88</v>
      </c>
      <c r="F72" s="211"/>
      <c r="G72" s="212">
        <f>ROUND(E72*F72,2)</f>
        <v>0</v>
      </c>
      <c r="H72" s="211"/>
      <c r="I72" s="212">
        <f>ROUND(E72*H72,2)</f>
        <v>0</v>
      </c>
      <c r="J72" s="211"/>
      <c r="K72" s="212">
        <f>ROUND(E72*J72,2)</f>
        <v>0</v>
      </c>
      <c r="L72" s="212">
        <v>21</v>
      </c>
      <c r="M72" s="212">
        <f>G72*(1+L72/100)</f>
        <v>0</v>
      </c>
      <c r="N72" s="212">
        <v>8E-05</v>
      </c>
      <c r="O72" s="212">
        <f>ROUND(E72*N72,2)</f>
        <v>0.01</v>
      </c>
      <c r="P72" s="212">
        <v>0</v>
      </c>
      <c r="Q72" s="212">
        <f>ROUND(E72*P72,2)</f>
        <v>0</v>
      </c>
      <c r="R72" s="212" t="s">
        <v>204</v>
      </c>
      <c r="S72" s="212" t="s">
        <v>181</v>
      </c>
      <c r="T72" s="213" t="s">
        <v>194</v>
      </c>
      <c r="U72" s="204">
        <v>0.129</v>
      </c>
      <c r="V72" s="204">
        <f>ROUND(E72*U72,2)</f>
        <v>11.35</v>
      </c>
      <c r="W72" s="204"/>
      <c r="X72" s="204" t="s">
        <v>165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166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customHeight="1" outlineLevel="1">
      <c r="A73" s="214"/>
      <c r="B73" s="215"/>
      <c r="C73" s="223" t="s">
        <v>285</v>
      </c>
      <c r="D73" s="223"/>
      <c r="E73" s="223"/>
      <c r="F73" s="223"/>
      <c r="G73" s="223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5"/>
      <c r="AA73" s="205"/>
      <c r="AB73" s="205"/>
      <c r="AC73" s="205"/>
      <c r="AD73" s="205"/>
      <c r="AE73" s="205"/>
      <c r="AF73" s="205"/>
      <c r="AG73" s="205" t="s">
        <v>198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1">
      <c r="A74" s="206">
        <v>44</v>
      </c>
      <c r="B74" s="207" t="s">
        <v>286</v>
      </c>
      <c r="C74" s="208" t="s">
        <v>287</v>
      </c>
      <c r="D74" s="209" t="s">
        <v>216</v>
      </c>
      <c r="E74" s="210">
        <v>4</v>
      </c>
      <c r="F74" s="211"/>
      <c r="G74" s="212">
        <f>ROUND(E74*F74,2)</f>
        <v>0</v>
      </c>
      <c r="H74" s="211"/>
      <c r="I74" s="212">
        <f>ROUND(E74*H74,2)</f>
        <v>0</v>
      </c>
      <c r="J74" s="211"/>
      <c r="K74" s="212">
        <f>ROUND(E74*J74,2)</f>
        <v>0</v>
      </c>
      <c r="L74" s="212">
        <v>21</v>
      </c>
      <c r="M74" s="212">
        <f>G74*(1+L74/100)</f>
        <v>0</v>
      </c>
      <c r="N74" s="212">
        <v>0</v>
      </c>
      <c r="O74" s="212">
        <f>ROUND(E74*N74,2)</f>
        <v>0</v>
      </c>
      <c r="P74" s="212">
        <v>0</v>
      </c>
      <c r="Q74" s="212">
        <f>ROUND(E74*P74,2)</f>
        <v>0</v>
      </c>
      <c r="R74" s="212" t="s">
        <v>204</v>
      </c>
      <c r="S74" s="212" t="s">
        <v>181</v>
      </c>
      <c r="T74" s="213" t="s">
        <v>194</v>
      </c>
      <c r="U74" s="204">
        <v>0.165</v>
      </c>
      <c r="V74" s="204">
        <f>ROUND(E74*U74,2)</f>
        <v>0.66</v>
      </c>
      <c r="W74" s="204"/>
      <c r="X74" s="204" t="s">
        <v>165</v>
      </c>
      <c r="Y74" s="205"/>
      <c r="Z74" s="205"/>
      <c r="AA74" s="205"/>
      <c r="AB74" s="205"/>
      <c r="AC74" s="205"/>
      <c r="AD74" s="205"/>
      <c r="AE74" s="205"/>
      <c r="AF74" s="205"/>
      <c r="AG74" s="205" t="s">
        <v>166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customHeight="1" outlineLevel="1">
      <c r="A75" s="214"/>
      <c r="B75" s="215"/>
      <c r="C75" s="216" t="s">
        <v>288</v>
      </c>
      <c r="D75" s="216"/>
      <c r="E75" s="216"/>
      <c r="F75" s="216"/>
      <c r="G75" s="216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5"/>
      <c r="AA75" s="205"/>
      <c r="AB75" s="205"/>
      <c r="AC75" s="205"/>
      <c r="AD75" s="205"/>
      <c r="AE75" s="205"/>
      <c r="AF75" s="205"/>
      <c r="AG75" s="205" t="s">
        <v>196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196">
        <v>45</v>
      </c>
      <c r="B76" s="197" t="s">
        <v>289</v>
      </c>
      <c r="C76" s="198" t="s">
        <v>290</v>
      </c>
      <c r="D76" s="199" t="s">
        <v>216</v>
      </c>
      <c r="E76" s="200">
        <v>6</v>
      </c>
      <c r="F76" s="201"/>
      <c r="G76" s="202">
        <f>ROUND(E76*F76,2)</f>
        <v>0</v>
      </c>
      <c r="H76" s="201"/>
      <c r="I76" s="202">
        <f>ROUND(E76*H76,2)</f>
        <v>0</v>
      </c>
      <c r="J76" s="201"/>
      <c r="K76" s="202">
        <f>ROUND(E76*J76,2)</f>
        <v>0</v>
      </c>
      <c r="L76" s="202">
        <v>21</v>
      </c>
      <c r="M76" s="202">
        <f>G76*(1+L76/100)</f>
        <v>0</v>
      </c>
      <c r="N76" s="202">
        <v>0.00031</v>
      </c>
      <c r="O76" s="202">
        <f>ROUND(E76*N76,2)</f>
        <v>0</v>
      </c>
      <c r="P76" s="202">
        <v>0</v>
      </c>
      <c r="Q76" s="202">
        <f>ROUND(E76*P76,2)</f>
        <v>0</v>
      </c>
      <c r="R76" s="202" t="s">
        <v>204</v>
      </c>
      <c r="S76" s="202" t="s">
        <v>181</v>
      </c>
      <c r="T76" s="203" t="s">
        <v>194</v>
      </c>
      <c r="U76" s="204">
        <v>0.207</v>
      </c>
      <c r="V76" s="204">
        <f>ROUND(E76*U76,2)</f>
        <v>1.24</v>
      </c>
      <c r="W76" s="204"/>
      <c r="X76" s="204" t="s">
        <v>165</v>
      </c>
      <c r="Y76" s="205"/>
      <c r="Z76" s="205"/>
      <c r="AA76" s="205"/>
      <c r="AB76" s="205"/>
      <c r="AC76" s="205"/>
      <c r="AD76" s="205"/>
      <c r="AE76" s="205"/>
      <c r="AF76" s="205"/>
      <c r="AG76" s="205" t="s">
        <v>166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206">
        <v>46</v>
      </c>
      <c r="B77" s="207" t="s">
        <v>291</v>
      </c>
      <c r="C77" s="208" t="s">
        <v>292</v>
      </c>
      <c r="D77" s="209" t="s">
        <v>203</v>
      </c>
      <c r="E77" s="210">
        <v>88</v>
      </c>
      <c r="F77" s="211"/>
      <c r="G77" s="212">
        <f>ROUND(E77*F77,2)</f>
        <v>0</v>
      </c>
      <c r="H77" s="211"/>
      <c r="I77" s="212">
        <f>ROUND(E77*H77,2)</f>
        <v>0</v>
      </c>
      <c r="J77" s="211"/>
      <c r="K77" s="212">
        <f>ROUND(E77*J77,2)</f>
        <v>0</v>
      </c>
      <c r="L77" s="212">
        <v>21</v>
      </c>
      <c r="M77" s="212">
        <f>G77*(1+L77/100)</f>
        <v>0</v>
      </c>
      <c r="N77" s="212">
        <v>0</v>
      </c>
      <c r="O77" s="212">
        <f>ROUND(E77*N77,2)</f>
        <v>0</v>
      </c>
      <c r="P77" s="212">
        <v>0</v>
      </c>
      <c r="Q77" s="212">
        <f>ROUND(E77*P77,2)</f>
        <v>0</v>
      </c>
      <c r="R77" s="212" t="s">
        <v>204</v>
      </c>
      <c r="S77" s="212" t="s">
        <v>181</v>
      </c>
      <c r="T77" s="213" t="s">
        <v>194</v>
      </c>
      <c r="U77" s="204">
        <v>0.029</v>
      </c>
      <c r="V77" s="204">
        <f>ROUND(E77*U77,2)</f>
        <v>2.55</v>
      </c>
      <c r="W77" s="204"/>
      <c r="X77" s="204" t="s">
        <v>165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166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customHeight="1" outlineLevel="1">
      <c r="A78" s="214"/>
      <c r="B78" s="215"/>
      <c r="C78" s="223" t="s">
        <v>293</v>
      </c>
      <c r="D78" s="223"/>
      <c r="E78" s="223"/>
      <c r="F78" s="223"/>
      <c r="G78" s="223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205"/>
      <c r="AA78" s="205"/>
      <c r="AB78" s="205"/>
      <c r="AC78" s="205"/>
      <c r="AD78" s="205"/>
      <c r="AE78" s="205"/>
      <c r="AF78" s="205"/>
      <c r="AG78" s="205" t="s">
        <v>198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206">
        <v>47</v>
      </c>
      <c r="B79" s="207" t="s">
        <v>294</v>
      </c>
      <c r="C79" s="208" t="s">
        <v>295</v>
      </c>
      <c r="D79" s="209" t="s">
        <v>203</v>
      </c>
      <c r="E79" s="210">
        <v>88</v>
      </c>
      <c r="F79" s="211"/>
      <c r="G79" s="212">
        <f>ROUND(E79*F79,2)</f>
        <v>0</v>
      </c>
      <c r="H79" s="211"/>
      <c r="I79" s="212">
        <f>ROUND(E79*H79,2)</f>
        <v>0</v>
      </c>
      <c r="J79" s="211"/>
      <c r="K79" s="212">
        <f>ROUND(E79*J79,2)</f>
        <v>0</v>
      </c>
      <c r="L79" s="212">
        <v>21</v>
      </c>
      <c r="M79" s="212">
        <f>G79*(1+L79/100)</f>
        <v>0</v>
      </c>
      <c r="N79" s="212">
        <v>1E-05</v>
      </c>
      <c r="O79" s="212">
        <f>ROUND(E79*N79,2)</f>
        <v>0</v>
      </c>
      <c r="P79" s="212">
        <v>0</v>
      </c>
      <c r="Q79" s="212">
        <f>ROUND(E79*P79,2)</f>
        <v>0</v>
      </c>
      <c r="R79" s="212" t="s">
        <v>204</v>
      </c>
      <c r="S79" s="212" t="s">
        <v>181</v>
      </c>
      <c r="T79" s="213" t="s">
        <v>194</v>
      </c>
      <c r="U79" s="204">
        <v>0.062</v>
      </c>
      <c r="V79" s="204">
        <f>ROUND(E79*U79,2)</f>
        <v>5.46</v>
      </c>
      <c r="W79" s="204"/>
      <c r="X79" s="204" t="s">
        <v>165</v>
      </c>
      <c r="Y79" s="205"/>
      <c r="Z79" s="205"/>
      <c r="AA79" s="205"/>
      <c r="AB79" s="205"/>
      <c r="AC79" s="205"/>
      <c r="AD79" s="205"/>
      <c r="AE79" s="205"/>
      <c r="AF79" s="205"/>
      <c r="AG79" s="205" t="s">
        <v>166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customHeight="1" outlineLevel="1">
      <c r="A80" s="214"/>
      <c r="B80" s="215"/>
      <c r="C80" s="223" t="s">
        <v>296</v>
      </c>
      <c r="D80" s="223"/>
      <c r="E80" s="223"/>
      <c r="F80" s="223"/>
      <c r="G80" s="223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05"/>
      <c r="AA80" s="205"/>
      <c r="AB80" s="205"/>
      <c r="AC80" s="205"/>
      <c r="AD80" s="205"/>
      <c r="AE80" s="205"/>
      <c r="AF80" s="205"/>
      <c r="AG80" s="205" t="s">
        <v>198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196">
        <v>48</v>
      </c>
      <c r="B81" s="197" t="s">
        <v>297</v>
      </c>
      <c r="C81" s="198" t="s">
        <v>298</v>
      </c>
      <c r="D81" s="199" t="s">
        <v>216</v>
      </c>
      <c r="E81" s="200">
        <v>2</v>
      </c>
      <c r="F81" s="201"/>
      <c r="G81" s="202">
        <f>ROUND(E81*F81,2)</f>
        <v>0</v>
      </c>
      <c r="H81" s="201"/>
      <c r="I81" s="202">
        <f>ROUND(E81*H81,2)</f>
        <v>0</v>
      </c>
      <c r="J81" s="201"/>
      <c r="K81" s="202">
        <f>ROUND(E81*J81,2)</f>
        <v>0</v>
      </c>
      <c r="L81" s="202">
        <v>21</v>
      </c>
      <c r="M81" s="202">
        <f>G81*(1+L81/100)</f>
        <v>0</v>
      </c>
      <c r="N81" s="202">
        <v>0.00068</v>
      </c>
      <c r="O81" s="202">
        <f>ROUND(E81*N81,2)</f>
        <v>0</v>
      </c>
      <c r="P81" s="202">
        <v>0</v>
      </c>
      <c r="Q81" s="202">
        <f>ROUND(E81*P81,2)</f>
        <v>0</v>
      </c>
      <c r="R81" s="202" t="s">
        <v>258</v>
      </c>
      <c r="S81" s="202" t="s">
        <v>181</v>
      </c>
      <c r="T81" s="203" t="s">
        <v>194</v>
      </c>
      <c r="U81" s="204">
        <v>0.269</v>
      </c>
      <c r="V81" s="204">
        <f>ROUND(E81*U81,2)</f>
        <v>0.54</v>
      </c>
      <c r="W81" s="204"/>
      <c r="X81" s="204" t="s">
        <v>165</v>
      </c>
      <c r="Y81" s="205"/>
      <c r="Z81" s="205"/>
      <c r="AA81" s="205"/>
      <c r="AB81" s="205"/>
      <c r="AC81" s="205"/>
      <c r="AD81" s="205"/>
      <c r="AE81" s="205"/>
      <c r="AF81" s="205"/>
      <c r="AG81" s="205" t="s">
        <v>166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1">
      <c r="A82" s="196">
        <v>49</v>
      </c>
      <c r="B82" s="197" t="s">
        <v>299</v>
      </c>
      <c r="C82" s="198" t="s">
        <v>300</v>
      </c>
      <c r="D82" s="199" t="s">
        <v>301</v>
      </c>
      <c r="E82" s="200">
        <v>1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</v>
      </c>
      <c r="O82" s="202">
        <f>ROUND(E82*N82,2)</f>
        <v>0</v>
      </c>
      <c r="P82" s="202">
        <v>0</v>
      </c>
      <c r="Q82" s="202">
        <f>ROUND(E82*P82,2)</f>
        <v>0</v>
      </c>
      <c r="R82" s="202"/>
      <c r="S82" s="202" t="s">
        <v>163</v>
      </c>
      <c r="T82" s="203" t="s">
        <v>302</v>
      </c>
      <c r="U82" s="204">
        <v>0</v>
      </c>
      <c r="V82" s="204">
        <f>ROUND(E82*U82,2)</f>
        <v>0</v>
      </c>
      <c r="W82" s="204"/>
      <c r="X82" s="204" t="s">
        <v>165</v>
      </c>
      <c r="Y82" s="205"/>
      <c r="Z82" s="205"/>
      <c r="AA82" s="205"/>
      <c r="AB82" s="205"/>
      <c r="AC82" s="205"/>
      <c r="AD82" s="205"/>
      <c r="AE82" s="205"/>
      <c r="AF82" s="205"/>
      <c r="AG82" s="205" t="s">
        <v>166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22.5" outlineLevel="1">
      <c r="A83" s="196">
        <v>50</v>
      </c>
      <c r="B83" s="197" t="s">
        <v>303</v>
      </c>
      <c r="C83" s="198" t="s">
        <v>304</v>
      </c>
      <c r="D83" s="199" t="s">
        <v>216</v>
      </c>
      <c r="E83" s="200">
        <v>14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0.0001</v>
      </c>
      <c r="O83" s="202">
        <f>ROUND(E83*N83,2)</f>
        <v>0</v>
      </c>
      <c r="P83" s="202">
        <v>0</v>
      </c>
      <c r="Q83" s="202">
        <f>ROUND(E83*P83,2)</f>
        <v>0</v>
      </c>
      <c r="R83" s="202" t="s">
        <v>217</v>
      </c>
      <c r="S83" s="202" t="s">
        <v>181</v>
      </c>
      <c r="T83" s="203" t="s">
        <v>194</v>
      </c>
      <c r="U83" s="204">
        <v>0</v>
      </c>
      <c r="V83" s="204">
        <f>ROUND(E83*U83,2)</f>
        <v>0</v>
      </c>
      <c r="W83" s="204"/>
      <c r="X83" s="204" t="s">
        <v>218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219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22.5" outlineLevel="1">
      <c r="A84" s="196">
        <v>51</v>
      </c>
      <c r="B84" s="197" t="s">
        <v>305</v>
      </c>
      <c r="C84" s="198" t="s">
        <v>306</v>
      </c>
      <c r="D84" s="199" t="s">
        <v>216</v>
      </c>
      <c r="E84" s="200">
        <v>4</v>
      </c>
      <c r="F84" s="201"/>
      <c r="G84" s="202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21</v>
      </c>
      <c r="M84" s="202">
        <f>G84*(1+L84/100)</f>
        <v>0</v>
      </c>
      <c r="N84" s="202">
        <v>0.0012</v>
      </c>
      <c r="O84" s="202">
        <f>ROUND(E84*N84,2)</f>
        <v>0</v>
      </c>
      <c r="P84" s="202">
        <v>0</v>
      </c>
      <c r="Q84" s="202">
        <f>ROUND(E84*P84,2)</f>
        <v>0</v>
      </c>
      <c r="R84" s="202" t="s">
        <v>217</v>
      </c>
      <c r="S84" s="202" t="s">
        <v>181</v>
      </c>
      <c r="T84" s="203" t="s">
        <v>194</v>
      </c>
      <c r="U84" s="204">
        <v>0</v>
      </c>
      <c r="V84" s="204">
        <f>ROUND(E84*U84,2)</f>
        <v>0</v>
      </c>
      <c r="W84" s="204"/>
      <c r="X84" s="204" t="s">
        <v>218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219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206">
        <v>52</v>
      </c>
      <c r="B85" s="207" t="s">
        <v>307</v>
      </c>
      <c r="C85" s="208" t="s">
        <v>308</v>
      </c>
      <c r="D85" s="209" t="s">
        <v>309</v>
      </c>
      <c r="E85" s="210">
        <v>4</v>
      </c>
      <c r="F85" s="211"/>
      <c r="G85" s="212">
        <f>ROUND(E85*F85,2)</f>
        <v>0</v>
      </c>
      <c r="H85" s="211"/>
      <c r="I85" s="212">
        <f>ROUND(E85*H85,2)</f>
        <v>0</v>
      </c>
      <c r="J85" s="211"/>
      <c r="K85" s="212">
        <f>ROUND(E85*J85,2)</f>
        <v>0</v>
      </c>
      <c r="L85" s="212">
        <v>21</v>
      </c>
      <c r="M85" s="212">
        <f>G85*(1+L85/100)</f>
        <v>0</v>
      </c>
      <c r="N85" s="212">
        <v>0</v>
      </c>
      <c r="O85" s="212">
        <f>ROUND(E85*N85,2)</f>
        <v>0</v>
      </c>
      <c r="P85" s="212">
        <v>0</v>
      </c>
      <c r="Q85" s="212">
        <f>ROUND(E85*P85,2)</f>
        <v>0</v>
      </c>
      <c r="R85" s="212"/>
      <c r="S85" s="212" t="s">
        <v>163</v>
      </c>
      <c r="T85" s="213" t="s">
        <v>164</v>
      </c>
      <c r="U85" s="204">
        <v>0</v>
      </c>
      <c r="V85" s="204">
        <f>ROUND(E85*U85,2)</f>
        <v>0</v>
      </c>
      <c r="W85" s="204"/>
      <c r="X85" s="204" t="s">
        <v>218</v>
      </c>
      <c r="Y85" s="205"/>
      <c r="Z85" s="205"/>
      <c r="AA85" s="205"/>
      <c r="AB85" s="205"/>
      <c r="AC85" s="205"/>
      <c r="AD85" s="205"/>
      <c r="AE85" s="205"/>
      <c r="AF85" s="205"/>
      <c r="AG85" s="205" t="s">
        <v>219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214">
        <v>53</v>
      </c>
      <c r="B86" s="215" t="s">
        <v>310</v>
      </c>
      <c r="C86" s="218" t="s">
        <v>311</v>
      </c>
      <c r="D86" s="219" t="s">
        <v>24</v>
      </c>
      <c r="E86" s="220"/>
      <c r="F86" s="221"/>
      <c r="G86" s="204">
        <f>ROUND(E86*F86,2)</f>
        <v>0</v>
      </c>
      <c r="H86" s="221"/>
      <c r="I86" s="204">
        <f>ROUND(E86*H86,2)</f>
        <v>0</v>
      </c>
      <c r="J86" s="221"/>
      <c r="K86" s="204">
        <f>ROUND(E86*J86,2)</f>
        <v>0</v>
      </c>
      <c r="L86" s="204">
        <v>21</v>
      </c>
      <c r="M86" s="204">
        <f>G86*(1+L86/100)</f>
        <v>0</v>
      </c>
      <c r="N86" s="204">
        <v>0</v>
      </c>
      <c r="O86" s="204">
        <f>ROUND(E86*N86,2)</f>
        <v>0</v>
      </c>
      <c r="P86" s="204">
        <v>0</v>
      </c>
      <c r="Q86" s="204">
        <f>ROUND(E86*P86,2)</f>
        <v>0</v>
      </c>
      <c r="R86" s="204" t="s">
        <v>204</v>
      </c>
      <c r="S86" s="204" t="s">
        <v>181</v>
      </c>
      <c r="T86" s="204" t="s">
        <v>194</v>
      </c>
      <c r="U86" s="204">
        <v>0</v>
      </c>
      <c r="V86" s="204">
        <f>ROUND(E86*U86,2)</f>
        <v>0</v>
      </c>
      <c r="W86" s="204"/>
      <c r="X86" s="204" t="s">
        <v>244</v>
      </c>
      <c r="Y86" s="205"/>
      <c r="Z86" s="205"/>
      <c r="AA86" s="205"/>
      <c r="AB86" s="205"/>
      <c r="AC86" s="205"/>
      <c r="AD86" s="205"/>
      <c r="AE86" s="205"/>
      <c r="AF86" s="205"/>
      <c r="AG86" s="205" t="s">
        <v>245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customHeight="1" outlineLevel="1">
      <c r="A87" s="214"/>
      <c r="B87" s="215"/>
      <c r="C87" s="222" t="s">
        <v>312</v>
      </c>
      <c r="D87" s="222"/>
      <c r="E87" s="222"/>
      <c r="F87" s="222"/>
      <c r="G87" s="222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5"/>
      <c r="AA87" s="205"/>
      <c r="AB87" s="205"/>
      <c r="AC87" s="205"/>
      <c r="AD87" s="205"/>
      <c r="AE87" s="205"/>
      <c r="AF87" s="205"/>
      <c r="AG87" s="205" t="s">
        <v>196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33" ht="12.75">
      <c r="A88" s="188" t="s">
        <v>158</v>
      </c>
      <c r="B88" s="189" t="s">
        <v>88</v>
      </c>
      <c r="C88" s="190" t="s">
        <v>89</v>
      </c>
      <c r="D88" s="191"/>
      <c r="E88" s="192"/>
      <c r="F88" s="193"/>
      <c r="G88" s="193">
        <f>SUMIF(AG89:AG104,"&lt;&gt;NOR",G89:G104)</f>
        <v>0</v>
      </c>
      <c r="H88" s="193"/>
      <c r="I88" s="193">
        <f>SUM(I89:I104)</f>
        <v>0</v>
      </c>
      <c r="J88" s="193"/>
      <c r="K88" s="193">
        <f>SUM(K89:K104)</f>
        <v>0</v>
      </c>
      <c r="L88" s="193"/>
      <c r="M88" s="193">
        <f>SUM(M89:M104)</f>
        <v>0</v>
      </c>
      <c r="N88" s="193"/>
      <c r="O88" s="193">
        <f>SUM(O89:O104)</f>
        <v>0.02</v>
      </c>
      <c r="P88" s="193"/>
      <c r="Q88" s="193">
        <f>SUM(Q89:Q104)</f>
        <v>0</v>
      </c>
      <c r="R88" s="193"/>
      <c r="S88" s="193"/>
      <c r="T88" s="194"/>
      <c r="U88" s="195"/>
      <c r="V88" s="195">
        <f>SUM(V89:V104)</f>
        <v>10.72</v>
      </c>
      <c r="W88" s="195"/>
      <c r="X88" s="195"/>
      <c r="AG88" t="s">
        <v>159</v>
      </c>
    </row>
    <row r="89" spans="1:60" ht="22.5" outlineLevel="1">
      <c r="A89" s="206">
        <v>54</v>
      </c>
      <c r="B89" s="207" t="s">
        <v>313</v>
      </c>
      <c r="C89" s="208" t="s">
        <v>314</v>
      </c>
      <c r="D89" s="209" t="s">
        <v>270</v>
      </c>
      <c r="E89" s="210">
        <v>1</v>
      </c>
      <c r="F89" s="211"/>
      <c r="G89" s="212">
        <f>ROUND(E89*F89,2)</f>
        <v>0</v>
      </c>
      <c r="H89" s="211"/>
      <c r="I89" s="212">
        <f>ROUND(E89*H89,2)</f>
        <v>0</v>
      </c>
      <c r="J89" s="211"/>
      <c r="K89" s="212">
        <f>ROUND(E89*J89,2)</f>
        <v>0</v>
      </c>
      <c r="L89" s="212">
        <v>21</v>
      </c>
      <c r="M89" s="212">
        <f>G89*(1+L89/100)</f>
        <v>0</v>
      </c>
      <c r="N89" s="212">
        <v>0.00704</v>
      </c>
      <c r="O89" s="212">
        <f>ROUND(E89*N89,2)</f>
        <v>0.01</v>
      </c>
      <c r="P89" s="212">
        <v>0</v>
      </c>
      <c r="Q89" s="212">
        <f>ROUND(E89*P89,2)</f>
        <v>0</v>
      </c>
      <c r="R89" s="212" t="s">
        <v>204</v>
      </c>
      <c r="S89" s="212" t="s">
        <v>181</v>
      </c>
      <c r="T89" s="213" t="s">
        <v>194</v>
      </c>
      <c r="U89" s="204">
        <v>1.763</v>
      </c>
      <c r="V89" s="204">
        <f>ROUND(E89*U89,2)</f>
        <v>1.76</v>
      </c>
      <c r="W89" s="204"/>
      <c r="X89" s="204" t="s">
        <v>165</v>
      </c>
      <c r="Y89" s="205"/>
      <c r="Z89" s="205"/>
      <c r="AA89" s="205"/>
      <c r="AB89" s="205"/>
      <c r="AC89" s="205"/>
      <c r="AD89" s="205"/>
      <c r="AE89" s="205"/>
      <c r="AF89" s="205"/>
      <c r="AG89" s="205" t="s">
        <v>166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customHeight="1" outlineLevel="1">
      <c r="A90" s="214"/>
      <c r="B90" s="215"/>
      <c r="C90" s="223" t="s">
        <v>315</v>
      </c>
      <c r="D90" s="223"/>
      <c r="E90" s="223"/>
      <c r="F90" s="223"/>
      <c r="G90" s="223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5"/>
      <c r="AA90" s="205"/>
      <c r="AB90" s="205"/>
      <c r="AC90" s="205"/>
      <c r="AD90" s="205"/>
      <c r="AE90" s="205"/>
      <c r="AF90" s="205"/>
      <c r="AG90" s="205" t="s">
        <v>198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22.5" outlineLevel="1">
      <c r="A91" s="196">
        <v>55</v>
      </c>
      <c r="B91" s="197" t="s">
        <v>316</v>
      </c>
      <c r="C91" s="198" t="s">
        <v>317</v>
      </c>
      <c r="D91" s="199" t="s">
        <v>216</v>
      </c>
      <c r="E91" s="200">
        <v>2</v>
      </c>
      <c r="F91" s="201"/>
      <c r="G91" s="202">
        <f>ROUND(E91*F91,2)</f>
        <v>0</v>
      </c>
      <c r="H91" s="201"/>
      <c r="I91" s="202">
        <f>ROUND(E91*H91,2)</f>
        <v>0</v>
      </c>
      <c r="J91" s="201"/>
      <c r="K91" s="202">
        <f>ROUND(E91*J91,2)</f>
        <v>0</v>
      </c>
      <c r="L91" s="202">
        <v>21</v>
      </c>
      <c r="M91" s="202">
        <f>G91*(1+L91/100)</f>
        <v>0</v>
      </c>
      <c r="N91" s="202">
        <v>0.00023</v>
      </c>
      <c r="O91" s="202">
        <f>ROUND(E91*N91,2)</f>
        <v>0</v>
      </c>
      <c r="P91" s="202">
        <v>0</v>
      </c>
      <c r="Q91" s="202">
        <f>ROUND(E91*P91,2)</f>
        <v>0</v>
      </c>
      <c r="R91" s="202" t="s">
        <v>204</v>
      </c>
      <c r="S91" s="202" t="s">
        <v>181</v>
      </c>
      <c r="T91" s="203" t="s">
        <v>194</v>
      </c>
      <c r="U91" s="204">
        <v>0.207</v>
      </c>
      <c r="V91" s="204">
        <f>ROUND(E91*U91,2)</f>
        <v>0.41</v>
      </c>
      <c r="W91" s="204"/>
      <c r="X91" s="204" t="s">
        <v>165</v>
      </c>
      <c r="Y91" s="205"/>
      <c r="Z91" s="205"/>
      <c r="AA91" s="205"/>
      <c r="AB91" s="205"/>
      <c r="AC91" s="205"/>
      <c r="AD91" s="205"/>
      <c r="AE91" s="205"/>
      <c r="AF91" s="205"/>
      <c r="AG91" s="205" t="s">
        <v>166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1">
      <c r="A92" s="196">
        <v>56</v>
      </c>
      <c r="B92" s="197" t="s">
        <v>318</v>
      </c>
      <c r="C92" s="198" t="s">
        <v>319</v>
      </c>
      <c r="D92" s="199" t="s">
        <v>216</v>
      </c>
      <c r="E92" s="200">
        <v>6</v>
      </c>
      <c r="F92" s="201"/>
      <c r="G92" s="202">
        <f>ROUND(E92*F92,2)</f>
        <v>0</v>
      </c>
      <c r="H92" s="201"/>
      <c r="I92" s="202">
        <f>ROUND(E92*H92,2)</f>
        <v>0</v>
      </c>
      <c r="J92" s="201"/>
      <c r="K92" s="202">
        <f>ROUND(E92*J92,2)</f>
        <v>0</v>
      </c>
      <c r="L92" s="202">
        <v>21</v>
      </c>
      <c r="M92" s="202">
        <f>G92*(1+L92/100)</f>
        <v>0</v>
      </c>
      <c r="N92" s="202">
        <v>0</v>
      </c>
      <c r="O92" s="202">
        <f>ROUND(E92*N92,2)</f>
        <v>0</v>
      </c>
      <c r="P92" s="202">
        <v>0</v>
      </c>
      <c r="Q92" s="202">
        <f>ROUND(E92*P92,2)</f>
        <v>0</v>
      </c>
      <c r="R92" s="202" t="s">
        <v>204</v>
      </c>
      <c r="S92" s="202" t="s">
        <v>181</v>
      </c>
      <c r="T92" s="203" t="s">
        <v>194</v>
      </c>
      <c r="U92" s="204">
        <v>0.207</v>
      </c>
      <c r="V92" s="204">
        <f>ROUND(E92*U92,2)</f>
        <v>1.24</v>
      </c>
      <c r="W92" s="204"/>
      <c r="X92" s="204" t="s">
        <v>165</v>
      </c>
      <c r="Y92" s="205"/>
      <c r="Z92" s="205"/>
      <c r="AA92" s="205"/>
      <c r="AB92" s="205"/>
      <c r="AC92" s="205"/>
      <c r="AD92" s="205"/>
      <c r="AE92" s="205"/>
      <c r="AF92" s="205"/>
      <c r="AG92" s="205" t="s">
        <v>166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1">
      <c r="A93" s="196">
        <v>57</v>
      </c>
      <c r="B93" s="197" t="s">
        <v>320</v>
      </c>
      <c r="C93" s="198" t="s">
        <v>321</v>
      </c>
      <c r="D93" s="199" t="s">
        <v>216</v>
      </c>
      <c r="E93" s="200">
        <v>2</v>
      </c>
      <c r="F93" s="201"/>
      <c r="G93" s="202">
        <f>ROUND(E93*F93,2)</f>
        <v>0</v>
      </c>
      <c r="H93" s="201"/>
      <c r="I93" s="202">
        <f>ROUND(E93*H93,2)</f>
        <v>0</v>
      </c>
      <c r="J93" s="201"/>
      <c r="K93" s="202">
        <f>ROUND(E93*J93,2)</f>
        <v>0</v>
      </c>
      <c r="L93" s="202">
        <v>21</v>
      </c>
      <c r="M93" s="202">
        <f>G93*(1+L93/100)</f>
        <v>0</v>
      </c>
      <c r="N93" s="202">
        <v>0.00164</v>
      </c>
      <c r="O93" s="202">
        <f>ROUND(E93*N93,2)</f>
        <v>0</v>
      </c>
      <c r="P93" s="202">
        <v>0</v>
      </c>
      <c r="Q93" s="202">
        <f>ROUND(E93*P93,2)</f>
        <v>0</v>
      </c>
      <c r="R93" s="202" t="s">
        <v>204</v>
      </c>
      <c r="S93" s="202" t="s">
        <v>181</v>
      </c>
      <c r="T93" s="203" t="s">
        <v>194</v>
      </c>
      <c r="U93" s="204">
        <v>0.372</v>
      </c>
      <c r="V93" s="204">
        <f>ROUND(E93*U93,2)</f>
        <v>0.74</v>
      </c>
      <c r="W93" s="204"/>
      <c r="X93" s="204" t="s">
        <v>165</v>
      </c>
      <c r="Y93" s="205"/>
      <c r="Z93" s="205"/>
      <c r="AA93" s="205"/>
      <c r="AB93" s="205"/>
      <c r="AC93" s="205"/>
      <c r="AD93" s="205"/>
      <c r="AE93" s="205"/>
      <c r="AF93" s="205"/>
      <c r="AG93" s="205" t="s">
        <v>166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33.75" outlineLevel="1">
      <c r="A94" s="196">
        <v>58</v>
      </c>
      <c r="B94" s="197" t="s">
        <v>322</v>
      </c>
      <c r="C94" s="198" t="s">
        <v>323</v>
      </c>
      <c r="D94" s="199" t="s">
        <v>270</v>
      </c>
      <c r="E94" s="200">
        <v>1</v>
      </c>
      <c r="F94" s="201"/>
      <c r="G94" s="202">
        <f>ROUND(E94*F94,2)</f>
        <v>0</v>
      </c>
      <c r="H94" s="201"/>
      <c r="I94" s="202">
        <f>ROUND(E94*H94,2)</f>
        <v>0</v>
      </c>
      <c r="J94" s="201"/>
      <c r="K94" s="202">
        <f>ROUND(E94*J94,2)</f>
        <v>0</v>
      </c>
      <c r="L94" s="202">
        <v>21</v>
      </c>
      <c r="M94" s="202">
        <f>G94*(1+L94/100)</f>
        <v>0</v>
      </c>
      <c r="N94" s="202">
        <v>0.00125</v>
      </c>
      <c r="O94" s="202">
        <f>ROUND(E94*N94,2)</f>
        <v>0</v>
      </c>
      <c r="P94" s="202">
        <v>0</v>
      </c>
      <c r="Q94" s="202">
        <f>ROUND(E94*P94,2)</f>
        <v>0</v>
      </c>
      <c r="R94" s="202" t="s">
        <v>204</v>
      </c>
      <c r="S94" s="202" t="s">
        <v>181</v>
      </c>
      <c r="T94" s="203" t="s">
        <v>194</v>
      </c>
      <c r="U94" s="204">
        <v>0.145</v>
      </c>
      <c r="V94" s="204">
        <f>ROUND(E94*U94,2)</f>
        <v>0.15</v>
      </c>
      <c r="W94" s="204"/>
      <c r="X94" s="204" t="s">
        <v>165</v>
      </c>
      <c r="Y94" s="205"/>
      <c r="Z94" s="205"/>
      <c r="AA94" s="205"/>
      <c r="AB94" s="205"/>
      <c r="AC94" s="205"/>
      <c r="AD94" s="205"/>
      <c r="AE94" s="205"/>
      <c r="AF94" s="205"/>
      <c r="AG94" s="205" t="s">
        <v>166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1">
      <c r="A95" s="196">
        <v>59</v>
      </c>
      <c r="B95" s="197" t="s">
        <v>324</v>
      </c>
      <c r="C95" s="198" t="s">
        <v>325</v>
      </c>
      <c r="D95" s="199" t="s">
        <v>216</v>
      </c>
      <c r="E95" s="200">
        <v>4</v>
      </c>
      <c r="F95" s="201"/>
      <c r="G95" s="202">
        <f>ROUND(E95*F95,2)</f>
        <v>0</v>
      </c>
      <c r="H95" s="201"/>
      <c r="I95" s="202">
        <f>ROUND(E95*H95,2)</f>
        <v>0</v>
      </c>
      <c r="J95" s="201"/>
      <c r="K95" s="202">
        <f>ROUND(E95*J95,2)</f>
        <v>0</v>
      </c>
      <c r="L95" s="202">
        <v>21</v>
      </c>
      <c r="M95" s="202">
        <f>G95*(1+L95/100)</f>
        <v>0</v>
      </c>
      <c r="N95" s="202">
        <v>0.00019</v>
      </c>
      <c r="O95" s="202">
        <f>ROUND(E95*N95,2)</f>
        <v>0</v>
      </c>
      <c r="P95" s="202">
        <v>0</v>
      </c>
      <c r="Q95" s="202">
        <f>ROUND(E95*P95,2)</f>
        <v>0</v>
      </c>
      <c r="R95" s="202" t="s">
        <v>258</v>
      </c>
      <c r="S95" s="202" t="s">
        <v>181</v>
      </c>
      <c r="T95" s="203" t="s">
        <v>194</v>
      </c>
      <c r="U95" s="204">
        <v>0.093</v>
      </c>
      <c r="V95" s="204">
        <f>ROUND(E95*U95,2)</f>
        <v>0.37</v>
      </c>
      <c r="W95" s="204"/>
      <c r="X95" s="204" t="s">
        <v>165</v>
      </c>
      <c r="Y95" s="205"/>
      <c r="Z95" s="205"/>
      <c r="AA95" s="205"/>
      <c r="AB95" s="205"/>
      <c r="AC95" s="205"/>
      <c r="AD95" s="205"/>
      <c r="AE95" s="205"/>
      <c r="AF95" s="205"/>
      <c r="AG95" s="205" t="s">
        <v>166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1">
      <c r="A96" s="196">
        <v>60</v>
      </c>
      <c r="B96" s="197" t="s">
        <v>326</v>
      </c>
      <c r="C96" s="198" t="s">
        <v>327</v>
      </c>
      <c r="D96" s="199" t="s">
        <v>216</v>
      </c>
      <c r="E96" s="200">
        <v>3</v>
      </c>
      <c r="F96" s="201"/>
      <c r="G96" s="202">
        <f>ROUND(E96*F96,2)</f>
        <v>0</v>
      </c>
      <c r="H96" s="201"/>
      <c r="I96" s="202">
        <f>ROUND(E96*H96,2)</f>
        <v>0</v>
      </c>
      <c r="J96" s="201"/>
      <c r="K96" s="202">
        <f>ROUND(E96*J96,2)</f>
        <v>0</v>
      </c>
      <c r="L96" s="202">
        <v>21</v>
      </c>
      <c r="M96" s="202">
        <f>G96*(1+L96/100)</f>
        <v>0</v>
      </c>
      <c r="N96" s="202">
        <v>0</v>
      </c>
      <c r="O96" s="202">
        <f>ROUND(E96*N96,2)</f>
        <v>0</v>
      </c>
      <c r="P96" s="202">
        <v>0</v>
      </c>
      <c r="Q96" s="202">
        <f>ROUND(E96*P96,2)</f>
        <v>0</v>
      </c>
      <c r="R96" s="202"/>
      <c r="S96" s="202" t="s">
        <v>163</v>
      </c>
      <c r="T96" s="203" t="s">
        <v>164</v>
      </c>
      <c r="U96" s="204">
        <v>0</v>
      </c>
      <c r="V96" s="204">
        <f>ROUND(E96*U96,2)</f>
        <v>0</v>
      </c>
      <c r="W96" s="204"/>
      <c r="X96" s="204" t="s">
        <v>165</v>
      </c>
      <c r="Y96" s="205"/>
      <c r="Z96" s="205"/>
      <c r="AA96" s="205"/>
      <c r="AB96" s="205"/>
      <c r="AC96" s="205"/>
      <c r="AD96" s="205"/>
      <c r="AE96" s="205"/>
      <c r="AF96" s="205"/>
      <c r="AG96" s="205" t="s">
        <v>166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outlineLevel="1">
      <c r="A97" s="196">
        <v>61</v>
      </c>
      <c r="B97" s="197" t="s">
        <v>328</v>
      </c>
      <c r="C97" s="198" t="s">
        <v>329</v>
      </c>
      <c r="D97" s="199" t="s">
        <v>179</v>
      </c>
      <c r="E97" s="200">
        <v>6</v>
      </c>
      <c r="F97" s="201"/>
      <c r="G97" s="202">
        <f>ROUND(E97*F97,2)</f>
        <v>0</v>
      </c>
      <c r="H97" s="201"/>
      <c r="I97" s="202">
        <f>ROUND(E97*H97,2)</f>
        <v>0</v>
      </c>
      <c r="J97" s="201"/>
      <c r="K97" s="202">
        <f>ROUND(E97*J97,2)</f>
        <v>0</v>
      </c>
      <c r="L97" s="202">
        <v>21</v>
      </c>
      <c r="M97" s="202">
        <f>G97*(1+L97/100)</f>
        <v>0</v>
      </c>
      <c r="N97" s="202">
        <v>0</v>
      </c>
      <c r="O97" s="202">
        <f>ROUND(E97*N97,2)</f>
        <v>0</v>
      </c>
      <c r="P97" s="202">
        <v>0</v>
      </c>
      <c r="Q97" s="202">
        <f>ROUND(E97*P97,2)</f>
        <v>0</v>
      </c>
      <c r="R97" s="202" t="s">
        <v>180</v>
      </c>
      <c r="S97" s="202" t="s">
        <v>181</v>
      </c>
      <c r="T97" s="203" t="s">
        <v>330</v>
      </c>
      <c r="U97" s="204">
        <v>1</v>
      </c>
      <c r="V97" s="204">
        <f>ROUND(E97*U97,2)</f>
        <v>6</v>
      </c>
      <c r="W97" s="204"/>
      <c r="X97" s="204" t="s">
        <v>182</v>
      </c>
      <c r="Y97" s="205"/>
      <c r="Z97" s="205"/>
      <c r="AA97" s="205"/>
      <c r="AB97" s="205"/>
      <c r="AC97" s="205"/>
      <c r="AD97" s="205"/>
      <c r="AE97" s="205"/>
      <c r="AF97" s="205"/>
      <c r="AG97" s="205" t="s">
        <v>183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22.5" outlineLevel="1">
      <c r="A98" s="196">
        <v>62</v>
      </c>
      <c r="B98" s="197" t="s">
        <v>331</v>
      </c>
      <c r="C98" s="198" t="s">
        <v>332</v>
      </c>
      <c r="D98" s="199" t="s">
        <v>216</v>
      </c>
      <c r="E98" s="200">
        <v>2</v>
      </c>
      <c r="F98" s="201"/>
      <c r="G98" s="202">
        <f>ROUND(E98*F98,2)</f>
        <v>0</v>
      </c>
      <c r="H98" s="201"/>
      <c r="I98" s="202">
        <f>ROUND(E98*H98,2)</f>
        <v>0</v>
      </c>
      <c r="J98" s="201"/>
      <c r="K98" s="202">
        <f>ROUND(E98*J98,2)</f>
        <v>0</v>
      </c>
      <c r="L98" s="202">
        <v>21</v>
      </c>
      <c r="M98" s="202">
        <f>G98*(1+L98/100)</f>
        <v>0</v>
      </c>
      <c r="N98" s="202">
        <v>0.001</v>
      </c>
      <c r="O98" s="202">
        <f>ROUND(E98*N98,2)</f>
        <v>0</v>
      </c>
      <c r="P98" s="202">
        <v>0</v>
      </c>
      <c r="Q98" s="202">
        <f>ROUND(E98*P98,2)</f>
        <v>0</v>
      </c>
      <c r="R98" s="202" t="s">
        <v>217</v>
      </c>
      <c r="S98" s="202" t="s">
        <v>181</v>
      </c>
      <c r="T98" s="203" t="s">
        <v>194</v>
      </c>
      <c r="U98" s="204">
        <v>0</v>
      </c>
      <c r="V98" s="204">
        <f>ROUND(E98*U98,2)</f>
        <v>0</v>
      </c>
      <c r="W98" s="204"/>
      <c r="X98" s="204" t="s">
        <v>218</v>
      </c>
      <c r="Y98" s="205"/>
      <c r="Z98" s="205"/>
      <c r="AA98" s="205"/>
      <c r="AB98" s="205"/>
      <c r="AC98" s="205"/>
      <c r="AD98" s="205"/>
      <c r="AE98" s="205"/>
      <c r="AF98" s="205"/>
      <c r="AG98" s="205" t="s">
        <v>219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45" outlineLevel="1">
      <c r="A99" s="196">
        <v>63</v>
      </c>
      <c r="B99" s="197" t="s">
        <v>333</v>
      </c>
      <c r="C99" s="198" t="s">
        <v>334</v>
      </c>
      <c r="D99" s="199" t="s">
        <v>216</v>
      </c>
      <c r="E99" s="200">
        <v>1</v>
      </c>
      <c r="F99" s="201"/>
      <c r="G99" s="202">
        <f>ROUND(E99*F99,2)</f>
        <v>0</v>
      </c>
      <c r="H99" s="201"/>
      <c r="I99" s="202">
        <f>ROUND(E99*H99,2)</f>
        <v>0</v>
      </c>
      <c r="J99" s="201"/>
      <c r="K99" s="202">
        <f>ROUND(E99*J99,2)</f>
        <v>0</v>
      </c>
      <c r="L99" s="202">
        <v>21</v>
      </c>
      <c r="M99" s="202">
        <f>G99*(1+L99/100)</f>
        <v>0</v>
      </c>
      <c r="N99" s="202">
        <v>0.005</v>
      </c>
      <c r="O99" s="202">
        <f>ROUND(E99*N99,2)</f>
        <v>0.01</v>
      </c>
      <c r="P99" s="202">
        <v>0</v>
      </c>
      <c r="Q99" s="202">
        <f>ROUND(E99*P99,2)</f>
        <v>0</v>
      </c>
      <c r="R99" s="202" t="s">
        <v>217</v>
      </c>
      <c r="S99" s="202" t="s">
        <v>181</v>
      </c>
      <c r="T99" s="203" t="s">
        <v>164</v>
      </c>
      <c r="U99" s="204">
        <v>0</v>
      </c>
      <c r="V99" s="204">
        <f>ROUND(E99*U99,2)</f>
        <v>0</v>
      </c>
      <c r="W99" s="204"/>
      <c r="X99" s="204" t="s">
        <v>218</v>
      </c>
      <c r="Y99" s="205"/>
      <c r="Z99" s="205"/>
      <c r="AA99" s="205"/>
      <c r="AB99" s="205"/>
      <c r="AC99" s="205"/>
      <c r="AD99" s="205"/>
      <c r="AE99" s="205"/>
      <c r="AF99" s="205"/>
      <c r="AG99" s="205" t="s">
        <v>219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33.75" outlineLevel="1">
      <c r="A100" s="196">
        <v>64</v>
      </c>
      <c r="B100" s="197" t="s">
        <v>335</v>
      </c>
      <c r="C100" s="198" t="s">
        <v>336</v>
      </c>
      <c r="D100" s="199" t="s">
        <v>216</v>
      </c>
      <c r="E100" s="200">
        <v>1</v>
      </c>
      <c r="F100" s="201"/>
      <c r="G100" s="202">
        <f>ROUND(E100*F100,2)</f>
        <v>0</v>
      </c>
      <c r="H100" s="201"/>
      <c r="I100" s="202">
        <f>ROUND(E100*H100,2)</f>
        <v>0</v>
      </c>
      <c r="J100" s="201"/>
      <c r="K100" s="202">
        <f>ROUND(E100*J100,2)</f>
        <v>0</v>
      </c>
      <c r="L100" s="202">
        <v>21</v>
      </c>
      <c r="M100" s="202">
        <f>G100*(1+L100/100)</f>
        <v>0</v>
      </c>
      <c r="N100" s="202">
        <v>0.0005</v>
      </c>
      <c r="O100" s="202">
        <f>ROUND(E100*N100,2)</f>
        <v>0</v>
      </c>
      <c r="P100" s="202">
        <v>0</v>
      </c>
      <c r="Q100" s="202">
        <f>ROUND(E100*P100,2)</f>
        <v>0</v>
      </c>
      <c r="R100" s="202" t="s">
        <v>217</v>
      </c>
      <c r="S100" s="202" t="s">
        <v>181</v>
      </c>
      <c r="T100" s="203" t="s">
        <v>194</v>
      </c>
      <c r="U100" s="204">
        <v>0</v>
      </c>
      <c r="V100" s="204">
        <f>ROUND(E100*U100,2)</f>
        <v>0</v>
      </c>
      <c r="W100" s="204"/>
      <c r="X100" s="204" t="s">
        <v>218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219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1">
      <c r="A101" s="196">
        <v>65</v>
      </c>
      <c r="B101" s="197" t="s">
        <v>337</v>
      </c>
      <c r="C101" s="198" t="s">
        <v>338</v>
      </c>
      <c r="D101" s="199" t="s">
        <v>216</v>
      </c>
      <c r="E101" s="200">
        <v>2</v>
      </c>
      <c r="F101" s="201"/>
      <c r="G101" s="202">
        <f>ROUND(E101*F101,2)</f>
        <v>0</v>
      </c>
      <c r="H101" s="201"/>
      <c r="I101" s="202">
        <f>ROUND(E101*H101,2)</f>
        <v>0</v>
      </c>
      <c r="J101" s="201"/>
      <c r="K101" s="202">
        <f>ROUND(E101*J101,2)</f>
        <v>0</v>
      </c>
      <c r="L101" s="202">
        <v>21</v>
      </c>
      <c r="M101" s="202">
        <f>G101*(1+L101/100)</f>
        <v>0</v>
      </c>
      <c r="N101" s="202">
        <v>0</v>
      </c>
      <c r="O101" s="202">
        <f>ROUND(E101*N101,2)</f>
        <v>0</v>
      </c>
      <c r="P101" s="202">
        <v>0</v>
      </c>
      <c r="Q101" s="202">
        <f>ROUND(E101*P101,2)</f>
        <v>0</v>
      </c>
      <c r="R101" s="202" t="s">
        <v>217</v>
      </c>
      <c r="S101" s="202" t="s">
        <v>181</v>
      </c>
      <c r="T101" s="203" t="s">
        <v>194</v>
      </c>
      <c r="U101" s="204">
        <v>0</v>
      </c>
      <c r="V101" s="204">
        <f>ROUND(E101*U101,2)</f>
        <v>0</v>
      </c>
      <c r="W101" s="204"/>
      <c r="X101" s="204" t="s">
        <v>218</v>
      </c>
      <c r="Y101" s="205"/>
      <c r="Z101" s="205"/>
      <c r="AA101" s="205"/>
      <c r="AB101" s="205"/>
      <c r="AC101" s="205"/>
      <c r="AD101" s="205"/>
      <c r="AE101" s="205"/>
      <c r="AF101" s="205"/>
      <c r="AG101" s="205" t="s">
        <v>219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1">
      <c r="A102" s="196">
        <v>66</v>
      </c>
      <c r="B102" s="197" t="s">
        <v>339</v>
      </c>
      <c r="C102" s="198" t="s">
        <v>340</v>
      </c>
      <c r="D102" s="199" t="s">
        <v>216</v>
      </c>
      <c r="E102" s="200">
        <v>1</v>
      </c>
      <c r="F102" s="201"/>
      <c r="G102" s="202">
        <f>ROUND(E102*F102,2)</f>
        <v>0</v>
      </c>
      <c r="H102" s="201"/>
      <c r="I102" s="202">
        <f>ROUND(E102*H102,2)</f>
        <v>0</v>
      </c>
      <c r="J102" s="201"/>
      <c r="K102" s="202">
        <f>ROUND(E102*J102,2)</f>
        <v>0</v>
      </c>
      <c r="L102" s="202">
        <v>21</v>
      </c>
      <c r="M102" s="202">
        <f>G102*(1+L102/100)</f>
        <v>0</v>
      </c>
      <c r="N102" s="202">
        <v>0.0022</v>
      </c>
      <c r="O102" s="202">
        <f>ROUND(E102*N102,2)</f>
        <v>0</v>
      </c>
      <c r="P102" s="202">
        <v>0</v>
      </c>
      <c r="Q102" s="202">
        <f>ROUND(E102*P102,2)</f>
        <v>0</v>
      </c>
      <c r="R102" s="202"/>
      <c r="S102" s="202" t="s">
        <v>163</v>
      </c>
      <c r="T102" s="203" t="s">
        <v>164</v>
      </c>
      <c r="U102" s="204">
        <v>0</v>
      </c>
      <c r="V102" s="204">
        <f>ROUND(E102*U102,2)</f>
        <v>0</v>
      </c>
      <c r="W102" s="204"/>
      <c r="X102" s="204" t="s">
        <v>218</v>
      </c>
      <c r="Y102" s="205"/>
      <c r="Z102" s="205"/>
      <c r="AA102" s="205"/>
      <c r="AB102" s="205"/>
      <c r="AC102" s="205"/>
      <c r="AD102" s="205"/>
      <c r="AE102" s="205"/>
      <c r="AF102" s="205"/>
      <c r="AG102" s="205" t="s">
        <v>219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1">
      <c r="A103" s="206">
        <v>67</v>
      </c>
      <c r="B103" s="207" t="s">
        <v>341</v>
      </c>
      <c r="C103" s="208" t="s">
        <v>342</v>
      </c>
      <c r="D103" s="209" t="s">
        <v>343</v>
      </c>
      <c r="E103" s="210">
        <v>0.02249</v>
      </c>
      <c r="F103" s="211"/>
      <c r="G103" s="212">
        <f>ROUND(E103*F103,2)</f>
        <v>0</v>
      </c>
      <c r="H103" s="211"/>
      <c r="I103" s="212">
        <f>ROUND(E103*H103,2)</f>
        <v>0</v>
      </c>
      <c r="J103" s="211"/>
      <c r="K103" s="212">
        <f>ROUND(E103*J103,2)</f>
        <v>0</v>
      </c>
      <c r="L103" s="212">
        <v>21</v>
      </c>
      <c r="M103" s="212">
        <f>G103*(1+L103/100)</f>
        <v>0</v>
      </c>
      <c r="N103" s="212">
        <v>0</v>
      </c>
      <c r="O103" s="212">
        <f>ROUND(E103*N103,2)</f>
        <v>0</v>
      </c>
      <c r="P103" s="212">
        <v>0</v>
      </c>
      <c r="Q103" s="212">
        <f>ROUND(E103*P103,2)</f>
        <v>0</v>
      </c>
      <c r="R103" s="212" t="s">
        <v>204</v>
      </c>
      <c r="S103" s="212" t="s">
        <v>181</v>
      </c>
      <c r="T103" s="213" t="s">
        <v>194</v>
      </c>
      <c r="U103" s="204">
        <v>2.364</v>
      </c>
      <c r="V103" s="204">
        <f>ROUND(E103*U103,2)</f>
        <v>0.05</v>
      </c>
      <c r="W103" s="204"/>
      <c r="X103" s="204" t="s">
        <v>244</v>
      </c>
      <c r="Y103" s="205"/>
      <c r="Z103" s="205"/>
      <c r="AA103" s="205"/>
      <c r="AB103" s="205"/>
      <c r="AC103" s="205"/>
      <c r="AD103" s="205"/>
      <c r="AE103" s="205"/>
      <c r="AF103" s="205"/>
      <c r="AG103" s="205" t="s">
        <v>245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customHeight="1" outlineLevel="1">
      <c r="A104" s="214"/>
      <c r="B104" s="215"/>
      <c r="C104" s="216" t="s">
        <v>312</v>
      </c>
      <c r="D104" s="216"/>
      <c r="E104" s="216"/>
      <c r="F104" s="216"/>
      <c r="G104" s="216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5"/>
      <c r="Z104" s="205"/>
      <c r="AA104" s="205"/>
      <c r="AB104" s="205"/>
      <c r="AC104" s="205"/>
      <c r="AD104" s="205"/>
      <c r="AE104" s="205"/>
      <c r="AF104" s="205"/>
      <c r="AG104" s="205" t="s">
        <v>196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33" ht="12.75">
      <c r="A105" s="188" t="s">
        <v>158</v>
      </c>
      <c r="B105" s="189" t="s">
        <v>90</v>
      </c>
      <c r="C105" s="190" t="s">
        <v>91</v>
      </c>
      <c r="D105" s="191"/>
      <c r="E105" s="192"/>
      <c r="F105" s="193"/>
      <c r="G105" s="193">
        <f>SUMIF(AG106:AG131,"&lt;&gt;NOR",G106:G131)</f>
        <v>0</v>
      </c>
      <c r="H105" s="193"/>
      <c r="I105" s="193">
        <f>SUM(I106:I131)</f>
        <v>0</v>
      </c>
      <c r="J105" s="193"/>
      <c r="K105" s="193">
        <f>SUM(K106:K131)</f>
        <v>0</v>
      </c>
      <c r="L105" s="193"/>
      <c r="M105" s="193">
        <f>SUM(M106:M131)</f>
        <v>0</v>
      </c>
      <c r="N105" s="193"/>
      <c r="O105" s="193">
        <f>SUM(O106:O131)</f>
        <v>0.08</v>
      </c>
      <c r="P105" s="193"/>
      <c r="Q105" s="193">
        <f>SUM(Q106:Q131)</f>
        <v>0</v>
      </c>
      <c r="R105" s="193"/>
      <c r="S105" s="193"/>
      <c r="T105" s="194"/>
      <c r="U105" s="195"/>
      <c r="V105" s="195">
        <f>SUM(V106:V131)</f>
        <v>207.49</v>
      </c>
      <c r="W105" s="195"/>
      <c r="X105" s="195"/>
      <c r="AG105" t="s">
        <v>159</v>
      </c>
    </row>
    <row r="106" spans="1:60" ht="12.75" outlineLevel="1">
      <c r="A106" s="206">
        <v>68</v>
      </c>
      <c r="B106" s="207" t="s">
        <v>344</v>
      </c>
      <c r="C106" s="208" t="s">
        <v>345</v>
      </c>
      <c r="D106" s="209" t="s">
        <v>162</v>
      </c>
      <c r="E106" s="210">
        <v>1</v>
      </c>
      <c r="F106" s="211"/>
      <c r="G106" s="212">
        <f>ROUND(E106*F106,2)</f>
        <v>0</v>
      </c>
      <c r="H106" s="211"/>
      <c r="I106" s="212">
        <f>ROUND(E106*H106,2)</f>
        <v>0</v>
      </c>
      <c r="J106" s="211"/>
      <c r="K106" s="212">
        <f>ROUND(E106*J106,2)</f>
        <v>0</v>
      </c>
      <c r="L106" s="212">
        <v>21</v>
      </c>
      <c r="M106" s="212">
        <f>G106*(1+L106/100)</f>
        <v>0</v>
      </c>
      <c r="N106" s="212">
        <v>0</v>
      </c>
      <c r="O106" s="212">
        <f>ROUND(E106*N106,2)</f>
        <v>0</v>
      </c>
      <c r="P106" s="212">
        <v>0</v>
      </c>
      <c r="Q106" s="212">
        <f>ROUND(E106*P106,2)</f>
        <v>0</v>
      </c>
      <c r="R106" s="212"/>
      <c r="S106" s="212" t="s">
        <v>163</v>
      </c>
      <c r="T106" s="213" t="s">
        <v>164</v>
      </c>
      <c r="U106" s="204">
        <v>0</v>
      </c>
      <c r="V106" s="204">
        <f>ROUND(E106*U106,2)</f>
        <v>0</v>
      </c>
      <c r="W106" s="204"/>
      <c r="X106" s="204" t="s">
        <v>165</v>
      </c>
      <c r="Y106" s="205"/>
      <c r="Z106" s="205"/>
      <c r="AA106" s="205"/>
      <c r="AB106" s="205"/>
      <c r="AC106" s="205"/>
      <c r="AD106" s="205"/>
      <c r="AE106" s="205"/>
      <c r="AF106" s="205"/>
      <c r="AG106" s="205" t="s">
        <v>166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customHeight="1" outlineLevel="1">
      <c r="A107" s="214"/>
      <c r="B107" s="215"/>
      <c r="C107" s="223" t="s">
        <v>346</v>
      </c>
      <c r="D107" s="223"/>
      <c r="E107" s="223"/>
      <c r="F107" s="223"/>
      <c r="G107" s="223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5"/>
      <c r="Z107" s="205"/>
      <c r="AA107" s="205"/>
      <c r="AB107" s="205"/>
      <c r="AC107" s="205"/>
      <c r="AD107" s="205"/>
      <c r="AE107" s="205"/>
      <c r="AF107" s="205"/>
      <c r="AG107" s="205" t="s">
        <v>198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1">
      <c r="A108" s="196">
        <v>69</v>
      </c>
      <c r="B108" s="197" t="s">
        <v>347</v>
      </c>
      <c r="C108" s="198" t="s">
        <v>348</v>
      </c>
      <c r="D108" s="199" t="s">
        <v>270</v>
      </c>
      <c r="E108" s="200">
        <v>1</v>
      </c>
      <c r="F108" s="201"/>
      <c r="G108" s="202">
        <f>ROUND(E108*F108,2)</f>
        <v>0</v>
      </c>
      <c r="H108" s="201"/>
      <c r="I108" s="202">
        <f>ROUND(E108*H108,2)</f>
        <v>0</v>
      </c>
      <c r="J108" s="201"/>
      <c r="K108" s="202">
        <f>ROUND(E108*J108,2)</f>
        <v>0</v>
      </c>
      <c r="L108" s="202">
        <v>21</v>
      </c>
      <c r="M108" s="202">
        <f>G108*(1+L108/100)</f>
        <v>0</v>
      </c>
      <c r="N108" s="202">
        <v>0.07633</v>
      </c>
      <c r="O108" s="202">
        <f>ROUND(E108*N108,2)</f>
        <v>0.08</v>
      </c>
      <c r="P108" s="202">
        <v>0</v>
      </c>
      <c r="Q108" s="202">
        <f>ROUND(E108*P108,2)</f>
        <v>0</v>
      </c>
      <c r="R108" s="202"/>
      <c r="S108" s="202" t="s">
        <v>163</v>
      </c>
      <c r="T108" s="203" t="s">
        <v>302</v>
      </c>
      <c r="U108" s="204">
        <v>207.486</v>
      </c>
      <c r="V108" s="204">
        <f>ROUND(E108*U108,2)</f>
        <v>207.49</v>
      </c>
      <c r="W108" s="204"/>
      <c r="X108" s="204" t="s">
        <v>165</v>
      </c>
      <c r="Y108" s="205"/>
      <c r="Z108" s="205"/>
      <c r="AA108" s="205"/>
      <c r="AB108" s="205"/>
      <c r="AC108" s="205"/>
      <c r="AD108" s="205"/>
      <c r="AE108" s="205"/>
      <c r="AF108" s="205"/>
      <c r="AG108" s="205" t="s">
        <v>349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12.75" outlineLevel="1">
      <c r="A109" s="196">
        <v>70</v>
      </c>
      <c r="B109" s="197" t="s">
        <v>350</v>
      </c>
      <c r="C109" s="198" t="s">
        <v>351</v>
      </c>
      <c r="D109" s="199" t="s">
        <v>179</v>
      </c>
      <c r="E109" s="200">
        <v>150</v>
      </c>
      <c r="F109" s="201"/>
      <c r="G109" s="202">
        <f>ROUND(E109*F109,2)</f>
        <v>0</v>
      </c>
      <c r="H109" s="201"/>
      <c r="I109" s="202">
        <f>ROUND(E109*H109,2)</f>
        <v>0</v>
      </c>
      <c r="J109" s="201"/>
      <c r="K109" s="202">
        <f>ROUND(E109*J109,2)</f>
        <v>0</v>
      </c>
      <c r="L109" s="202">
        <v>21</v>
      </c>
      <c r="M109" s="202">
        <f>G109*(1+L109/100)</f>
        <v>0</v>
      </c>
      <c r="N109" s="202">
        <v>0</v>
      </c>
      <c r="O109" s="202">
        <f>ROUND(E109*N109,2)</f>
        <v>0</v>
      </c>
      <c r="P109" s="202">
        <v>0</v>
      </c>
      <c r="Q109" s="202">
        <f>ROUND(E109*P109,2)</f>
        <v>0</v>
      </c>
      <c r="R109" s="202"/>
      <c r="S109" s="202" t="s">
        <v>163</v>
      </c>
      <c r="T109" s="203" t="s">
        <v>164</v>
      </c>
      <c r="U109" s="204">
        <v>0</v>
      </c>
      <c r="V109" s="204">
        <f>ROUND(E109*U109,2)</f>
        <v>0</v>
      </c>
      <c r="W109" s="204"/>
      <c r="X109" s="204" t="s">
        <v>165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166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outlineLevel="1">
      <c r="A110" s="196">
        <v>71</v>
      </c>
      <c r="B110" s="197" t="s">
        <v>352</v>
      </c>
      <c r="C110" s="198" t="s">
        <v>353</v>
      </c>
      <c r="D110" s="199" t="s">
        <v>162</v>
      </c>
      <c r="E110" s="200">
        <v>1</v>
      </c>
      <c r="F110" s="201"/>
      <c r="G110" s="202">
        <f>ROUND(E110*F110,2)</f>
        <v>0</v>
      </c>
      <c r="H110" s="201"/>
      <c r="I110" s="202">
        <f>ROUND(E110*H110,2)</f>
        <v>0</v>
      </c>
      <c r="J110" s="201"/>
      <c r="K110" s="202">
        <f>ROUND(E110*J110,2)</f>
        <v>0</v>
      </c>
      <c r="L110" s="202">
        <v>21</v>
      </c>
      <c r="M110" s="202">
        <f>G110*(1+L110/100)</f>
        <v>0</v>
      </c>
      <c r="N110" s="202">
        <v>0</v>
      </c>
      <c r="O110" s="202">
        <f>ROUND(E110*N110,2)</f>
        <v>0</v>
      </c>
      <c r="P110" s="202">
        <v>0</v>
      </c>
      <c r="Q110" s="202">
        <f>ROUND(E110*P110,2)</f>
        <v>0</v>
      </c>
      <c r="R110" s="202"/>
      <c r="S110" s="202" t="s">
        <v>163</v>
      </c>
      <c r="T110" s="203" t="s">
        <v>164</v>
      </c>
      <c r="U110" s="204">
        <v>0</v>
      </c>
      <c r="V110" s="204">
        <f>ROUND(E110*U110,2)</f>
        <v>0</v>
      </c>
      <c r="W110" s="204"/>
      <c r="X110" s="204" t="s">
        <v>165</v>
      </c>
      <c r="Y110" s="205"/>
      <c r="Z110" s="205"/>
      <c r="AA110" s="205"/>
      <c r="AB110" s="205"/>
      <c r="AC110" s="205"/>
      <c r="AD110" s="205"/>
      <c r="AE110" s="205"/>
      <c r="AF110" s="205"/>
      <c r="AG110" s="205" t="s">
        <v>166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196">
        <v>72</v>
      </c>
      <c r="B111" s="197" t="s">
        <v>354</v>
      </c>
      <c r="C111" s="198" t="s">
        <v>355</v>
      </c>
      <c r="D111" s="199" t="s">
        <v>162</v>
      </c>
      <c r="E111" s="200">
        <v>1</v>
      </c>
      <c r="F111" s="201"/>
      <c r="G111" s="202">
        <f>ROUND(E111*F111,2)</f>
        <v>0</v>
      </c>
      <c r="H111" s="201"/>
      <c r="I111" s="202">
        <f>ROUND(E111*H111,2)</f>
        <v>0</v>
      </c>
      <c r="J111" s="201"/>
      <c r="K111" s="202">
        <f>ROUND(E111*J111,2)</f>
        <v>0</v>
      </c>
      <c r="L111" s="202">
        <v>21</v>
      </c>
      <c r="M111" s="202">
        <f>G111*(1+L111/100)</f>
        <v>0</v>
      </c>
      <c r="N111" s="202">
        <v>0</v>
      </c>
      <c r="O111" s="202">
        <f>ROUND(E111*N111,2)</f>
        <v>0</v>
      </c>
      <c r="P111" s="202">
        <v>0</v>
      </c>
      <c r="Q111" s="202">
        <f>ROUND(E111*P111,2)</f>
        <v>0</v>
      </c>
      <c r="R111" s="202"/>
      <c r="S111" s="202" t="s">
        <v>163</v>
      </c>
      <c r="T111" s="203" t="s">
        <v>164</v>
      </c>
      <c r="U111" s="204">
        <v>0</v>
      </c>
      <c r="V111" s="204">
        <f>ROUND(E111*U111,2)</f>
        <v>0</v>
      </c>
      <c r="W111" s="204"/>
      <c r="X111" s="204" t="s">
        <v>165</v>
      </c>
      <c r="Y111" s="205"/>
      <c r="Z111" s="205"/>
      <c r="AA111" s="205"/>
      <c r="AB111" s="205"/>
      <c r="AC111" s="205"/>
      <c r="AD111" s="205"/>
      <c r="AE111" s="205"/>
      <c r="AF111" s="205"/>
      <c r="AG111" s="205" t="s">
        <v>166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1">
      <c r="A112" s="196">
        <v>73</v>
      </c>
      <c r="B112" s="197" t="s">
        <v>356</v>
      </c>
      <c r="C112" s="198" t="s">
        <v>357</v>
      </c>
      <c r="D112" s="199" t="s">
        <v>162</v>
      </c>
      <c r="E112" s="200">
        <v>1</v>
      </c>
      <c r="F112" s="201"/>
      <c r="G112" s="202">
        <f>ROUND(E112*F112,2)</f>
        <v>0</v>
      </c>
      <c r="H112" s="201"/>
      <c r="I112" s="202">
        <f>ROUND(E112*H112,2)</f>
        <v>0</v>
      </c>
      <c r="J112" s="201"/>
      <c r="K112" s="202">
        <f>ROUND(E112*J112,2)</f>
        <v>0</v>
      </c>
      <c r="L112" s="202">
        <v>21</v>
      </c>
      <c r="M112" s="202">
        <f>G112*(1+L112/100)</f>
        <v>0</v>
      </c>
      <c r="N112" s="202">
        <v>0</v>
      </c>
      <c r="O112" s="202">
        <f>ROUND(E112*N112,2)</f>
        <v>0</v>
      </c>
      <c r="P112" s="202">
        <v>0</v>
      </c>
      <c r="Q112" s="202">
        <f>ROUND(E112*P112,2)</f>
        <v>0</v>
      </c>
      <c r="R112" s="202"/>
      <c r="S112" s="202" t="s">
        <v>163</v>
      </c>
      <c r="T112" s="203" t="s">
        <v>164</v>
      </c>
      <c r="U112" s="204">
        <v>0</v>
      </c>
      <c r="V112" s="204">
        <f>ROUND(E112*U112,2)</f>
        <v>0</v>
      </c>
      <c r="W112" s="204"/>
      <c r="X112" s="204" t="s">
        <v>165</v>
      </c>
      <c r="Y112" s="205"/>
      <c r="Z112" s="205"/>
      <c r="AA112" s="205"/>
      <c r="AB112" s="205"/>
      <c r="AC112" s="205"/>
      <c r="AD112" s="205"/>
      <c r="AE112" s="205"/>
      <c r="AF112" s="205"/>
      <c r="AG112" s="205" t="s">
        <v>166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12.75" outlineLevel="1">
      <c r="A113" s="196">
        <v>74</v>
      </c>
      <c r="B113" s="197" t="s">
        <v>358</v>
      </c>
      <c r="C113" s="198" t="s">
        <v>359</v>
      </c>
      <c r="D113" s="199" t="s">
        <v>162</v>
      </c>
      <c r="E113" s="200">
        <v>1</v>
      </c>
      <c r="F113" s="201"/>
      <c r="G113" s="202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21</v>
      </c>
      <c r="M113" s="202">
        <f>G113*(1+L113/100)</f>
        <v>0</v>
      </c>
      <c r="N113" s="202">
        <v>0</v>
      </c>
      <c r="O113" s="202">
        <f>ROUND(E113*N113,2)</f>
        <v>0</v>
      </c>
      <c r="P113" s="202">
        <v>0</v>
      </c>
      <c r="Q113" s="202">
        <f>ROUND(E113*P113,2)</f>
        <v>0</v>
      </c>
      <c r="R113" s="202"/>
      <c r="S113" s="202" t="s">
        <v>163</v>
      </c>
      <c r="T113" s="203" t="s">
        <v>164</v>
      </c>
      <c r="U113" s="204">
        <v>0</v>
      </c>
      <c r="V113" s="204">
        <f>ROUND(E113*U113,2)</f>
        <v>0</v>
      </c>
      <c r="W113" s="204"/>
      <c r="X113" s="204" t="s">
        <v>165</v>
      </c>
      <c r="Y113" s="205"/>
      <c r="Z113" s="205"/>
      <c r="AA113" s="205"/>
      <c r="AB113" s="205"/>
      <c r="AC113" s="205"/>
      <c r="AD113" s="205"/>
      <c r="AE113" s="205"/>
      <c r="AF113" s="205"/>
      <c r="AG113" s="205" t="s">
        <v>166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1">
      <c r="A114" s="196">
        <v>75</v>
      </c>
      <c r="B114" s="197" t="s">
        <v>360</v>
      </c>
      <c r="C114" s="198" t="s">
        <v>361</v>
      </c>
      <c r="D114" s="199" t="s">
        <v>162</v>
      </c>
      <c r="E114" s="200">
        <v>1</v>
      </c>
      <c r="F114" s="201"/>
      <c r="G114" s="202">
        <f>ROUND(E114*F114,2)</f>
        <v>0</v>
      </c>
      <c r="H114" s="201"/>
      <c r="I114" s="202">
        <f>ROUND(E114*H114,2)</f>
        <v>0</v>
      </c>
      <c r="J114" s="201"/>
      <c r="K114" s="202">
        <f>ROUND(E114*J114,2)</f>
        <v>0</v>
      </c>
      <c r="L114" s="202">
        <v>21</v>
      </c>
      <c r="M114" s="202">
        <f>G114*(1+L114/100)</f>
        <v>0</v>
      </c>
      <c r="N114" s="202">
        <v>0</v>
      </c>
      <c r="O114" s="202">
        <f>ROUND(E114*N114,2)</f>
        <v>0</v>
      </c>
      <c r="P114" s="202">
        <v>0</v>
      </c>
      <c r="Q114" s="202">
        <f>ROUND(E114*P114,2)</f>
        <v>0</v>
      </c>
      <c r="R114" s="202"/>
      <c r="S114" s="202" t="s">
        <v>163</v>
      </c>
      <c r="T114" s="203" t="s">
        <v>164</v>
      </c>
      <c r="U114" s="204">
        <v>0</v>
      </c>
      <c r="V114" s="204">
        <f>ROUND(E114*U114,2)</f>
        <v>0</v>
      </c>
      <c r="W114" s="204"/>
      <c r="X114" s="204" t="s">
        <v>165</v>
      </c>
      <c r="Y114" s="205"/>
      <c r="Z114" s="205"/>
      <c r="AA114" s="205"/>
      <c r="AB114" s="205"/>
      <c r="AC114" s="205"/>
      <c r="AD114" s="205"/>
      <c r="AE114" s="205"/>
      <c r="AF114" s="205"/>
      <c r="AG114" s="205" t="s">
        <v>166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22.5" outlineLevel="1">
      <c r="A115" s="206">
        <v>76</v>
      </c>
      <c r="B115" s="207" t="s">
        <v>362</v>
      </c>
      <c r="C115" s="208" t="s">
        <v>363</v>
      </c>
      <c r="D115" s="209" t="s">
        <v>364</v>
      </c>
      <c r="E115" s="210">
        <v>1</v>
      </c>
      <c r="F115" s="211"/>
      <c r="G115" s="212">
        <f>ROUND(E115*F115,2)</f>
        <v>0</v>
      </c>
      <c r="H115" s="211"/>
      <c r="I115" s="212">
        <f>ROUND(E115*H115,2)</f>
        <v>0</v>
      </c>
      <c r="J115" s="211"/>
      <c r="K115" s="212">
        <f>ROUND(E115*J115,2)</f>
        <v>0</v>
      </c>
      <c r="L115" s="212">
        <v>21</v>
      </c>
      <c r="M115" s="212">
        <f>G115*(1+L115/100)</f>
        <v>0</v>
      </c>
      <c r="N115" s="212">
        <v>0</v>
      </c>
      <c r="O115" s="212">
        <f>ROUND(E115*N115,2)</f>
        <v>0</v>
      </c>
      <c r="P115" s="212">
        <v>0</v>
      </c>
      <c r="Q115" s="212">
        <f>ROUND(E115*P115,2)</f>
        <v>0</v>
      </c>
      <c r="R115" s="212"/>
      <c r="S115" s="212" t="s">
        <v>163</v>
      </c>
      <c r="T115" s="213" t="s">
        <v>164</v>
      </c>
      <c r="U115" s="204">
        <v>0</v>
      </c>
      <c r="V115" s="204">
        <f>ROUND(E115*U115,2)</f>
        <v>0</v>
      </c>
      <c r="W115" s="204"/>
      <c r="X115" s="204" t="s">
        <v>218</v>
      </c>
      <c r="Y115" s="205"/>
      <c r="Z115" s="205"/>
      <c r="AA115" s="205"/>
      <c r="AB115" s="205"/>
      <c r="AC115" s="205"/>
      <c r="AD115" s="205"/>
      <c r="AE115" s="205"/>
      <c r="AF115" s="205"/>
      <c r="AG115" s="205" t="s">
        <v>219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customHeight="1" outlineLevel="1">
      <c r="A116" s="214"/>
      <c r="B116" s="215"/>
      <c r="C116" s="223" t="s">
        <v>365</v>
      </c>
      <c r="D116" s="223"/>
      <c r="E116" s="223"/>
      <c r="F116" s="223"/>
      <c r="G116" s="223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5"/>
      <c r="Z116" s="205"/>
      <c r="AA116" s="205"/>
      <c r="AB116" s="205"/>
      <c r="AC116" s="205"/>
      <c r="AD116" s="205"/>
      <c r="AE116" s="205"/>
      <c r="AF116" s="205"/>
      <c r="AG116" s="205" t="s">
        <v>198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2.75" customHeight="1" outlineLevel="1">
      <c r="A117" s="214"/>
      <c r="B117" s="215"/>
      <c r="C117" s="217" t="s">
        <v>366</v>
      </c>
      <c r="D117" s="217"/>
      <c r="E117" s="217"/>
      <c r="F117" s="217"/>
      <c r="G117" s="217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5"/>
      <c r="Z117" s="205"/>
      <c r="AA117" s="205"/>
      <c r="AB117" s="205"/>
      <c r="AC117" s="205"/>
      <c r="AD117" s="205"/>
      <c r="AE117" s="205"/>
      <c r="AF117" s="205"/>
      <c r="AG117" s="205" t="s">
        <v>198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12.75" customHeight="1" outlineLevel="1">
      <c r="A118" s="214"/>
      <c r="B118" s="215"/>
      <c r="C118" s="217" t="s">
        <v>367</v>
      </c>
      <c r="D118" s="217"/>
      <c r="E118" s="217"/>
      <c r="F118" s="217"/>
      <c r="G118" s="217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5"/>
      <c r="Z118" s="205"/>
      <c r="AA118" s="205"/>
      <c r="AB118" s="205"/>
      <c r="AC118" s="205"/>
      <c r="AD118" s="205"/>
      <c r="AE118" s="205"/>
      <c r="AF118" s="205"/>
      <c r="AG118" s="205" t="s">
        <v>198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customHeight="1" outlineLevel="1">
      <c r="A119" s="214"/>
      <c r="B119" s="215"/>
      <c r="C119" s="217" t="s">
        <v>368</v>
      </c>
      <c r="D119" s="217"/>
      <c r="E119" s="217"/>
      <c r="F119" s="217"/>
      <c r="G119" s="217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5"/>
      <c r="Z119" s="205"/>
      <c r="AA119" s="205"/>
      <c r="AB119" s="205"/>
      <c r="AC119" s="205"/>
      <c r="AD119" s="205"/>
      <c r="AE119" s="205"/>
      <c r="AF119" s="205"/>
      <c r="AG119" s="205" t="s">
        <v>198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customHeight="1" outlineLevel="1">
      <c r="A120" s="214"/>
      <c r="B120" s="215"/>
      <c r="C120" s="217" t="s">
        <v>369</v>
      </c>
      <c r="D120" s="217"/>
      <c r="E120" s="217"/>
      <c r="F120" s="217"/>
      <c r="G120" s="217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5"/>
      <c r="Z120" s="205"/>
      <c r="AA120" s="205"/>
      <c r="AB120" s="205"/>
      <c r="AC120" s="205"/>
      <c r="AD120" s="205"/>
      <c r="AE120" s="205"/>
      <c r="AF120" s="205"/>
      <c r="AG120" s="205" t="s">
        <v>198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customHeight="1" outlineLevel="1">
      <c r="A121" s="214"/>
      <c r="B121" s="215"/>
      <c r="C121" s="217" t="s">
        <v>370</v>
      </c>
      <c r="D121" s="217"/>
      <c r="E121" s="217"/>
      <c r="F121" s="217"/>
      <c r="G121" s="217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5"/>
      <c r="Z121" s="205"/>
      <c r="AA121" s="205"/>
      <c r="AB121" s="205"/>
      <c r="AC121" s="205"/>
      <c r="AD121" s="205"/>
      <c r="AE121" s="205"/>
      <c r="AF121" s="205"/>
      <c r="AG121" s="205" t="s">
        <v>198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12.75" customHeight="1" outlineLevel="1">
      <c r="A122" s="214"/>
      <c r="B122" s="215"/>
      <c r="C122" s="217" t="s">
        <v>371</v>
      </c>
      <c r="D122" s="217"/>
      <c r="E122" s="217"/>
      <c r="F122" s="217"/>
      <c r="G122" s="217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5"/>
      <c r="Z122" s="205"/>
      <c r="AA122" s="205"/>
      <c r="AB122" s="205"/>
      <c r="AC122" s="205"/>
      <c r="AD122" s="205"/>
      <c r="AE122" s="205"/>
      <c r="AF122" s="205"/>
      <c r="AG122" s="205" t="s">
        <v>198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customHeight="1" outlineLevel="1">
      <c r="A123" s="214"/>
      <c r="B123" s="215"/>
      <c r="C123" s="217" t="s">
        <v>372</v>
      </c>
      <c r="D123" s="217"/>
      <c r="E123" s="217"/>
      <c r="F123" s="217"/>
      <c r="G123" s="217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5"/>
      <c r="Z123" s="205"/>
      <c r="AA123" s="205"/>
      <c r="AB123" s="205"/>
      <c r="AC123" s="205"/>
      <c r="AD123" s="205"/>
      <c r="AE123" s="205"/>
      <c r="AF123" s="205"/>
      <c r="AG123" s="205" t="s">
        <v>198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12.75" customHeight="1" outlineLevel="1">
      <c r="A124" s="214"/>
      <c r="B124" s="215"/>
      <c r="C124" s="217" t="s">
        <v>373</v>
      </c>
      <c r="D124" s="217"/>
      <c r="E124" s="217"/>
      <c r="F124" s="217"/>
      <c r="G124" s="217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5"/>
      <c r="Z124" s="205"/>
      <c r="AA124" s="205"/>
      <c r="AB124" s="205"/>
      <c r="AC124" s="205"/>
      <c r="AD124" s="205"/>
      <c r="AE124" s="205"/>
      <c r="AF124" s="205"/>
      <c r="AG124" s="205" t="s">
        <v>198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12.75" customHeight="1" outlineLevel="1">
      <c r="A125" s="214"/>
      <c r="B125" s="215"/>
      <c r="C125" s="217" t="s">
        <v>374</v>
      </c>
      <c r="D125" s="217"/>
      <c r="E125" s="217"/>
      <c r="F125" s="217"/>
      <c r="G125" s="217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5"/>
      <c r="Z125" s="205"/>
      <c r="AA125" s="205"/>
      <c r="AB125" s="205"/>
      <c r="AC125" s="205"/>
      <c r="AD125" s="205"/>
      <c r="AE125" s="205"/>
      <c r="AF125" s="205"/>
      <c r="AG125" s="205" t="s">
        <v>198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12.75" customHeight="1" outlineLevel="1">
      <c r="A126" s="214"/>
      <c r="B126" s="215"/>
      <c r="C126" s="217" t="s">
        <v>375</v>
      </c>
      <c r="D126" s="217"/>
      <c r="E126" s="217"/>
      <c r="F126" s="217"/>
      <c r="G126" s="217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5"/>
      <c r="Z126" s="205"/>
      <c r="AA126" s="205"/>
      <c r="AB126" s="205"/>
      <c r="AC126" s="205"/>
      <c r="AD126" s="205"/>
      <c r="AE126" s="205"/>
      <c r="AF126" s="205"/>
      <c r="AG126" s="205" t="s">
        <v>198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customHeight="1" outlineLevel="1">
      <c r="A127" s="214"/>
      <c r="B127" s="215"/>
      <c r="C127" s="217" t="s">
        <v>376</v>
      </c>
      <c r="D127" s="217"/>
      <c r="E127" s="217"/>
      <c r="F127" s="217"/>
      <c r="G127" s="217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5"/>
      <c r="Z127" s="205"/>
      <c r="AA127" s="205"/>
      <c r="AB127" s="205"/>
      <c r="AC127" s="205"/>
      <c r="AD127" s="205"/>
      <c r="AE127" s="205"/>
      <c r="AF127" s="205"/>
      <c r="AG127" s="205" t="s">
        <v>198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12.75" customHeight="1" outlineLevel="1">
      <c r="A128" s="214"/>
      <c r="B128" s="215"/>
      <c r="C128" s="217" t="s">
        <v>377</v>
      </c>
      <c r="D128" s="217"/>
      <c r="E128" s="217"/>
      <c r="F128" s="217"/>
      <c r="G128" s="217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5"/>
      <c r="Z128" s="205"/>
      <c r="AA128" s="205"/>
      <c r="AB128" s="205"/>
      <c r="AC128" s="205"/>
      <c r="AD128" s="205"/>
      <c r="AE128" s="205"/>
      <c r="AF128" s="205"/>
      <c r="AG128" s="205" t="s">
        <v>198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12.75" customHeight="1" outlineLevel="1">
      <c r="A129" s="214"/>
      <c r="B129" s="215"/>
      <c r="C129" s="217" t="s">
        <v>378</v>
      </c>
      <c r="D129" s="217"/>
      <c r="E129" s="217"/>
      <c r="F129" s="217"/>
      <c r="G129" s="217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5"/>
      <c r="Z129" s="205"/>
      <c r="AA129" s="205"/>
      <c r="AB129" s="205"/>
      <c r="AC129" s="205"/>
      <c r="AD129" s="205"/>
      <c r="AE129" s="205"/>
      <c r="AF129" s="205"/>
      <c r="AG129" s="205" t="s">
        <v>198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1">
      <c r="A130" s="214">
        <v>77</v>
      </c>
      <c r="B130" s="215" t="s">
        <v>379</v>
      </c>
      <c r="C130" s="218" t="s">
        <v>380</v>
      </c>
      <c r="D130" s="219" t="s">
        <v>24</v>
      </c>
      <c r="E130" s="220"/>
      <c r="F130" s="221"/>
      <c r="G130" s="204">
        <f>ROUND(E130*F130,2)</f>
        <v>0</v>
      </c>
      <c r="H130" s="221"/>
      <c r="I130" s="204">
        <f>ROUND(E130*H130,2)</f>
        <v>0</v>
      </c>
      <c r="J130" s="221"/>
      <c r="K130" s="204">
        <f>ROUND(E130*J130,2)</f>
        <v>0</v>
      </c>
      <c r="L130" s="204">
        <v>21</v>
      </c>
      <c r="M130" s="204">
        <f>G130*(1+L130/100)</f>
        <v>0</v>
      </c>
      <c r="N130" s="204">
        <v>0</v>
      </c>
      <c r="O130" s="204">
        <f>ROUND(E130*N130,2)</f>
        <v>0</v>
      </c>
      <c r="P130" s="204">
        <v>0</v>
      </c>
      <c r="Q130" s="204">
        <f>ROUND(E130*P130,2)</f>
        <v>0</v>
      </c>
      <c r="R130" s="204" t="s">
        <v>258</v>
      </c>
      <c r="S130" s="204" t="s">
        <v>181</v>
      </c>
      <c r="T130" s="204" t="s">
        <v>194</v>
      </c>
      <c r="U130" s="204">
        <v>0</v>
      </c>
      <c r="V130" s="204">
        <f>ROUND(E130*U130,2)</f>
        <v>0</v>
      </c>
      <c r="W130" s="204"/>
      <c r="X130" s="204" t="s">
        <v>244</v>
      </c>
      <c r="Y130" s="205"/>
      <c r="Z130" s="205"/>
      <c r="AA130" s="205"/>
      <c r="AB130" s="205"/>
      <c r="AC130" s="205"/>
      <c r="AD130" s="205"/>
      <c r="AE130" s="205"/>
      <c r="AF130" s="205"/>
      <c r="AG130" s="205" t="s">
        <v>245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customHeight="1" outlineLevel="1">
      <c r="A131" s="214"/>
      <c r="B131" s="215"/>
      <c r="C131" s="222" t="s">
        <v>312</v>
      </c>
      <c r="D131" s="222"/>
      <c r="E131" s="222"/>
      <c r="F131" s="222"/>
      <c r="G131" s="222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5"/>
      <c r="Z131" s="205"/>
      <c r="AA131" s="205"/>
      <c r="AB131" s="205"/>
      <c r="AC131" s="205"/>
      <c r="AD131" s="205"/>
      <c r="AE131" s="205"/>
      <c r="AF131" s="205"/>
      <c r="AG131" s="205" t="s">
        <v>196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33" ht="12.75">
      <c r="A132" s="188" t="s">
        <v>158</v>
      </c>
      <c r="B132" s="189" t="s">
        <v>92</v>
      </c>
      <c r="C132" s="190" t="s">
        <v>93</v>
      </c>
      <c r="D132" s="191"/>
      <c r="E132" s="192"/>
      <c r="F132" s="193"/>
      <c r="G132" s="193">
        <f>SUMIF(AG133:AG142,"&lt;&gt;NOR",G133:G142)</f>
        <v>0</v>
      </c>
      <c r="H132" s="193"/>
      <c r="I132" s="193">
        <f>SUM(I133:I142)</f>
        <v>0</v>
      </c>
      <c r="J132" s="193"/>
      <c r="K132" s="193">
        <f>SUM(K133:K142)</f>
        <v>0</v>
      </c>
      <c r="L132" s="193"/>
      <c r="M132" s="193">
        <f>SUM(M133:M142)</f>
        <v>0</v>
      </c>
      <c r="N132" s="193"/>
      <c r="O132" s="193">
        <f>SUM(O133:O142)</f>
        <v>0</v>
      </c>
      <c r="P132" s="193"/>
      <c r="Q132" s="193">
        <f>SUM(Q133:Q142)</f>
        <v>0</v>
      </c>
      <c r="R132" s="193"/>
      <c r="S132" s="193"/>
      <c r="T132" s="194"/>
      <c r="U132" s="195"/>
      <c r="V132" s="195">
        <f>SUM(V133:V142)</f>
        <v>0.42</v>
      </c>
      <c r="W132" s="195"/>
      <c r="X132" s="195"/>
      <c r="AG132" t="s">
        <v>159</v>
      </c>
    </row>
    <row r="133" spans="1:60" ht="12.75" outlineLevel="1">
      <c r="A133" s="196">
        <v>78</v>
      </c>
      <c r="B133" s="197" t="s">
        <v>44</v>
      </c>
      <c r="C133" s="198" t="s">
        <v>381</v>
      </c>
      <c r="D133" s="199" t="s">
        <v>203</v>
      </c>
      <c r="E133" s="200">
        <v>9.6</v>
      </c>
      <c r="F133" s="201"/>
      <c r="G133" s="202">
        <f>ROUND(E133*F133,2)</f>
        <v>0</v>
      </c>
      <c r="H133" s="201"/>
      <c r="I133" s="202">
        <f>ROUND(E133*H133,2)</f>
        <v>0</v>
      </c>
      <c r="J133" s="201"/>
      <c r="K133" s="202">
        <f>ROUND(E133*J133,2)</f>
        <v>0</v>
      </c>
      <c r="L133" s="202">
        <v>21</v>
      </c>
      <c r="M133" s="202">
        <f>G133*(1+L133/100)</f>
        <v>0</v>
      </c>
      <c r="N133" s="202">
        <v>0</v>
      </c>
      <c r="O133" s="202">
        <f>ROUND(E133*N133,2)</f>
        <v>0</v>
      </c>
      <c r="P133" s="202">
        <v>0</v>
      </c>
      <c r="Q133" s="202">
        <f>ROUND(E133*P133,2)</f>
        <v>0</v>
      </c>
      <c r="R133" s="202"/>
      <c r="S133" s="202" t="s">
        <v>163</v>
      </c>
      <c r="T133" s="203" t="s">
        <v>302</v>
      </c>
      <c r="U133" s="204">
        <v>0</v>
      </c>
      <c r="V133" s="204">
        <f>ROUND(E133*U133,2)</f>
        <v>0</v>
      </c>
      <c r="W133" s="204"/>
      <c r="X133" s="204" t="s">
        <v>165</v>
      </c>
      <c r="Y133" s="205"/>
      <c r="Z133" s="205"/>
      <c r="AA133" s="205"/>
      <c r="AB133" s="205"/>
      <c r="AC133" s="205"/>
      <c r="AD133" s="205"/>
      <c r="AE133" s="205"/>
      <c r="AF133" s="205"/>
      <c r="AG133" s="205" t="s">
        <v>166</v>
      </c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1">
      <c r="A134" s="196">
        <v>79</v>
      </c>
      <c r="B134" s="197" t="s">
        <v>382</v>
      </c>
      <c r="C134" s="198" t="s">
        <v>383</v>
      </c>
      <c r="D134" s="199" t="s">
        <v>203</v>
      </c>
      <c r="E134" s="200">
        <v>6</v>
      </c>
      <c r="F134" s="201"/>
      <c r="G134" s="202">
        <f>ROUND(E134*F134,2)</f>
        <v>0</v>
      </c>
      <c r="H134" s="201"/>
      <c r="I134" s="202">
        <f>ROUND(E134*H134,2)</f>
        <v>0</v>
      </c>
      <c r="J134" s="201"/>
      <c r="K134" s="202">
        <f>ROUND(E134*J134,2)</f>
        <v>0</v>
      </c>
      <c r="L134" s="202">
        <v>21</v>
      </c>
      <c r="M134" s="202">
        <f>G134*(1+L134/100)</f>
        <v>0</v>
      </c>
      <c r="N134" s="202">
        <v>0</v>
      </c>
      <c r="O134" s="202">
        <f>ROUND(E134*N134,2)</f>
        <v>0</v>
      </c>
      <c r="P134" s="202">
        <v>0</v>
      </c>
      <c r="Q134" s="202">
        <f>ROUND(E134*P134,2)</f>
        <v>0</v>
      </c>
      <c r="R134" s="202"/>
      <c r="S134" s="202" t="s">
        <v>163</v>
      </c>
      <c r="T134" s="203" t="s">
        <v>302</v>
      </c>
      <c r="U134" s="204">
        <v>0</v>
      </c>
      <c r="V134" s="204">
        <f>ROUND(E134*U134,2)</f>
        <v>0</v>
      </c>
      <c r="W134" s="204"/>
      <c r="X134" s="204" t="s">
        <v>165</v>
      </c>
      <c r="Y134" s="205"/>
      <c r="Z134" s="205"/>
      <c r="AA134" s="205"/>
      <c r="AB134" s="205"/>
      <c r="AC134" s="205"/>
      <c r="AD134" s="205"/>
      <c r="AE134" s="205"/>
      <c r="AF134" s="205"/>
      <c r="AG134" s="205" t="s">
        <v>166</v>
      </c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12.75" outlineLevel="1">
      <c r="A135" s="196">
        <v>80</v>
      </c>
      <c r="B135" s="197" t="s">
        <v>384</v>
      </c>
      <c r="C135" s="198" t="s">
        <v>385</v>
      </c>
      <c r="D135" s="199" t="s">
        <v>364</v>
      </c>
      <c r="E135" s="200">
        <v>1</v>
      </c>
      <c r="F135" s="201"/>
      <c r="G135" s="202">
        <f>ROUND(E135*F135,2)</f>
        <v>0</v>
      </c>
      <c r="H135" s="201"/>
      <c r="I135" s="202">
        <f>ROUND(E135*H135,2)</f>
        <v>0</v>
      </c>
      <c r="J135" s="201"/>
      <c r="K135" s="202">
        <f>ROUND(E135*J135,2)</f>
        <v>0</v>
      </c>
      <c r="L135" s="202">
        <v>21</v>
      </c>
      <c r="M135" s="202">
        <f>G135*(1+L135/100)</f>
        <v>0</v>
      </c>
      <c r="N135" s="202">
        <v>0</v>
      </c>
      <c r="O135" s="202">
        <f>ROUND(E135*N135,2)</f>
        <v>0</v>
      </c>
      <c r="P135" s="202">
        <v>0</v>
      </c>
      <c r="Q135" s="202">
        <f>ROUND(E135*P135,2)</f>
        <v>0</v>
      </c>
      <c r="R135" s="202"/>
      <c r="S135" s="202" t="s">
        <v>163</v>
      </c>
      <c r="T135" s="203" t="s">
        <v>302</v>
      </c>
      <c r="U135" s="204">
        <v>0</v>
      </c>
      <c r="V135" s="204">
        <f>ROUND(E135*U135,2)</f>
        <v>0</v>
      </c>
      <c r="W135" s="204"/>
      <c r="X135" s="204" t="s">
        <v>165</v>
      </c>
      <c r="Y135" s="205"/>
      <c r="Z135" s="205"/>
      <c r="AA135" s="205"/>
      <c r="AB135" s="205"/>
      <c r="AC135" s="205"/>
      <c r="AD135" s="205"/>
      <c r="AE135" s="205"/>
      <c r="AF135" s="205"/>
      <c r="AG135" s="205" t="s">
        <v>166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ht="12.75" outlineLevel="1">
      <c r="A136" s="196">
        <v>81</v>
      </c>
      <c r="B136" s="197" t="s">
        <v>386</v>
      </c>
      <c r="C136" s="198" t="s">
        <v>387</v>
      </c>
      <c r="D136" s="199" t="s">
        <v>388</v>
      </c>
      <c r="E136" s="200">
        <v>1</v>
      </c>
      <c r="F136" s="201"/>
      <c r="G136" s="202">
        <f>ROUND(E136*F136,2)</f>
        <v>0</v>
      </c>
      <c r="H136" s="201"/>
      <c r="I136" s="202">
        <f>ROUND(E136*H136,2)</f>
        <v>0</v>
      </c>
      <c r="J136" s="201"/>
      <c r="K136" s="202">
        <f>ROUND(E136*J136,2)</f>
        <v>0</v>
      </c>
      <c r="L136" s="202">
        <v>21</v>
      </c>
      <c r="M136" s="202">
        <f>G136*(1+L136/100)</f>
        <v>0</v>
      </c>
      <c r="N136" s="202">
        <v>0</v>
      </c>
      <c r="O136" s="202">
        <f>ROUND(E136*N136,2)</f>
        <v>0</v>
      </c>
      <c r="P136" s="202">
        <v>0</v>
      </c>
      <c r="Q136" s="202">
        <f>ROUND(E136*P136,2)</f>
        <v>0</v>
      </c>
      <c r="R136" s="202"/>
      <c r="S136" s="202" t="s">
        <v>163</v>
      </c>
      <c r="T136" s="203" t="s">
        <v>302</v>
      </c>
      <c r="U136" s="204">
        <v>0</v>
      </c>
      <c r="V136" s="204">
        <f>ROUND(E136*U136,2)</f>
        <v>0</v>
      </c>
      <c r="W136" s="204"/>
      <c r="X136" s="204" t="s">
        <v>165</v>
      </c>
      <c r="Y136" s="205"/>
      <c r="Z136" s="205"/>
      <c r="AA136" s="205"/>
      <c r="AB136" s="205"/>
      <c r="AC136" s="205"/>
      <c r="AD136" s="205"/>
      <c r="AE136" s="205"/>
      <c r="AF136" s="205"/>
      <c r="AG136" s="205" t="s">
        <v>166</v>
      </c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12.75" outlineLevel="1">
      <c r="A137" s="196">
        <v>82</v>
      </c>
      <c r="B137" s="197" t="s">
        <v>389</v>
      </c>
      <c r="C137" s="198" t="s">
        <v>390</v>
      </c>
      <c r="D137" s="199" t="s">
        <v>364</v>
      </c>
      <c r="E137" s="200">
        <v>1</v>
      </c>
      <c r="F137" s="201"/>
      <c r="G137" s="202">
        <f>ROUND(E137*F137,2)</f>
        <v>0</v>
      </c>
      <c r="H137" s="201"/>
      <c r="I137" s="202">
        <f>ROUND(E137*H137,2)</f>
        <v>0</v>
      </c>
      <c r="J137" s="201"/>
      <c r="K137" s="202">
        <f>ROUND(E137*J137,2)</f>
        <v>0</v>
      </c>
      <c r="L137" s="202">
        <v>21</v>
      </c>
      <c r="M137" s="202">
        <f>G137*(1+L137/100)</f>
        <v>0</v>
      </c>
      <c r="N137" s="202">
        <v>0.00084</v>
      </c>
      <c r="O137" s="202">
        <f>ROUND(E137*N137,2)</f>
        <v>0</v>
      </c>
      <c r="P137" s="202">
        <v>0</v>
      </c>
      <c r="Q137" s="202">
        <f>ROUND(E137*P137,2)</f>
        <v>0</v>
      </c>
      <c r="R137" s="202"/>
      <c r="S137" s="202" t="s">
        <v>163</v>
      </c>
      <c r="T137" s="203" t="s">
        <v>302</v>
      </c>
      <c r="U137" s="204">
        <v>0</v>
      </c>
      <c r="V137" s="204">
        <f>ROUND(E137*U137,2)</f>
        <v>0</v>
      </c>
      <c r="W137" s="204"/>
      <c r="X137" s="204" t="s">
        <v>165</v>
      </c>
      <c r="Y137" s="205"/>
      <c r="Z137" s="205"/>
      <c r="AA137" s="205"/>
      <c r="AB137" s="205"/>
      <c r="AC137" s="205"/>
      <c r="AD137" s="205"/>
      <c r="AE137" s="205"/>
      <c r="AF137" s="205"/>
      <c r="AG137" s="205" t="s">
        <v>166</v>
      </c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1">
      <c r="A138" s="196">
        <v>83</v>
      </c>
      <c r="B138" s="197" t="s">
        <v>391</v>
      </c>
      <c r="C138" s="198" t="s">
        <v>392</v>
      </c>
      <c r="D138" s="199" t="s">
        <v>216</v>
      </c>
      <c r="E138" s="200">
        <v>3</v>
      </c>
      <c r="F138" s="201"/>
      <c r="G138" s="202">
        <f>ROUND(E138*F138,2)</f>
        <v>0</v>
      </c>
      <c r="H138" s="201"/>
      <c r="I138" s="202">
        <f>ROUND(E138*H138,2)</f>
        <v>0</v>
      </c>
      <c r="J138" s="201"/>
      <c r="K138" s="202">
        <f>ROUND(E138*J138,2)</f>
        <v>0</v>
      </c>
      <c r="L138" s="202">
        <v>21</v>
      </c>
      <c r="M138" s="202">
        <f>G138*(1+L138/100)</f>
        <v>0</v>
      </c>
      <c r="N138" s="202">
        <v>0</v>
      </c>
      <c r="O138" s="202">
        <f>ROUND(E138*N138,2)</f>
        <v>0</v>
      </c>
      <c r="P138" s="202">
        <v>0</v>
      </c>
      <c r="Q138" s="202">
        <f>ROUND(E138*P138,2)</f>
        <v>0</v>
      </c>
      <c r="R138" s="202"/>
      <c r="S138" s="202" t="s">
        <v>163</v>
      </c>
      <c r="T138" s="203" t="s">
        <v>302</v>
      </c>
      <c r="U138" s="204">
        <v>0</v>
      </c>
      <c r="V138" s="204">
        <f>ROUND(E138*U138,2)</f>
        <v>0</v>
      </c>
      <c r="W138" s="204"/>
      <c r="X138" s="204" t="s">
        <v>165</v>
      </c>
      <c r="Y138" s="205"/>
      <c r="Z138" s="205"/>
      <c r="AA138" s="205"/>
      <c r="AB138" s="205"/>
      <c r="AC138" s="205"/>
      <c r="AD138" s="205"/>
      <c r="AE138" s="205"/>
      <c r="AF138" s="205"/>
      <c r="AG138" s="205" t="s">
        <v>166</v>
      </c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outlineLevel="1">
      <c r="A139" s="196">
        <v>84</v>
      </c>
      <c r="B139" s="197" t="s">
        <v>393</v>
      </c>
      <c r="C139" s="198" t="s">
        <v>394</v>
      </c>
      <c r="D139" s="199" t="s">
        <v>216</v>
      </c>
      <c r="E139" s="200">
        <v>5</v>
      </c>
      <c r="F139" s="201"/>
      <c r="G139" s="202">
        <f>ROUND(E139*F139,2)</f>
        <v>0</v>
      </c>
      <c r="H139" s="201"/>
      <c r="I139" s="202">
        <f>ROUND(E139*H139,2)</f>
        <v>0</v>
      </c>
      <c r="J139" s="201"/>
      <c r="K139" s="202">
        <f>ROUND(E139*J139,2)</f>
        <v>0</v>
      </c>
      <c r="L139" s="202">
        <v>21</v>
      </c>
      <c r="M139" s="202">
        <f>G139*(1+L139/100)</f>
        <v>0</v>
      </c>
      <c r="N139" s="202">
        <v>0.00023</v>
      </c>
      <c r="O139" s="202">
        <f>ROUND(E139*N139,2)</f>
        <v>0</v>
      </c>
      <c r="P139" s="202">
        <v>0</v>
      </c>
      <c r="Q139" s="202">
        <f>ROUND(E139*P139,2)</f>
        <v>0</v>
      </c>
      <c r="R139" s="202"/>
      <c r="S139" s="202" t="s">
        <v>163</v>
      </c>
      <c r="T139" s="203" t="s">
        <v>302</v>
      </c>
      <c r="U139" s="204">
        <v>0</v>
      </c>
      <c r="V139" s="204">
        <f>ROUND(E139*U139,2)</f>
        <v>0</v>
      </c>
      <c r="W139" s="204"/>
      <c r="X139" s="204" t="s">
        <v>165</v>
      </c>
      <c r="Y139" s="205"/>
      <c r="Z139" s="205"/>
      <c r="AA139" s="205"/>
      <c r="AB139" s="205"/>
      <c r="AC139" s="205"/>
      <c r="AD139" s="205"/>
      <c r="AE139" s="205"/>
      <c r="AF139" s="205"/>
      <c r="AG139" s="205" t="s">
        <v>166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outlineLevel="1">
      <c r="A140" s="196">
        <v>85</v>
      </c>
      <c r="B140" s="197" t="s">
        <v>395</v>
      </c>
      <c r="C140" s="198" t="s">
        <v>396</v>
      </c>
      <c r="D140" s="199" t="s">
        <v>216</v>
      </c>
      <c r="E140" s="200">
        <v>1</v>
      </c>
      <c r="F140" s="201"/>
      <c r="G140" s="202">
        <f>ROUND(E140*F140,2)</f>
        <v>0</v>
      </c>
      <c r="H140" s="201"/>
      <c r="I140" s="202">
        <f>ROUND(E140*H140,2)</f>
        <v>0</v>
      </c>
      <c r="J140" s="201"/>
      <c r="K140" s="202">
        <f>ROUND(E140*J140,2)</f>
        <v>0</v>
      </c>
      <c r="L140" s="202">
        <v>21</v>
      </c>
      <c r="M140" s="202">
        <f>G140*(1+L140/100)</f>
        <v>0</v>
      </c>
      <c r="N140" s="202">
        <v>0.00084</v>
      </c>
      <c r="O140" s="202">
        <f>ROUND(E140*N140,2)</f>
        <v>0</v>
      </c>
      <c r="P140" s="202">
        <v>0</v>
      </c>
      <c r="Q140" s="202">
        <f>ROUND(E140*P140,2)</f>
        <v>0</v>
      </c>
      <c r="R140" s="202"/>
      <c r="S140" s="202" t="s">
        <v>163</v>
      </c>
      <c r="T140" s="203" t="s">
        <v>302</v>
      </c>
      <c r="U140" s="204">
        <v>0</v>
      </c>
      <c r="V140" s="204">
        <f>ROUND(E140*U140,2)</f>
        <v>0</v>
      </c>
      <c r="W140" s="204"/>
      <c r="X140" s="204" t="s">
        <v>165</v>
      </c>
      <c r="Y140" s="205"/>
      <c r="Z140" s="205"/>
      <c r="AA140" s="205"/>
      <c r="AB140" s="205"/>
      <c r="AC140" s="205"/>
      <c r="AD140" s="205"/>
      <c r="AE140" s="205"/>
      <c r="AF140" s="205"/>
      <c r="AG140" s="205" t="s">
        <v>166</v>
      </c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ht="12.75" outlineLevel="1">
      <c r="A141" s="196">
        <v>86</v>
      </c>
      <c r="B141" s="197" t="s">
        <v>397</v>
      </c>
      <c r="C141" s="198" t="s">
        <v>398</v>
      </c>
      <c r="D141" s="199" t="s">
        <v>216</v>
      </c>
      <c r="E141" s="200">
        <v>2</v>
      </c>
      <c r="F141" s="201"/>
      <c r="G141" s="202">
        <f>ROUND(E141*F141,2)</f>
        <v>0</v>
      </c>
      <c r="H141" s="201"/>
      <c r="I141" s="202">
        <f>ROUND(E141*H141,2)</f>
        <v>0</v>
      </c>
      <c r="J141" s="201"/>
      <c r="K141" s="202">
        <f>ROUND(E141*J141,2)</f>
        <v>0</v>
      </c>
      <c r="L141" s="202">
        <v>21</v>
      </c>
      <c r="M141" s="202">
        <f>G141*(1+L141/100)</f>
        <v>0</v>
      </c>
      <c r="N141" s="202">
        <v>0</v>
      </c>
      <c r="O141" s="202">
        <f>ROUND(E141*N141,2)</f>
        <v>0</v>
      </c>
      <c r="P141" s="202">
        <v>0</v>
      </c>
      <c r="Q141" s="202">
        <f>ROUND(E141*P141,2)</f>
        <v>0</v>
      </c>
      <c r="R141" s="202"/>
      <c r="S141" s="202" t="s">
        <v>163</v>
      </c>
      <c r="T141" s="203" t="s">
        <v>302</v>
      </c>
      <c r="U141" s="204">
        <v>0.21</v>
      </c>
      <c r="V141" s="204">
        <f>ROUND(E141*U141,2)</f>
        <v>0.42</v>
      </c>
      <c r="W141" s="204"/>
      <c r="X141" s="204" t="s">
        <v>165</v>
      </c>
      <c r="Y141" s="205"/>
      <c r="Z141" s="205"/>
      <c r="AA141" s="205"/>
      <c r="AB141" s="205"/>
      <c r="AC141" s="205"/>
      <c r="AD141" s="205"/>
      <c r="AE141" s="205"/>
      <c r="AF141" s="205"/>
      <c r="AG141" s="205" t="s">
        <v>166</v>
      </c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ht="12.75" outlineLevel="1">
      <c r="A142" s="196">
        <v>87</v>
      </c>
      <c r="B142" s="197" t="s">
        <v>399</v>
      </c>
      <c r="C142" s="198" t="s">
        <v>400</v>
      </c>
      <c r="D142" s="199" t="s">
        <v>216</v>
      </c>
      <c r="E142" s="200">
        <v>2</v>
      </c>
      <c r="F142" s="201"/>
      <c r="G142" s="202">
        <f>ROUND(E142*F142,2)</f>
        <v>0</v>
      </c>
      <c r="H142" s="201"/>
      <c r="I142" s="202">
        <f>ROUND(E142*H142,2)</f>
        <v>0</v>
      </c>
      <c r="J142" s="201"/>
      <c r="K142" s="202">
        <f>ROUND(E142*J142,2)</f>
        <v>0</v>
      </c>
      <c r="L142" s="202">
        <v>21</v>
      </c>
      <c r="M142" s="202">
        <f>G142*(1+L142/100)</f>
        <v>0</v>
      </c>
      <c r="N142" s="202">
        <v>0</v>
      </c>
      <c r="O142" s="202">
        <f>ROUND(E142*N142,2)</f>
        <v>0</v>
      </c>
      <c r="P142" s="202">
        <v>0</v>
      </c>
      <c r="Q142" s="202">
        <f>ROUND(E142*P142,2)</f>
        <v>0</v>
      </c>
      <c r="R142" s="202"/>
      <c r="S142" s="202" t="s">
        <v>163</v>
      </c>
      <c r="T142" s="203" t="s">
        <v>302</v>
      </c>
      <c r="U142" s="204">
        <v>0</v>
      </c>
      <c r="V142" s="204">
        <f>ROUND(E142*U142,2)</f>
        <v>0</v>
      </c>
      <c r="W142" s="204"/>
      <c r="X142" s="204" t="s">
        <v>218</v>
      </c>
      <c r="Y142" s="205"/>
      <c r="Z142" s="205"/>
      <c r="AA142" s="205"/>
      <c r="AB142" s="205"/>
      <c r="AC142" s="205"/>
      <c r="AD142" s="205"/>
      <c r="AE142" s="205"/>
      <c r="AF142" s="205"/>
      <c r="AG142" s="205" t="s">
        <v>219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33" ht="12.75">
      <c r="A143" s="188" t="s">
        <v>158</v>
      </c>
      <c r="B143" s="189" t="s">
        <v>94</v>
      </c>
      <c r="C143" s="190" t="s">
        <v>95</v>
      </c>
      <c r="D143" s="191"/>
      <c r="E143" s="192"/>
      <c r="F143" s="193"/>
      <c r="G143" s="193">
        <f>SUMIF(AG144:AG172,"&lt;&gt;NOR",G144:G172)</f>
        <v>0</v>
      </c>
      <c r="H143" s="193"/>
      <c r="I143" s="193">
        <f>SUM(I144:I172)</f>
        <v>0</v>
      </c>
      <c r="J143" s="193"/>
      <c r="K143" s="193">
        <f>SUM(K144:K172)</f>
        <v>0</v>
      </c>
      <c r="L143" s="193"/>
      <c r="M143" s="193">
        <f>SUM(M144:M172)</f>
        <v>0</v>
      </c>
      <c r="N143" s="193"/>
      <c r="O143" s="193">
        <f>SUM(O144:O172)</f>
        <v>1.87</v>
      </c>
      <c r="P143" s="193"/>
      <c r="Q143" s="193">
        <f>SUM(Q144:Q172)</f>
        <v>0</v>
      </c>
      <c r="R143" s="193"/>
      <c r="S143" s="193"/>
      <c r="T143" s="194"/>
      <c r="U143" s="195"/>
      <c r="V143" s="195">
        <f>SUM(V144:V172)</f>
        <v>57.11</v>
      </c>
      <c r="W143" s="195"/>
      <c r="X143" s="195"/>
      <c r="AG143" t="s">
        <v>159</v>
      </c>
    </row>
    <row r="144" spans="1:60" ht="22.5" outlineLevel="1">
      <c r="A144" s="206">
        <v>88</v>
      </c>
      <c r="B144" s="207" t="s">
        <v>401</v>
      </c>
      <c r="C144" s="208" t="s">
        <v>402</v>
      </c>
      <c r="D144" s="209" t="s">
        <v>216</v>
      </c>
      <c r="E144" s="210">
        <v>2</v>
      </c>
      <c r="F144" s="211"/>
      <c r="G144" s="212">
        <f>ROUND(E144*F144,2)</f>
        <v>0</v>
      </c>
      <c r="H144" s="211"/>
      <c r="I144" s="212">
        <f>ROUND(E144*H144,2)</f>
        <v>0</v>
      </c>
      <c r="J144" s="211"/>
      <c r="K144" s="212">
        <f>ROUND(E144*J144,2)</f>
        <v>0</v>
      </c>
      <c r="L144" s="212">
        <v>21</v>
      </c>
      <c r="M144" s="212">
        <f>G144*(1+L144/100)</f>
        <v>0</v>
      </c>
      <c r="N144" s="212">
        <v>0.14963</v>
      </c>
      <c r="O144" s="212">
        <f>ROUND(E144*N144,2)</f>
        <v>0.3</v>
      </c>
      <c r="P144" s="212">
        <v>0</v>
      </c>
      <c r="Q144" s="212">
        <f>ROUND(E144*P144,2)</f>
        <v>0</v>
      </c>
      <c r="R144" s="212" t="s">
        <v>258</v>
      </c>
      <c r="S144" s="212" t="s">
        <v>181</v>
      </c>
      <c r="T144" s="213" t="s">
        <v>194</v>
      </c>
      <c r="U144" s="204">
        <v>5.762</v>
      </c>
      <c r="V144" s="204">
        <f>ROUND(E144*U144,2)</f>
        <v>11.52</v>
      </c>
      <c r="W144" s="204"/>
      <c r="X144" s="204" t="s">
        <v>165</v>
      </c>
      <c r="Y144" s="205"/>
      <c r="Z144" s="205"/>
      <c r="AA144" s="205"/>
      <c r="AB144" s="205"/>
      <c r="AC144" s="205"/>
      <c r="AD144" s="205"/>
      <c r="AE144" s="205"/>
      <c r="AF144" s="205"/>
      <c r="AG144" s="205" t="s">
        <v>166</v>
      </c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60" ht="12.75" customHeight="1" outlineLevel="1">
      <c r="A145" s="214"/>
      <c r="B145" s="215"/>
      <c r="C145" s="223" t="s">
        <v>403</v>
      </c>
      <c r="D145" s="223"/>
      <c r="E145" s="223"/>
      <c r="F145" s="223"/>
      <c r="G145" s="223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5"/>
      <c r="Z145" s="205"/>
      <c r="AA145" s="205"/>
      <c r="AB145" s="205"/>
      <c r="AC145" s="205"/>
      <c r="AD145" s="205"/>
      <c r="AE145" s="205"/>
      <c r="AF145" s="205"/>
      <c r="AG145" s="205" t="s">
        <v>198</v>
      </c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22.5" outlineLevel="1">
      <c r="A146" s="196">
        <v>89</v>
      </c>
      <c r="B146" s="197" t="s">
        <v>404</v>
      </c>
      <c r="C146" s="198" t="s">
        <v>405</v>
      </c>
      <c r="D146" s="199" t="s">
        <v>216</v>
      </c>
      <c r="E146" s="200">
        <v>5</v>
      </c>
      <c r="F146" s="201"/>
      <c r="G146" s="202">
        <f>ROUND(E146*F146,2)</f>
        <v>0</v>
      </c>
      <c r="H146" s="201"/>
      <c r="I146" s="202">
        <f>ROUND(E146*H146,2)</f>
        <v>0</v>
      </c>
      <c r="J146" s="201"/>
      <c r="K146" s="202">
        <f>ROUND(E146*J146,2)</f>
        <v>0</v>
      </c>
      <c r="L146" s="202">
        <v>21</v>
      </c>
      <c r="M146" s="202">
        <f>G146*(1+L146/100)</f>
        <v>0</v>
      </c>
      <c r="N146" s="202">
        <v>0.04103</v>
      </c>
      <c r="O146" s="202">
        <f>ROUND(E146*N146,2)</f>
        <v>0.21</v>
      </c>
      <c r="P146" s="202">
        <v>0</v>
      </c>
      <c r="Q146" s="202">
        <f>ROUND(E146*P146,2)</f>
        <v>0</v>
      </c>
      <c r="R146" s="202" t="s">
        <v>258</v>
      </c>
      <c r="S146" s="202" t="s">
        <v>181</v>
      </c>
      <c r="T146" s="203" t="s">
        <v>194</v>
      </c>
      <c r="U146" s="204">
        <v>0.484</v>
      </c>
      <c r="V146" s="204">
        <f>ROUND(E146*U146,2)</f>
        <v>2.42</v>
      </c>
      <c r="W146" s="204"/>
      <c r="X146" s="204" t="s">
        <v>165</v>
      </c>
      <c r="Y146" s="205"/>
      <c r="Z146" s="205"/>
      <c r="AA146" s="205"/>
      <c r="AB146" s="205"/>
      <c r="AC146" s="205"/>
      <c r="AD146" s="205"/>
      <c r="AE146" s="205"/>
      <c r="AF146" s="205"/>
      <c r="AG146" s="205" t="s">
        <v>166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22.5" outlineLevel="1">
      <c r="A147" s="196">
        <v>90</v>
      </c>
      <c r="B147" s="197" t="s">
        <v>406</v>
      </c>
      <c r="C147" s="198" t="s">
        <v>407</v>
      </c>
      <c r="D147" s="199" t="s">
        <v>216</v>
      </c>
      <c r="E147" s="200">
        <v>2</v>
      </c>
      <c r="F147" s="201"/>
      <c r="G147" s="202">
        <f>ROUND(E147*F147,2)</f>
        <v>0</v>
      </c>
      <c r="H147" s="201"/>
      <c r="I147" s="202">
        <f>ROUND(E147*H147,2)</f>
        <v>0</v>
      </c>
      <c r="J147" s="201"/>
      <c r="K147" s="202">
        <f>ROUND(E147*J147,2)</f>
        <v>0</v>
      </c>
      <c r="L147" s="202">
        <v>21</v>
      </c>
      <c r="M147" s="202">
        <f>G147*(1+L147/100)</f>
        <v>0</v>
      </c>
      <c r="N147" s="202">
        <v>0.00056</v>
      </c>
      <c r="O147" s="202">
        <f>ROUND(E147*N147,2)</f>
        <v>0</v>
      </c>
      <c r="P147" s="202">
        <v>0</v>
      </c>
      <c r="Q147" s="202">
        <f>ROUND(E147*P147,2)</f>
        <v>0</v>
      </c>
      <c r="R147" s="202" t="s">
        <v>258</v>
      </c>
      <c r="S147" s="202" t="s">
        <v>181</v>
      </c>
      <c r="T147" s="203" t="s">
        <v>194</v>
      </c>
      <c r="U147" s="204">
        <v>0.281</v>
      </c>
      <c r="V147" s="204">
        <f>ROUND(E147*U147,2)</f>
        <v>0.56</v>
      </c>
      <c r="W147" s="204"/>
      <c r="X147" s="204" t="s">
        <v>165</v>
      </c>
      <c r="Y147" s="205"/>
      <c r="Z147" s="205"/>
      <c r="AA147" s="205"/>
      <c r="AB147" s="205"/>
      <c r="AC147" s="205"/>
      <c r="AD147" s="205"/>
      <c r="AE147" s="205"/>
      <c r="AF147" s="205"/>
      <c r="AG147" s="205" t="s">
        <v>166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22.5" outlineLevel="1">
      <c r="A148" s="196">
        <v>91</v>
      </c>
      <c r="B148" s="197" t="s">
        <v>408</v>
      </c>
      <c r="C148" s="198" t="s">
        <v>409</v>
      </c>
      <c r="D148" s="199" t="s">
        <v>216</v>
      </c>
      <c r="E148" s="200">
        <v>3</v>
      </c>
      <c r="F148" s="201"/>
      <c r="G148" s="202">
        <f>ROUND(E148*F148,2)</f>
        <v>0</v>
      </c>
      <c r="H148" s="201"/>
      <c r="I148" s="202">
        <f>ROUND(E148*H148,2)</f>
        <v>0</v>
      </c>
      <c r="J148" s="201"/>
      <c r="K148" s="202">
        <f>ROUND(E148*J148,2)</f>
        <v>0</v>
      </c>
      <c r="L148" s="202">
        <v>21</v>
      </c>
      <c r="M148" s="202">
        <f>G148*(1+L148/100)</f>
        <v>0</v>
      </c>
      <c r="N148" s="202">
        <v>0.00838</v>
      </c>
      <c r="O148" s="202">
        <f>ROUND(E148*N148,2)</f>
        <v>0.03</v>
      </c>
      <c r="P148" s="202">
        <v>0</v>
      </c>
      <c r="Q148" s="202">
        <f>ROUND(E148*P148,2)</f>
        <v>0</v>
      </c>
      <c r="R148" s="202" t="s">
        <v>258</v>
      </c>
      <c r="S148" s="202" t="s">
        <v>181</v>
      </c>
      <c r="T148" s="203" t="s">
        <v>194</v>
      </c>
      <c r="U148" s="204">
        <v>1.539</v>
      </c>
      <c r="V148" s="204">
        <f>ROUND(E148*U148,2)</f>
        <v>4.62</v>
      </c>
      <c r="W148" s="204"/>
      <c r="X148" s="204" t="s">
        <v>165</v>
      </c>
      <c r="Y148" s="205"/>
      <c r="Z148" s="205"/>
      <c r="AA148" s="205"/>
      <c r="AB148" s="205"/>
      <c r="AC148" s="205"/>
      <c r="AD148" s="205"/>
      <c r="AE148" s="205"/>
      <c r="AF148" s="205"/>
      <c r="AG148" s="205" t="s">
        <v>166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ht="22.5" outlineLevel="1">
      <c r="A149" s="196">
        <v>92</v>
      </c>
      <c r="B149" s="197" t="s">
        <v>410</v>
      </c>
      <c r="C149" s="198" t="s">
        <v>411</v>
      </c>
      <c r="D149" s="199" t="s">
        <v>216</v>
      </c>
      <c r="E149" s="200">
        <v>4</v>
      </c>
      <c r="F149" s="201"/>
      <c r="G149" s="202">
        <f>ROUND(E149*F149,2)</f>
        <v>0</v>
      </c>
      <c r="H149" s="201"/>
      <c r="I149" s="202">
        <f>ROUND(E149*H149,2)</f>
        <v>0</v>
      </c>
      <c r="J149" s="201"/>
      <c r="K149" s="202">
        <f>ROUND(E149*J149,2)</f>
        <v>0</v>
      </c>
      <c r="L149" s="202">
        <v>21</v>
      </c>
      <c r="M149" s="202">
        <f>G149*(1+L149/100)</f>
        <v>0</v>
      </c>
      <c r="N149" s="202">
        <v>0.02384</v>
      </c>
      <c r="O149" s="202">
        <f>ROUND(E149*N149,2)</f>
        <v>0.1</v>
      </c>
      <c r="P149" s="202">
        <v>0</v>
      </c>
      <c r="Q149" s="202">
        <f>ROUND(E149*P149,2)</f>
        <v>0</v>
      </c>
      <c r="R149" s="202" t="s">
        <v>258</v>
      </c>
      <c r="S149" s="202" t="s">
        <v>181</v>
      </c>
      <c r="T149" s="203" t="s">
        <v>194</v>
      </c>
      <c r="U149" s="204">
        <v>1.539</v>
      </c>
      <c r="V149" s="204">
        <f>ROUND(E149*U149,2)</f>
        <v>6.16</v>
      </c>
      <c r="W149" s="204"/>
      <c r="X149" s="204" t="s">
        <v>165</v>
      </c>
      <c r="Y149" s="205"/>
      <c r="Z149" s="205"/>
      <c r="AA149" s="205"/>
      <c r="AB149" s="205"/>
      <c r="AC149" s="205"/>
      <c r="AD149" s="205"/>
      <c r="AE149" s="205"/>
      <c r="AF149" s="205"/>
      <c r="AG149" s="205" t="s">
        <v>166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22.5" outlineLevel="1">
      <c r="A150" s="196">
        <v>93</v>
      </c>
      <c r="B150" s="197" t="s">
        <v>412</v>
      </c>
      <c r="C150" s="198" t="s">
        <v>413</v>
      </c>
      <c r="D150" s="199" t="s">
        <v>216</v>
      </c>
      <c r="E150" s="200">
        <v>2</v>
      </c>
      <c r="F150" s="201"/>
      <c r="G150" s="202">
        <f>ROUND(E150*F150,2)</f>
        <v>0</v>
      </c>
      <c r="H150" s="201"/>
      <c r="I150" s="202">
        <f>ROUND(E150*H150,2)</f>
        <v>0</v>
      </c>
      <c r="J150" s="201"/>
      <c r="K150" s="202">
        <f>ROUND(E150*J150,2)</f>
        <v>0</v>
      </c>
      <c r="L150" s="202">
        <v>21</v>
      </c>
      <c r="M150" s="202">
        <f>G150*(1+L150/100)</f>
        <v>0</v>
      </c>
      <c r="N150" s="202">
        <v>0.06991</v>
      </c>
      <c r="O150" s="202">
        <f>ROUND(E150*N150,2)</f>
        <v>0.14</v>
      </c>
      <c r="P150" s="202">
        <v>0</v>
      </c>
      <c r="Q150" s="202">
        <f>ROUND(E150*P150,2)</f>
        <v>0</v>
      </c>
      <c r="R150" s="202" t="s">
        <v>258</v>
      </c>
      <c r="S150" s="202" t="s">
        <v>181</v>
      </c>
      <c r="T150" s="203" t="s">
        <v>194</v>
      </c>
      <c r="U150" s="204">
        <v>0.96</v>
      </c>
      <c r="V150" s="204">
        <f>ROUND(E150*U150,2)</f>
        <v>1.92</v>
      </c>
      <c r="W150" s="204"/>
      <c r="X150" s="204" t="s">
        <v>165</v>
      </c>
      <c r="Y150" s="205"/>
      <c r="Z150" s="205"/>
      <c r="AA150" s="205"/>
      <c r="AB150" s="205"/>
      <c r="AC150" s="205"/>
      <c r="AD150" s="205"/>
      <c r="AE150" s="205"/>
      <c r="AF150" s="205"/>
      <c r="AG150" s="205" t="s">
        <v>166</v>
      </c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60" ht="22.5" outlineLevel="1">
      <c r="A151" s="196">
        <v>94</v>
      </c>
      <c r="B151" s="197" t="s">
        <v>414</v>
      </c>
      <c r="C151" s="198" t="s">
        <v>415</v>
      </c>
      <c r="D151" s="199" t="s">
        <v>216</v>
      </c>
      <c r="E151" s="200">
        <v>5</v>
      </c>
      <c r="F151" s="201"/>
      <c r="G151" s="202">
        <f>ROUND(E151*F151,2)</f>
        <v>0</v>
      </c>
      <c r="H151" s="201"/>
      <c r="I151" s="202">
        <f>ROUND(E151*H151,2)</f>
        <v>0</v>
      </c>
      <c r="J151" s="201"/>
      <c r="K151" s="202">
        <f>ROUND(E151*J151,2)</f>
        <v>0</v>
      </c>
      <c r="L151" s="202">
        <v>21</v>
      </c>
      <c r="M151" s="202">
        <f>G151*(1+L151/100)</f>
        <v>0</v>
      </c>
      <c r="N151" s="202">
        <v>0.00874</v>
      </c>
      <c r="O151" s="202">
        <f>ROUND(E151*N151,2)</f>
        <v>0.04</v>
      </c>
      <c r="P151" s="202">
        <v>0</v>
      </c>
      <c r="Q151" s="202">
        <f>ROUND(E151*P151,2)</f>
        <v>0</v>
      </c>
      <c r="R151" s="202" t="s">
        <v>258</v>
      </c>
      <c r="S151" s="202" t="s">
        <v>181</v>
      </c>
      <c r="T151" s="203" t="s">
        <v>194</v>
      </c>
      <c r="U151" s="204">
        <v>0.388</v>
      </c>
      <c r="V151" s="204">
        <f>ROUND(E151*U151,2)</f>
        <v>1.94</v>
      </c>
      <c r="W151" s="204"/>
      <c r="X151" s="204" t="s">
        <v>165</v>
      </c>
      <c r="Y151" s="205"/>
      <c r="Z151" s="205"/>
      <c r="AA151" s="205"/>
      <c r="AB151" s="205"/>
      <c r="AC151" s="205"/>
      <c r="AD151" s="205"/>
      <c r="AE151" s="205"/>
      <c r="AF151" s="205"/>
      <c r="AG151" s="205" t="s">
        <v>166</v>
      </c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ht="12.75" outlineLevel="1">
      <c r="A152" s="196">
        <v>95</v>
      </c>
      <c r="B152" s="197" t="s">
        <v>416</v>
      </c>
      <c r="C152" s="198" t="s">
        <v>417</v>
      </c>
      <c r="D152" s="199" t="s">
        <v>270</v>
      </c>
      <c r="E152" s="200">
        <v>25</v>
      </c>
      <c r="F152" s="201"/>
      <c r="G152" s="202">
        <f>ROUND(E152*F152,2)</f>
        <v>0</v>
      </c>
      <c r="H152" s="201"/>
      <c r="I152" s="202">
        <f>ROUND(E152*H152,2)</f>
        <v>0</v>
      </c>
      <c r="J152" s="201"/>
      <c r="K152" s="202">
        <f>ROUND(E152*J152,2)</f>
        <v>0</v>
      </c>
      <c r="L152" s="202">
        <v>21</v>
      </c>
      <c r="M152" s="202">
        <f>G152*(1+L152/100)</f>
        <v>0</v>
      </c>
      <c r="N152" s="202">
        <v>0.00113</v>
      </c>
      <c r="O152" s="202">
        <f>ROUND(E152*N152,2)</f>
        <v>0.03</v>
      </c>
      <c r="P152" s="202">
        <v>0</v>
      </c>
      <c r="Q152" s="202">
        <f>ROUND(E152*P152,2)</f>
        <v>0</v>
      </c>
      <c r="R152" s="202" t="s">
        <v>258</v>
      </c>
      <c r="S152" s="202" t="s">
        <v>181</v>
      </c>
      <c r="T152" s="203" t="s">
        <v>194</v>
      </c>
      <c r="U152" s="204">
        <v>0.114</v>
      </c>
      <c r="V152" s="204">
        <f>ROUND(E152*U152,2)</f>
        <v>2.85</v>
      </c>
      <c r="W152" s="204"/>
      <c r="X152" s="204" t="s">
        <v>165</v>
      </c>
      <c r="Y152" s="205"/>
      <c r="Z152" s="205"/>
      <c r="AA152" s="205"/>
      <c r="AB152" s="205"/>
      <c r="AC152" s="205"/>
      <c r="AD152" s="205"/>
      <c r="AE152" s="205"/>
      <c r="AF152" s="205"/>
      <c r="AG152" s="205" t="s">
        <v>349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ht="12.75" outlineLevel="1">
      <c r="A153" s="196">
        <v>96</v>
      </c>
      <c r="B153" s="197" t="s">
        <v>418</v>
      </c>
      <c r="C153" s="198" t="s">
        <v>419</v>
      </c>
      <c r="D153" s="199" t="s">
        <v>270</v>
      </c>
      <c r="E153" s="200">
        <v>1</v>
      </c>
      <c r="F153" s="201"/>
      <c r="G153" s="202">
        <f>ROUND(E153*F153,2)</f>
        <v>0</v>
      </c>
      <c r="H153" s="201"/>
      <c r="I153" s="202">
        <f>ROUND(E153*H153,2)</f>
        <v>0</v>
      </c>
      <c r="J153" s="201"/>
      <c r="K153" s="202">
        <f>ROUND(E153*J153,2)</f>
        <v>0</v>
      </c>
      <c r="L153" s="202">
        <v>21</v>
      </c>
      <c r="M153" s="202">
        <f>G153*(1+L153/100)</f>
        <v>0</v>
      </c>
      <c r="N153" s="202">
        <v>0.00476</v>
      </c>
      <c r="O153" s="202">
        <f>ROUND(E153*N153,2)</f>
        <v>0</v>
      </c>
      <c r="P153" s="202">
        <v>0</v>
      </c>
      <c r="Q153" s="202">
        <f>ROUND(E153*P153,2)</f>
        <v>0</v>
      </c>
      <c r="R153" s="202" t="s">
        <v>258</v>
      </c>
      <c r="S153" s="202" t="s">
        <v>181</v>
      </c>
      <c r="T153" s="203" t="s">
        <v>194</v>
      </c>
      <c r="U153" s="204">
        <v>1.747</v>
      </c>
      <c r="V153" s="204">
        <f>ROUND(E153*U153,2)</f>
        <v>1.75</v>
      </c>
      <c r="W153" s="204"/>
      <c r="X153" s="204" t="s">
        <v>165</v>
      </c>
      <c r="Y153" s="205"/>
      <c r="Z153" s="205"/>
      <c r="AA153" s="205"/>
      <c r="AB153" s="205"/>
      <c r="AC153" s="205"/>
      <c r="AD153" s="205"/>
      <c r="AE153" s="205"/>
      <c r="AF153" s="205"/>
      <c r="AG153" s="205" t="s">
        <v>166</v>
      </c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</row>
    <row r="154" spans="1:60" ht="12.75" outlineLevel="1">
      <c r="A154" s="196">
        <v>97</v>
      </c>
      <c r="B154" s="197" t="s">
        <v>420</v>
      </c>
      <c r="C154" s="198" t="s">
        <v>421</v>
      </c>
      <c r="D154" s="199" t="s">
        <v>270</v>
      </c>
      <c r="E154" s="200">
        <v>1</v>
      </c>
      <c r="F154" s="201"/>
      <c r="G154" s="202">
        <f>ROUND(E154*F154,2)</f>
        <v>0</v>
      </c>
      <c r="H154" s="201"/>
      <c r="I154" s="202">
        <f>ROUND(E154*H154,2)</f>
        <v>0</v>
      </c>
      <c r="J154" s="201"/>
      <c r="K154" s="202">
        <f>ROUND(E154*J154,2)</f>
        <v>0</v>
      </c>
      <c r="L154" s="202">
        <v>21</v>
      </c>
      <c r="M154" s="202">
        <f>G154*(1+L154/100)</f>
        <v>0</v>
      </c>
      <c r="N154" s="202">
        <v>0.00476</v>
      </c>
      <c r="O154" s="202">
        <f>ROUND(E154*N154,2)</f>
        <v>0</v>
      </c>
      <c r="P154" s="202">
        <v>0</v>
      </c>
      <c r="Q154" s="202">
        <f>ROUND(E154*P154,2)</f>
        <v>0</v>
      </c>
      <c r="R154" s="202" t="s">
        <v>258</v>
      </c>
      <c r="S154" s="202" t="s">
        <v>181</v>
      </c>
      <c r="T154" s="203" t="s">
        <v>194</v>
      </c>
      <c r="U154" s="204">
        <v>2.591</v>
      </c>
      <c r="V154" s="204">
        <f>ROUND(E154*U154,2)</f>
        <v>2.59</v>
      </c>
      <c r="W154" s="204"/>
      <c r="X154" s="204" t="s">
        <v>165</v>
      </c>
      <c r="Y154" s="205"/>
      <c r="Z154" s="205"/>
      <c r="AA154" s="205"/>
      <c r="AB154" s="205"/>
      <c r="AC154" s="205"/>
      <c r="AD154" s="205"/>
      <c r="AE154" s="205"/>
      <c r="AF154" s="205"/>
      <c r="AG154" s="205" t="s">
        <v>166</v>
      </c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</row>
    <row r="155" spans="1:60" ht="12.75" outlineLevel="1">
      <c r="A155" s="196">
        <v>98</v>
      </c>
      <c r="B155" s="197" t="s">
        <v>422</v>
      </c>
      <c r="C155" s="198" t="s">
        <v>423</v>
      </c>
      <c r="D155" s="199" t="s">
        <v>216</v>
      </c>
      <c r="E155" s="200">
        <v>1</v>
      </c>
      <c r="F155" s="201"/>
      <c r="G155" s="202">
        <f>ROUND(E155*F155,2)</f>
        <v>0</v>
      </c>
      <c r="H155" s="201"/>
      <c r="I155" s="202">
        <f>ROUND(E155*H155,2)</f>
        <v>0</v>
      </c>
      <c r="J155" s="201"/>
      <c r="K155" s="202">
        <f>ROUND(E155*J155,2)</f>
        <v>0</v>
      </c>
      <c r="L155" s="202">
        <v>21</v>
      </c>
      <c r="M155" s="202">
        <f>G155*(1+L155/100)</f>
        <v>0</v>
      </c>
      <c r="N155" s="202">
        <v>0</v>
      </c>
      <c r="O155" s="202">
        <f>ROUND(E155*N155,2)</f>
        <v>0</v>
      </c>
      <c r="P155" s="202">
        <v>0</v>
      </c>
      <c r="Q155" s="202">
        <f>ROUND(E155*P155,2)</f>
        <v>0</v>
      </c>
      <c r="R155" s="202" t="s">
        <v>258</v>
      </c>
      <c r="S155" s="202" t="s">
        <v>181</v>
      </c>
      <c r="T155" s="203" t="s">
        <v>194</v>
      </c>
      <c r="U155" s="204">
        <v>2.013</v>
      </c>
      <c r="V155" s="204">
        <f>ROUND(E155*U155,2)</f>
        <v>2.01</v>
      </c>
      <c r="W155" s="204"/>
      <c r="X155" s="204" t="s">
        <v>165</v>
      </c>
      <c r="Y155" s="205"/>
      <c r="Z155" s="205"/>
      <c r="AA155" s="205"/>
      <c r="AB155" s="205"/>
      <c r="AC155" s="205"/>
      <c r="AD155" s="205"/>
      <c r="AE155" s="205"/>
      <c r="AF155" s="205"/>
      <c r="AG155" s="205" t="s">
        <v>166</v>
      </c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ht="12.75" outlineLevel="1">
      <c r="A156" s="196">
        <v>99</v>
      </c>
      <c r="B156" s="197" t="s">
        <v>424</v>
      </c>
      <c r="C156" s="198" t="s">
        <v>425</v>
      </c>
      <c r="D156" s="199" t="s">
        <v>216</v>
      </c>
      <c r="E156" s="200">
        <v>2</v>
      </c>
      <c r="F156" s="201"/>
      <c r="G156" s="202">
        <f>ROUND(E156*F156,2)</f>
        <v>0</v>
      </c>
      <c r="H156" s="201"/>
      <c r="I156" s="202">
        <f>ROUND(E156*H156,2)</f>
        <v>0</v>
      </c>
      <c r="J156" s="201"/>
      <c r="K156" s="202">
        <f>ROUND(E156*J156,2)</f>
        <v>0</v>
      </c>
      <c r="L156" s="202">
        <v>21</v>
      </c>
      <c r="M156" s="202">
        <f>G156*(1+L156/100)</f>
        <v>0</v>
      </c>
      <c r="N156" s="202">
        <v>0</v>
      </c>
      <c r="O156" s="202">
        <f>ROUND(E156*N156,2)</f>
        <v>0</v>
      </c>
      <c r="P156" s="202">
        <v>0</v>
      </c>
      <c r="Q156" s="202">
        <f>ROUND(E156*P156,2)</f>
        <v>0</v>
      </c>
      <c r="R156" s="202" t="s">
        <v>258</v>
      </c>
      <c r="S156" s="202" t="s">
        <v>181</v>
      </c>
      <c r="T156" s="203" t="s">
        <v>194</v>
      </c>
      <c r="U156" s="204">
        <v>2.445</v>
      </c>
      <c r="V156" s="204">
        <f>ROUND(E156*U156,2)</f>
        <v>4.89</v>
      </c>
      <c r="W156" s="204"/>
      <c r="X156" s="204" t="s">
        <v>165</v>
      </c>
      <c r="Y156" s="205"/>
      <c r="Z156" s="205"/>
      <c r="AA156" s="205"/>
      <c r="AB156" s="205"/>
      <c r="AC156" s="205"/>
      <c r="AD156" s="205"/>
      <c r="AE156" s="205"/>
      <c r="AF156" s="205"/>
      <c r="AG156" s="205" t="s">
        <v>166</v>
      </c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12.75" outlineLevel="1">
      <c r="A157" s="196">
        <v>100</v>
      </c>
      <c r="B157" s="197" t="s">
        <v>426</v>
      </c>
      <c r="C157" s="198" t="s">
        <v>427</v>
      </c>
      <c r="D157" s="199" t="s">
        <v>270</v>
      </c>
      <c r="E157" s="200">
        <v>1</v>
      </c>
      <c r="F157" s="201"/>
      <c r="G157" s="202">
        <f>ROUND(E157*F157,2)</f>
        <v>0</v>
      </c>
      <c r="H157" s="201"/>
      <c r="I157" s="202">
        <f>ROUND(E157*H157,2)</f>
        <v>0</v>
      </c>
      <c r="J157" s="201"/>
      <c r="K157" s="202">
        <f>ROUND(E157*J157,2)</f>
        <v>0</v>
      </c>
      <c r="L157" s="202">
        <v>21</v>
      </c>
      <c r="M157" s="202">
        <f>G157*(1+L157/100)</f>
        <v>0</v>
      </c>
      <c r="N157" s="202">
        <v>0.064</v>
      </c>
      <c r="O157" s="202">
        <f>ROUND(E157*N157,2)</f>
        <v>0.06</v>
      </c>
      <c r="P157" s="202">
        <v>0</v>
      </c>
      <c r="Q157" s="202">
        <f>ROUND(E157*P157,2)</f>
        <v>0</v>
      </c>
      <c r="R157" s="202" t="s">
        <v>258</v>
      </c>
      <c r="S157" s="202" t="s">
        <v>181</v>
      </c>
      <c r="T157" s="203" t="s">
        <v>194</v>
      </c>
      <c r="U157" s="204">
        <v>5.99</v>
      </c>
      <c r="V157" s="204">
        <f>ROUND(E157*U157,2)</f>
        <v>5.99</v>
      </c>
      <c r="W157" s="204"/>
      <c r="X157" s="204" t="s">
        <v>165</v>
      </c>
      <c r="Y157" s="205"/>
      <c r="Z157" s="205"/>
      <c r="AA157" s="205"/>
      <c r="AB157" s="205"/>
      <c r="AC157" s="205"/>
      <c r="AD157" s="205"/>
      <c r="AE157" s="205"/>
      <c r="AF157" s="205"/>
      <c r="AG157" s="205" t="s">
        <v>166</v>
      </c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12.75" outlineLevel="1">
      <c r="A158" s="196">
        <v>101</v>
      </c>
      <c r="B158" s="197" t="s">
        <v>428</v>
      </c>
      <c r="C158" s="198" t="s">
        <v>429</v>
      </c>
      <c r="D158" s="199" t="s">
        <v>270</v>
      </c>
      <c r="E158" s="200">
        <v>2</v>
      </c>
      <c r="F158" s="201"/>
      <c r="G158" s="202">
        <f>ROUND(E158*F158,2)</f>
        <v>0</v>
      </c>
      <c r="H158" s="201"/>
      <c r="I158" s="202">
        <f>ROUND(E158*H158,2)</f>
        <v>0</v>
      </c>
      <c r="J158" s="201"/>
      <c r="K158" s="202">
        <f>ROUND(E158*J158,2)</f>
        <v>0</v>
      </c>
      <c r="L158" s="202">
        <v>21</v>
      </c>
      <c r="M158" s="202">
        <f>G158*(1+L158/100)</f>
        <v>0</v>
      </c>
      <c r="N158" s="202">
        <v>0.00035</v>
      </c>
      <c r="O158" s="202">
        <f>ROUND(E158*N158,2)</f>
        <v>0</v>
      </c>
      <c r="P158" s="202">
        <v>0</v>
      </c>
      <c r="Q158" s="202">
        <f>ROUND(E158*P158,2)</f>
        <v>0</v>
      </c>
      <c r="R158" s="202" t="s">
        <v>258</v>
      </c>
      <c r="S158" s="202" t="s">
        <v>181</v>
      </c>
      <c r="T158" s="203" t="s">
        <v>164</v>
      </c>
      <c r="U158" s="204">
        <v>0.634</v>
      </c>
      <c r="V158" s="204">
        <f>ROUND(E158*U158,2)</f>
        <v>1.27</v>
      </c>
      <c r="W158" s="204"/>
      <c r="X158" s="204" t="s">
        <v>165</v>
      </c>
      <c r="Y158" s="205"/>
      <c r="Z158" s="205"/>
      <c r="AA158" s="205"/>
      <c r="AB158" s="205"/>
      <c r="AC158" s="205"/>
      <c r="AD158" s="205"/>
      <c r="AE158" s="205"/>
      <c r="AF158" s="205"/>
      <c r="AG158" s="205" t="s">
        <v>166</v>
      </c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12.75" outlineLevel="1">
      <c r="A159" s="196">
        <v>102</v>
      </c>
      <c r="B159" s="197" t="s">
        <v>430</v>
      </c>
      <c r="C159" s="198" t="s">
        <v>431</v>
      </c>
      <c r="D159" s="199" t="s">
        <v>270</v>
      </c>
      <c r="E159" s="200">
        <v>1</v>
      </c>
      <c r="F159" s="201"/>
      <c r="G159" s="202">
        <f>ROUND(E159*F159,2)</f>
        <v>0</v>
      </c>
      <c r="H159" s="201"/>
      <c r="I159" s="202">
        <f>ROUND(E159*H159,2)</f>
        <v>0</v>
      </c>
      <c r="J159" s="201"/>
      <c r="K159" s="202">
        <f>ROUND(E159*J159,2)</f>
        <v>0</v>
      </c>
      <c r="L159" s="202">
        <v>21</v>
      </c>
      <c r="M159" s="202">
        <f>G159*(1+L159/100)</f>
        <v>0</v>
      </c>
      <c r="N159" s="202">
        <v>0</v>
      </c>
      <c r="O159" s="202">
        <f>ROUND(E159*N159,2)</f>
        <v>0</v>
      </c>
      <c r="P159" s="202">
        <v>0</v>
      </c>
      <c r="Q159" s="202">
        <f>ROUND(E159*P159,2)</f>
        <v>0</v>
      </c>
      <c r="R159" s="202"/>
      <c r="S159" s="202" t="s">
        <v>163</v>
      </c>
      <c r="T159" s="203" t="s">
        <v>164</v>
      </c>
      <c r="U159" s="204">
        <v>0.281</v>
      </c>
      <c r="V159" s="204">
        <f>ROUND(E159*U159,2)</f>
        <v>0.28</v>
      </c>
      <c r="W159" s="204"/>
      <c r="X159" s="204" t="s">
        <v>165</v>
      </c>
      <c r="Y159" s="205"/>
      <c r="Z159" s="205"/>
      <c r="AA159" s="205"/>
      <c r="AB159" s="205"/>
      <c r="AC159" s="205"/>
      <c r="AD159" s="205"/>
      <c r="AE159" s="205"/>
      <c r="AF159" s="205"/>
      <c r="AG159" s="205" t="s">
        <v>166</v>
      </c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</row>
    <row r="160" spans="1:60" ht="12.75" outlineLevel="1">
      <c r="A160" s="196">
        <v>103</v>
      </c>
      <c r="B160" s="197" t="s">
        <v>432</v>
      </c>
      <c r="C160" s="198" t="s">
        <v>433</v>
      </c>
      <c r="D160" s="199" t="s">
        <v>270</v>
      </c>
      <c r="E160" s="200">
        <v>1</v>
      </c>
      <c r="F160" s="201"/>
      <c r="G160" s="202">
        <f>ROUND(E160*F160,2)</f>
        <v>0</v>
      </c>
      <c r="H160" s="201"/>
      <c r="I160" s="202">
        <f>ROUND(E160*H160,2)</f>
        <v>0</v>
      </c>
      <c r="J160" s="201"/>
      <c r="K160" s="202">
        <f>ROUND(E160*J160,2)</f>
        <v>0</v>
      </c>
      <c r="L160" s="202">
        <v>21</v>
      </c>
      <c r="M160" s="202">
        <f>G160*(1+L160/100)</f>
        <v>0</v>
      </c>
      <c r="N160" s="202">
        <v>0.04727</v>
      </c>
      <c r="O160" s="202">
        <f>ROUND(E160*N160,2)</f>
        <v>0.05</v>
      </c>
      <c r="P160" s="202">
        <v>0</v>
      </c>
      <c r="Q160" s="202">
        <f>ROUND(E160*P160,2)</f>
        <v>0</v>
      </c>
      <c r="R160" s="202"/>
      <c r="S160" s="202" t="s">
        <v>163</v>
      </c>
      <c r="T160" s="203" t="s">
        <v>164</v>
      </c>
      <c r="U160" s="204">
        <v>2.616</v>
      </c>
      <c r="V160" s="204">
        <f>ROUND(E160*U160,2)</f>
        <v>2.62</v>
      </c>
      <c r="W160" s="204"/>
      <c r="X160" s="204" t="s">
        <v>165</v>
      </c>
      <c r="Y160" s="205"/>
      <c r="Z160" s="205"/>
      <c r="AA160" s="205"/>
      <c r="AB160" s="205"/>
      <c r="AC160" s="205"/>
      <c r="AD160" s="205"/>
      <c r="AE160" s="205"/>
      <c r="AF160" s="205"/>
      <c r="AG160" s="205" t="s">
        <v>166</v>
      </c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</row>
    <row r="161" spans="1:60" ht="12.75" outlineLevel="1">
      <c r="A161" s="196">
        <v>104</v>
      </c>
      <c r="B161" s="197" t="s">
        <v>434</v>
      </c>
      <c r="C161" s="198" t="s">
        <v>435</v>
      </c>
      <c r="D161" s="199" t="s">
        <v>216</v>
      </c>
      <c r="E161" s="200">
        <v>1</v>
      </c>
      <c r="F161" s="201"/>
      <c r="G161" s="202">
        <f>ROUND(E161*F161,2)</f>
        <v>0</v>
      </c>
      <c r="H161" s="201"/>
      <c r="I161" s="202">
        <f>ROUND(E161*H161,2)</f>
        <v>0</v>
      </c>
      <c r="J161" s="201"/>
      <c r="K161" s="202">
        <f>ROUND(E161*J161,2)</f>
        <v>0</v>
      </c>
      <c r="L161" s="202">
        <v>21</v>
      </c>
      <c r="M161" s="202">
        <f>G161*(1+L161/100)</f>
        <v>0</v>
      </c>
      <c r="N161" s="202">
        <v>0.0008</v>
      </c>
      <c r="O161" s="202">
        <f>ROUND(E161*N161,2)</f>
        <v>0</v>
      </c>
      <c r="P161" s="202">
        <v>0</v>
      </c>
      <c r="Q161" s="202">
        <f>ROUND(E161*P161,2)</f>
        <v>0</v>
      </c>
      <c r="R161" s="202"/>
      <c r="S161" s="202" t="s">
        <v>163</v>
      </c>
      <c r="T161" s="203" t="s">
        <v>164</v>
      </c>
      <c r="U161" s="204">
        <v>0</v>
      </c>
      <c r="V161" s="204">
        <f>ROUND(E161*U161,2)</f>
        <v>0</v>
      </c>
      <c r="W161" s="204"/>
      <c r="X161" s="204" t="s">
        <v>218</v>
      </c>
      <c r="Y161" s="205"/>
      <c r="Z161" s="205"/>
      <c r="AA161" s="205"/>
      <c r="AB161" s="205"/>
      <c r="AC161" s="205"/>
      <c r="AD161" s="205"/>
      <c r="AE161" s="205"/>
      <c r="AF161" s="205"/>
      <c r="AG161" s="205" t="s">
        <v>219</v>
      </c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12.75" outlineLevel="1">
      <c r="A162" s="196">
        <v>105</v>
      </c>
      <c r="B162" s="197" t="s">
        <v>436</v>
      </c>
      <c r="C162" s="198" t="s">
        <v>437</v>
      </c>
      <c r="D162" s="199" t="s">
        <v>216</v>
      </c>
      <c r="E162" s="200">
        <v>2</v>
      </c>
      <c r="F162" s="201"/>
      <c r="G162" s="202">
        <f>ROUND(E162*F162,2)</f>
        <v>0</v>
      </c>
      <c r="H162" s="201"/>
      <c r="I162" s="202">
        <f>ROUND(E162*H162,2)</f>
        <v>0</v>
      </c>
      <c r="J162" s="201"/>
      <c r="K162" s="202">
        <f>ROUND(E162*J162,2)</f>
        <v>0</v>
      </c>
      <c r="L162" s="202">
        <v>21</v>
      </c>
      <c r="M162" s="202">
        <f>G162*(1+L162/100)</f>
        <v>0</v>
      </c>
      <c r="N162" s="202">
        <v>0.0027</v>
      </c>
      <c r="O162" s="202">
        <f>ROUND(E162*N162,2)</f>
        <v>0.01</v>
      </c>
      <c r="P162" s="202">
        <v>0</v>
      </c>
      <c r="Q162" s="202">
        <f>ROUND(E162*P162,2)</f>
        <v>0</v>
      </c>
      <c r="R162" s="202"/>
      <c r="S162" s="202" t="s">
        <v>163</v>
      </c>
      <c r="T162" s="203" t="s">
        <v>164</v>
      </c>
      <c r="U162" s="204">
        <v>0</v>
      </c>
      <c r="V162" s="204">
        <f>ROUND(E162*U162,2)</f>
        <v>0</v>
      </c>
      <c r="W162" s="204"/>
      <c r="X162" s="204" t="s">
        <v>218</v>
      </c>
      <c r="Y162" s="205"/>
      <c r="Z162" s="205"/>
      <c r="AA162" s="205"/>
      <c r="AB162" s="205"/>
      <c r="AC162" s="205"/>
      <c r="AD162" s="205"/>
      <c r="AE162" s="205"/>
      <c r="AF162" s="205"/>
      <c r="AG162" s="205" t="s">
        <v>219</v>
      </c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60" ht="56.25" outlineLevel="1">
      <c r="A163" s="196">
        <v>106</v>
      </c>
      <c r="B163" s="197" t="s">
        <v>438</v>
      </c>
      <c r="C163" s="198" t="s">
        <v>439</v>
      </c>
      <c r="D163" s="199" t="s">
        <v>216</v>
      </c>
      <c r="E163" s="200">
        <v>1</v>
      </c>
      <c r="F163" s="201"/>
      <c r="G163" s="202">
        <f>ROUND(E163*F163,2)</f>
        <v>0</v>
      </c>
      <c r="H163" s="201"/>
      <c r="I163" s="202">
        <f>ROUND(E163*H163,2)</f>
        <v>0</v>
      </c>
      <c r="J163" s="201"/>
      <c r="K163" s="202">
        <f>ROUND(E163*J163,2)</f>
        <v>0</v>
      </c>
      <c r="L163" s="202">
        <v>21</v>
      </c>
      <c r="M163" s="202">
        <f>G163*(1+L163/100)</f>
        <v>0</v>
      </c>
      <c r="N163" s="202">
        <v>0.044</v>
      </c>
      <c r="O163" s="202">
        <f>ROUND(E163*N163,2)</f>
        <v>0.04</v>
      </c>
      <c r="P163" s="202">
        <v>0</v>
      </c>
      <c r="Q163" s="202">
        <f>ROUND(E163*P163,2)</f>
        <v>0</v>
      </c>
      <c r="R163" s="202" t="s">
        <v>217</v>
      </c>
      <c r="S163" s="202" t="s">
        <v>181</v>
      </c>
      <c r="T163" s="203" t="s">
        <v>164</v>
      </c>
      <c r="U163" s="204">
        <v>0</v>
      </c>
      <c r="V163" s="204">
        <f>ROUND(E163*U163,2)</f>
        <v>0</v>
      </c>
      <c r="W163" s="204"/>
      <c r="X163" s="204" t="s">
        <v>218</v>
      </c>
      <c r="Y163" s="205"/>
      <c r="Z163" s="205"/>
      <c r="AA163" s="205"/>
      <c r="AB163" s="205"/>
      <c r="AC163" s="205"/>
      <c r="AD163" s="205"/>
      <c r="AE163" s="205"/>
      <c r="AF163" s="205"/>
      <c r="AG163" s="205" t="s">
        <v>219</v>
      </c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</row>
    <row r="164" spans="1:60" ht="56.25" outlineLevel="1">
      <c r="A164" s="196">
        <v>107</v>
      </c>
      <c r="B164" s="197" t="s">
        <v>440</v>
      </c>
      <c r="C164" s="198" t="s">
        <v>441</v>
      </c>
      <c r="D164" s="199" t="s">
        <v>216</v>
      </c>
      <c r="E164" s="200">
        <v>1</v>
      </c>
      <c r="F164" s="201"/>
      <c r="G164" s="202">
        <f>ROUND(E164*F164,2)</f>
        <v>0</v>
      </c>
      <c r="H164" s="201"/>
      <c r="I164" s="202">
        <f>ROUND(E164*H164,2)</f>
        <v>0</v>
      </c>
      <c r="J164" s="201"/>
      <c r="K164" s="202">
        <f>ROUND(E164*J164,2)</f>
        <v>0</v>
      </c>
      <c r="L164" s="202">
        <v>21</v>
      </c>
      <c r="M164" s="202">
        <f>G164*(1+L164/100)</f>
        <v>0</v>
      </c>
      <c r="N164" s="202">
        <v>0.044</v>
      </c>
      <c r="O164" s="202">
        <f>ROUND(E164*N164,2)</f>
        <v>0.04</v>
      </c>
      <c r="P164" s="202">
        <v>0</v>
      </c>
      <c r="Q164" s="202">
        <f>ROUND(E164*P164,2)</f>
        <v>0</v>
      </c>
      <c r="R164" s="202" t="s">
        <v>217</v>
      </c>
      <c r="S164" s="202" t="s">
        <v>181</v>
      </c>
      <c r="T164" s="203" t="s">
        <v>164</v>
      </c>
      <c r="U164" s="204">
        <v>0</v>
      </c>
      <c r="V164" s="204">
        <f>ROUND(E164*U164,2)</f>
        <v>0</v>
      </c>
      <c r="W164" s="204"/>
      <c r="X164" s="204" t="s">
        <v>218</v>
      </c>
      <c r="Y164" s="205"/>
      <c r="Z164" s="205"/>
      <c r="AA164" s="205"/>
      <c r="AB164" s="205"/>
      <c r="AC164" s="205"/>
      <c r="AD164" s="205"/>
      <c r="AE164" s="205"/>
      <c r="AF164" s="205"/>
      <c r="AG164" s="205" t="s">
        <v>219</v>
      </c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12.75" outlineLevel="1">
      <c r="A165" s="196">
        <v>108</v>
      </c>
      <c r="B165" s="197" t="s">
        <v>442</v>
      </c>
      <c r="C165" s="198" t="s">
        <v>443</v>
      </c>
      <c r="D165" s="199" t="s">
        <v>216</v>
      </c>
      <c r="E165" s="200">
        <v>1</v>
      </c>
      <c r="F165" s="201"/>
      <c r="G165" s="202">
        <f>ROUND(E165*F165,2)</f>
        <v>0</v>
      </c>
      <c r="H165" s="201"/>
      <c r="I165" s="202">
        <f>ROUND(E165*H165,2)</f>
        <v>0</v>
      </c>
      <c r="J165" s="201"/>
      <c r="K165" s="202">
        <f>ROUND(E165*J165,2)</f>
        <v>0</v>
      </c>
      <c r="L165" s="202">
        <v>21</v>
      </c>
      <c r="M165" s="202">
        <f>G165*(1+L165/100)</f>
        <v>0</v>
      </c>
      <c r="N165" s="202">
        <v>0.373</v>
      </c>
      <c r="O165" s="202">
        <f>ROUND(E165*N165,2)</f>
        <v>0.37</v>
      </c>
      <c r="P165" s="202">
        <v>0</v>
      </c>
      <c r="Q165" s="202">
        <f>ROUND(E165*P165,2)</f>
        <v>0</v>
      </c>
      <c r="R165" s="202"/>
      <c r="S165" s="202" t="s">
        <v>163</v>
      </c>
      <c r="T165" s="203" t="s">
        <v>164</v>
      </c>
      <c r="U165" s="204">
        <v>0</v>
      </c>
      <c r="V165" s="204">
        <f>ROUND(E165*U165,2)</f>
        <v>0</v>
      </c>
      <c r="W165" s="204"/>
      <c r="X165" s="204" t="s">
        <v>218</v>
      </c>
      <c r="Y165" s="205"/>
      <c r="Z165" s="205"/>
      <c r="AA165" s="205"/>
      <c r="AB165" s="205"/>
      <c r="AC165" s="205"/>
      <c r="AD165" s="205"/>
      <c r="AE165" s="205"/>
      <c r="AF165" s="205"/>
      <c r="AG165" s="205" t="s">
        <v>219</v>
      </c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12.75" outlineLevel="1">
      <c r="A166" s="196">
        <v>109</v>
      </c>
      <c r="B166" s="197" t="s">
        <v>444</v>
      </c>
      <c r="C166" s="198" t="s">
        <v>445</v>
      </c>
      <c r="D166" s="199" t="s">
        <v>216</v>
      </c>
      <c r="E166" s="200">
        <v>1</v>
      </c>
      <c r="F166" s="201"/>
      <c r="G166" s="202">
        <f>ROUND(E166*F166,2)</f>
        <v>0</v>
      </c>
      <c r="H166" s="201"/>
      <c r="I166" s="202">
        <f>ROUND(E166*H166,2)</f>
        <v>0</v>
      </c>
      <c r="J166" s="201"/>
      <c r="K166" s="202">
        <f>ROUND(E166*J166,2)</f>
        <v>0</v>
      </c>
      <c r="L166" s="202">
        <v>21</v>
      </c>
      <c r="M166" s="202">
        <f>G166*(1+L166/100)</f>
        <v>0</v>
      </c>
      <c r="N166" s="202">
        <v>0.0381</v>
      </c>
      <c r="O166" s="202">
        <f>ROUND(E166*N166,2)</f>
        <v>0.04</v>
      </c>
      <c r="P166" s="202">
        <v>0</v>
      </c>
      <c r="Q166" s="202">
        <f>ROUND(E166*P166,2)</f>
        <v>0</v>
      </c>
      <c r="R166" s="202"/>
      <c r="S166" s="202" t="s">
        <v>163</v>
      </c>
      <c r="T166" s="203" t="s">
        <v>164</v>
      </c>
      <c r="U166" s="204">
        <v>0</v>
      </c>
      <c r="V166" s="204">
        <f>ROUND(E166*U166,2)</f>
        <v>0</v>
      </c>
      <c r="W166" s="204"/>
      <c r="X166" s="204" t="s">
        <v>218</v>
      </c>
      <c r="Y166" s="205"/>
      <c r="Z166" s="205"/>
      <c r="AA166" s="205"/>
      <c r="AB166" s="205"/>
      <c r="AC166" s="205"/>
      <c r="AD166" s="205"/>
      <c r="AE166" s="205"/>
      <c r="AF166" s="205"/>
      <c r="AG166" s="205" t="s">
        <v>219</v>
      </c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45" outlineLevel="1">
      <c r="A167" s="196">
        <v>110</v>
      </c>
      <c r="B167" s="197" t="s">
        <v>446</v>
      </c>
      <c r="C167" s="198" t="s">
        <v>447</v>
      </c>
      <c r="D167" s="199" t="s">
        <v>216</v>
      </c>
      <c r="E167" s="200">
        <v>1</v>
      </c>
      <c r="F167" s="201"/>
      <c r="G167" s="202">
        <f>ROUND(E167*F167,2)</f>
        <v>0</v>
      </c>
      <c r="H167" s="201"/>
      <c r="I167" s="202">
        <f>ROUND(E167*H167,2)</f>
        <v>0</v>
      </c>
      <c r="J167" s="201"/>
      <c r="K167" s="202">
        <f>ROUND(E167*J167,2)</f>
        <v>0</v>
      </c>
      <c r="L167" s="202">
        <v>21</v>
      </c>
      <c r="M167" s="202">
        <f>G167*(1+L167/100)</f>
        <v>0</v>
      </c>
      <c r="N167" s="202">
        <v>0.1</v>
      </c>
      <c r="O167" s="202">
        <f>ROUND(E167*N167,2)</f>
        <v>0.1</v>
      </c>
      <c r="P167" s="202">
        <v>0</v>
      </c>
      <c r="Q167" s="202">
        <f>ROUND(E167*P167,2)</f>
        <v>0</v>
      </c>
      <c r="R167" s="202" t="s">
        <v>217</v>
      </c>
      <c r="S167" s="202" t="s">
        <v>181</v>
      </c>
      <c r="T167" s="203" t="s">
        <v>194</v>
      </c>
      <c r="U167" s="204">
        <v>0</v>
      </c>
      <c r="V167" s="204">
        <f>ROUND(E167*U167,2)</f>
        <v>0</v>
      </c>
      <c r="W167" s="204"/>
      <c r="X167" s="204" t="s">
        <v>218</v>
      </c>
      <c r="Y167" s="205"/>
      <c r="Z167" s="205"/>
      <c r="AA167" s="205"/>
      <c r="AB167" s="205"/>
      <c r="AC167" s="205"/>
      <c r="AD167" s="205"/>
      <c r="AE167" s="205"/>
      <c r="AF167" s="205"/>
      <c r="AG167" s="205" t="s">
        <v>219</v>
      </c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12.75" outlineLevel="1">
      <c r="A168" s="196">
        <v>111</v>
      </c>
      <c r="B168" s="197" t="s">
        <v>448</v>
      </c>
      <c r="C168" s="198" t="s">
        <v>449</v>
      </c>
      <c r="D168" s="199" t="s">
        <v>162</v>
      </c>
      <c r="E168" s="200">
        <v>1</v>
      </c>
      <c r="F168" s="201"/>
      <c r="G168" s="202">
        <f>ROUND(E168*F168,2)</f>
        <v>0</v>
      </c>
      <c r="H168" s="201"/>
      <c r="I168" s="202">
        <f>ROUND(E168*H168,2)</f>
        <v>0</v>
      </c>
      <c r="J168" s="201"/>
      <c r="K168" s="202">
        <f>ROUND(E168*J168,2)</f>
        <v>0</v>
      </c>
      <c r="L168" s="202">
        <v>21</v>
      </c>
      <c r="M168" s="202">
        <f>G168*(1+L168/100)</f>
        <v>0</v>
      </c>
      <c r="N168" s="202">
        <v>0</v>
      </c>
      <c r="O168" s="202">
        <f>ROUND(E168*N168,2)</f>
        <v>0</v>
      </c>
      <c r="P168" s="202">
        <v>0</v>
      </c>
      <c r="Q168" s="202">
        <f>ROUND(E168*P168,2)</f>
        <v>0</v>
      </c>
      <c r="R168" s="202"/>
      <c r="S168" s="202" t="s">
        <v>163</v>
      </c>
      <c r="T168" s="203" t="s">
        <v>164</v>
      </c>
      <c r="U168" s="204">
        <v>0</v>
      </c>
      <c r="V168" s="204">
        <f>ROUND(E168*U168,2)</f>
        <v>0</v>
      </c>
      <c r="W168" s="204"/>
      <c r="X168" s="204" t="s">
        <v>218</v>
      </c>
      <c r="Y168" s="205"/>
      <c r="Z168" s="205"/>
      <c r="AA168" s="205"/>
      <c r="AB168" s="205"/>
      <c r="AC168" s="205"/>
      <c r="AD168" s="205"/>
      <c r="AE168" s="205"/>
      <c r="AF168" s="205"/>
      <c r="AG168" s="205" t="s">
        <v>219</v>
      </c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60" ht="12.75" outlineLevel="1">
      <c r="A169" s="196">
        <v>112</v>
      </c>
      <c r="B169" s="197" t="s">
        <v>450</v>
      </c>
      <c r="C169" s="198" t="s">
        <v>451</v>
      </c>
      <c r="D169" s="199" t="s">
        <v>162</v>
      </c>
      <c r="E169" s="200">
        <v>1</v>
      </c>
      <c r="F169" s="201"/>
      <c r="G169" s="202">
        <f>ROUND(E169*F169,2)</f>
        <v>0</v>
      </c>
      <c r="H169" s="201"/>
      <c r="I169" s="202">
        <f>ROUND(E169*H169,2)</f>
        <v>0</v>
      </c>
      <c r="J169" s="201"/>
      <c r="K169" s="202">
        <f>ROUND(E169*J169,2)</f>
        <v>0</v>
      </c>
      <c r="L169" s="202">
        <v>21</v>
      </c>
      <c r="M169" s="202">
        <f>G169*(1+L169/100)</f>
        <v>0</v>
      </c>
      <c r="N169" s="202">
        <v>0.08327</v>
      </c>
      <c r="O169" s="202">
        <f>ROUND(E169*N169,2)</f>
        <v>0.08</v>
      </c>
      <c r="P169" s="202">
        <v>0</v>
      </c>
      <c r="Q169" s="202">
        <f>ROUND(E169*P169,2)</f>
        <v>0</v>
      </c>
      <c r="R169" s="202"/>
      <c r="S169" s="202" t="s">
        <v>163</v>
      </c>
      <c r="T169" s="203" t="s">
        <v>164</v>
      </c>
      <c r="U169" s="204">
        <v>1.84</v>
      </c>
      <c r="V169" s="204">
        <f>ROUND(E169*U169,2)</f>
        <v>1.84</v>
      </c>
      <c r="W169" s="204"/>
      <c r="X169" s="204" t="s">
        <v>218</v>
      </c>
      <c r="Y169" s="205"/>
      <c r="Z169" s="205"/>
      <c r="AA169" s="205"/>
      <c r="AB169" s="205"/>
      <c r="AC169" s="205"/>
      <c r="AD169" s="205"/>
      <c r="AE169" s="205"/>
      <c r="AF169" s="205"/>
      <c r="AG169" s="205" t="s">
        <v>219</v>
      </c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</row>
    <row r="170" spans="1:60" ht="12.75" outlineLevel="1">
      <c r="A170" s="196">
        <v>113</v>
      </c>
      <c r="B170" s="197" t="s">
        <v>452</v>
      </c>
      <c r="C170" s="198" t="s">
        <v>453</v>
      </c>
      <c r="D170" s="199" t="s">
        <v>162</v>
      </c>
      <c r="E170" s="200">
        <v>1</v>
      </c>
      <c r="F170" s="201"/>
      <c r="G170" s="202">
        <f>ROUND(E170*F170,2)</f>
        <v>0</v>
      </c>
      <c r="H170" s="201"/>
      <c r="I170" s="202">
        <f>ROUND(E170*H170,2)</f>
        <v>0</v>
      </c>
      <c r="J170" s="201"/>
      <c r="K170" s="202">
        <f>ROUND(E170*J170,2)</f>
        <v>0</v>
      </c>
      <c r="L170" s="202">
        <v>21</v>
      </c>
      <c r="M170" s="202">
        <f>G170*(1+L170/100)</f>
        <v>0</v>
      </c>
      <c r="N170" s="202">
        <v>0.18127</v>
      </c>
      <c r="O170" s="202">
        <f>ROUND(E170*N170,2)</f>
        <v>0.18</v>
      </c>
      <c r="P170" s="202">
        <v>0</v>
      </c>
      <c r="Q170" s="202">
        <f>ROUND(E170*P170,2)</f>
        <v>0</v>
      </c>
      <c r="R170" s="202"/>
      <c r="S170" s="202" t="s">
        <v>163</v>
      </c>
      <c r="T170" s="203" t="s">
        <v>164</v>
      </c>
      <c r="U170" s="204">
        <v>0</v>
      </c>
      <c r="V170" s="204">
        <f>ROUND(E170*U170,2)</f>
        <v>0</v>
      </c>
      <c r="W170" s="204"/>
      <c r="X170" s="204" t="s">
        <v>218</v>
      </c>
      <c r="Y170" s="205"/>
      <c r="Z170" s="205"/>
      <c r="AA170" s="205"/>
      <c r="AB170" s="205"/>
      <c r="AC170" s="205"/>
      <c r="AD170" s="205"/>
      <c r="AE170" s="205"/>
      <c r="AF170" s="205"/>
      <c r="AG170" s="205" t="s">
        <v>219</v>
      </c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ht="12.75" outlineLevel="1">
      <c r="A171" s="206">
        <v>114</v>
      </c>
      <c r="B171" s="207" t="s">
        <v>454</v>
      </c>
      <c r="C171" s="208" t="s">
        <v>455</v>
      </c>
      <c r="D171" s="209" t="s">
        <v>162</v>
      </c>
      <c r="E171" s="210">
        <v>1</v>
      </c>
      <c r="F171" s="211"/>
      <c r="G171" s="212">
        <f>ROUND(E171*F171,2)</f>
        <v>0</v>
      </c>
      <c r="H171" s="211"/>
      <c r="I171" s="212">
        <f>ROUND(E171*H171,2)</f>
        <v>0</v>
      </c>
      <c r="J171" s="211"/>
      <c r="K171" s="212">
        <f>ROUND(E171*J171,2)</f>
        <v>0</v>
      </c>
      <c r="L171" s="212">
        <v>21</v>
      </c>
      <c r="M171" s="212">
        <f>G171*(1+L171/100)</f>
        <v>0</v>
      </c>
      <c r="N171" s="212">
        <v>0.04727</v>
      </c>
      <c r="O171" s="212">
        <f>ROUND(E171*N171,2)</f>
        <v>0.05</v>
      </c>
      <c r="P171" s="212">
        <v>0</v>
      </c>
      <c r="Q171" s="212">
        <f>ROUND(E171*P171,2)</f>
        <v>0</v>
      </c>
      <c r="R171" s="212"/>
      <c r="S171" s="212" t="s">
        <v>163</v>
      </c>
      <c r="T171" s="213" t="s">
        <v>164</v>
      </c>
      <c r="U171" s="204">
        <v>1.88</v>
      </c>
      <c r="V171" s="204">
        <f>ROUND(E171*U171,2)</f>
        <v>1.88</v>
      </c>
      <c r="W171" s="204"/>
      <c r="X171" s="204" t="s">
        <v>218</v>
      </c>
      <c r="Y171" s="205"/>
      <c r="Z171" s="205"/>
      <c r="AA171" s="205"/>
      <c r="AB171" s="205"/>
      <c r="AC171" s="205"/>
      <c r="AD171" s="205"/>
      <c r="AE171" s="205"/>
      <c r="AF171" s="205"/>
      <c r="AG171" s="205" t="s">
        <v>219</v>
      </c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</row>
    <row r="172" spans="1:60" ht="12.75" outlineLevel="1">
      <c r="A172" s="214">
        <v>115</v>
      </c>
      <c r="B172" s="215" t="s">
        <v>456</v>
      </c>
      <c r="C172" s="218" t="s">
        <v>457</v>
      </c>
      <c r="D172" s="219" t="s">
        <v>24</v>
      </c>
      <c r="E172" s="220"/>
      <c r="F172" s="221"/>
      <c r="G172" s="204">
        <f>ROUND(E172*F172,2)</f>
        <v>0</v>
      </c>
      <c r="H172" s="221"/>
      <c r="I172" s="204">
        <f>ROUND(E172*H172,2)</f>
        <v>0</v>
      </c>
      <c r="J172" s="221"/>
      <c r="K172" s="204">
        <f>ROUND(E172*J172,2)</f>
        <v>0</v>
      </c>
      <c r="L172" s="204">
        <v>21</v>
      </c>
      <c r="M172" s="204">
        <f>G172*(1+L172/100)</f>
        <v>0</v>
      </c>
      <c r="N172" s="204">
        <v>0</v>
      </c>
      <c r="O172" s="204">
        <f>ROUND(E172*N172,2)</f>
        <v>0</v>
      </c>
      <c r="P172" s="204">
        <v>0</v>
      </c>
      <c r="Q172" s="204">
        <f>ROUND(E172*P172,2)</f>
        <v>0</v>
      </c>
      <c r="R172" s="204" t="s">
        <v>258</v>
      </c>
      <c r="S172" s="204" t="s">
        <v>181</v>
      </c>
      <c r="T172" s="204" t="s">
        <v>194</v>
      </c>
      <c r="U172" s="204">
        <v>0</v>
      </c>
      <c r="V172" s="204">
        <f>ROUND(E172*U172,2)</f>
        <v>0</v>
      </c>
      <c r="W172" s="204"/>
      <c r="X172" s="204" t="s">
        <v>244</v>
      </c>
      <c r="Y172" s="205"/>
      <c r="Z172" s="205"/>
      <c r="AA172" s="205"/>
      <c r="AB172" s="205"/>
      <c r="AC172" s="205"/>
      <c r="AD172" s="205"/>
      <c r="AE172" s="205"/>
      <c r="AF172" s="205"/>
      <c r="AG172" s="205" t="s">
        <v>245</v>
      </c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33" ht="12.75">
      <c r="A173" s="188" t="s">
        <v>158</v>
      </c>
      <c r="B173" s="189" t="s">
        <v>96</v>
      </c>
      <c r="C173" s="190" t="s">
        <v>97</v>
      </c>
      <c r="D173" s="191"/>
      <c r="E173" s="192"/>
      <c r="F173" s="193"/>
      <c r="G173" s="193">
        <f>SUMIF(AG174:AG208,"&lt;&gt;NOR",G174:G208)</f>
        <v>0</v>
      </c>
      <c r="H173" s="193"/>
      <c r="I173" s="193">
        <f>SUM(I174:I208)</f>
        <v>0</v>
      </c>
      <c r="J173" s="193"/>
      <c r="K173" s="193">
        <f>SUM(K174:K208)</f>
        <v>0</v>
      </c>
      <c r="L173" s="193"/>
      <c r="M173" s="193">
        <f>SUM(M174:M208)</f>
        <v>0</v>
      </c>
      <c r="N173" s="193"/>
      <c r="O173" s="193">
        <f>SUM(O174:O208)</f>
        <v>5.41</v>
      </c>
      <c r="P173" s="193"/>
      <c r="Q173" s="193">
        <f>SUM(Q174:Q208)</f>
        <v>0</v>
      </c>
      <c r="R173" s="193"/>
      <c r="S173" s="193"/>
      <c r="T173" s="194"/>
      <c r="U173" s="195"/>
      <c r="V173" s="195">
        <f>SUM(V174:V208)</f>
        <v>443.96</v>
      </c>
      <c r="W173" s="195"/>
      <c r="X173" s="195"/>
      <c r="AG173" t="s">
        <v>159</v>
      </c>
    </row>
    <row r="174" spans="1:60" ht="22.5" outlineLevel="1">
      <c r="A174" s="206">
        <v>116</v>
      </c>
      <c r="B174" s="207" t="s">
        <v>458</v>
      </c>
      <c r="C174" s="208" t="s">
        <v>459</v>
      </c>
      <c r="D174" s="209" t="s">
        <v>203</v>
      </c>
      <c r="E174" s="210">
        <v>4</v>
      </c>
      <c r="F174" s="211"/>
      <c r="G174" s="212">
        <f>ROUND(E174*F174,2)</f>
        <v>0</v>
      </c>
      <c r="H174" s="211"/>
      <c r="I174" s="212">
        <f>ROUND(E174*H174,2)</f>
        <v>0</v>
      </c>
      <c r="J174" s="211"/>
      <c r="K174" s="212">
        <f>ROUND(E174*J174,2)</f>
        <v>0</v>
      </c>
      <c r="L174" s="212">
        <v>21</v>
      </c>
      <c r="M174" s="212">
        <f>G174*(1+L174/100)</f>
        <v>0</v>
      </c>
      <c r="N174" s="212">
        <v>0.00827</v>
      </c>
      <c r="O174" s="212">
        <f>ROUND(E174*N174,2)</f>
        <v>0.03</v>
      </c>
      <c r="P174" s="212">
        <v>0</v>
      </c>
      <c r="Q174" s="212">
        <f>ROUND(E174*P174,2)</f>
        <v>0</v>
      </c>
      <c r="R174" s="212" t="s">
        <v>258</v>
      </c>
      <c r="S174" s="212" t="s">
        <v>181</v>
      </c>
      <c r="T174" s="213" t="s">
        <v>194</v>
      </c>
      <c r="U174" s="204">
        <v>0.735</v>
      </c>
      <c r="V174" s="204">
        <f>ROUND(E174*U174,2)</f>
        <v>2.94</v>
      </c>
      <c r="W174" s="204"/>
      <c r="X174" s="204" t="s">
        <v>165</v>
      </c>
      <c r="Y174" s="205"/>
      <c r="Z174" s="205"/>
      <c r="AA174" s="205"/>
      <c r="AB174" s="205"/>
      <c r="AC174" s="205"/>
      <c r="AD174" s="205"/>
      <c r="AE174" s="205"/>
      <c r="AF174" s="205"/>
      <c r="AG174" s="205" t="s">
        <v>166</v>
      </c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ht="12.75" customHeight="1" outlineLevel="1">
      <c r="A175" s="214"/>
      <c r="B175" s="215"/>
      <c r="C175" s="223" t="s">
        <v>460</v>
      </c>
      <c r="D175" s="223"/>
      <c r="E175" s="223"/>
      <c r="F175" s="223"/>
      <c r="G175" s="223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5"/>
      <c r="Z175" s="205"/>
      <c r="AA175" s="205"/>
      <c r="AB175" s="205"/>
      <c r="AC175" s="205"/>
      <c r="AD175" s="205"/>
      <c r="AE175" s="205"/>
      <c r="AF175" s="205"/>
      <c r="AG175" s="205" t="s">
        <v>198</v>
      </c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22.5" outlineLevel="1">
      <c r="A176" s="206">
        <v>117</v>
      </c>
      <c r="B176" s="207" t="s">
        <v>461</v>
      </c>
      <c r="C176" s="208" t="s">
        <v>462</v>
      </c>
      <c r="D176" s="209" t="s">
        <v>203</v>
      </c>
      <c r="E176" s="210">
        <v>26</v>
      </c>
      <c r="F176" s="211"/>
      <c r="G176" s="212">
        <f>ROUND(E176*F176,2)</f>
        <v>0</v>
      </c>
      <c r="H176" s="211"/>
      <c r="I176" s="212">
        <f>ROUND(E176*H176,2)</f>
        <v>0</v>
      </c>
      <c r="J176" s="211"/>
      <c r="K176" s="212">
        <f>ROUND(E176*J176,2)</f>
        <v>0</v>
      </c>
      <c r="L176" s="212">
        <v>21</v>
      </c>
      <c r="M176" s="212">
        <f>G176*(1+L176/100)</f>
        <v>0</v>
      </c>
      <c r="N176" s="212">
        <v>0.01012</v>
      </c>
      <c r="O176" s="212">
        <f>ROUND(E176*N176,2)</f>
        <v>0.26</v>
      </c>
      <c r="P176" s="212">
        <v>0</v>
      </c>
      <c r="Q176" s="212">
        <f>ROUND(E176*P176,2)</f>
        <v>0</v>
      </c>
      <c r="R176" s="212" t="s">
        <v>258</v>
      </c>
      <c r="S176" s="212" t="s">
        <v>181</v>
      </c>
      <c r="T176" s="213" t="s">
        <v>194</v>
      </c>
      <c r="U176" s="204">
        <v>0.828</v>
      </c>
      <c r="V176" s="204">
        <f>ROUND(E176*U176,2)</f>
        <v>21.53</v>
      </c>
      <c r="W176" s="204"/>
      <c r="X176" s="204" t="s">
        <v>165</v>
      </c>
      <c r="Y176" s="205"/>
      <c r="Z176" s="205"/>
      <c r="AA176" s="205"/>
      <c r="AB176" s="205"/>
      <c r="AC176" s="205"/>
      <c r="AD176" s="205"/>
      <c r="AE176" s="205"/>
      <c r="AF176" s="205"/>
      <c r="AG176" s="205" t="s">
        <v>166</v>
      </c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ht="12.75" customHeight="1" outlineLevel="1">
      <c r="A177" s="214"/>
      <c r="B177" s="215"/>
      <c r="C177" s="223" t="s">
        <v>460</v>
      </c>
      <c r="D177" s="223"/>
      <c r="E177" s="223"/>
      <c r="F177" s="223"/>
      <c r="G177" s="223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5"/>
      <c r="Z177" s="205"/>
      <c r="AA177" s="205"/>
      <c r="AB177" s="205"/>
      <c r="AC177" s="205"/>
      <c r="AD177" s="205"/>
      <c r="AE177" s="205"/>
      <c r="AF177" s="205"/>
      <c r="AG177" s="205" t="s">
        <v>198</v>
      </c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ht="22.5" outlineLevel="1">
      <c r="A178" s="196">
        <v>118</v>
      </c>
      <c r="B178" s="197" t="s">
        <v>463</v>
      </c>
      <c r="C178" s="198" t="s">
        <v>464</v>
      </c>
      <c r="D178" s="199" t="s">
        <v>216</v>
      </c>
      <c r="E178" s="200">
        <v>1</v>
      </c>
      <c r="F178" s="201"/>
      <c r="G178" s="202">
        <f>ROUND(E178*F178,2)</f>
        <v>0</v>
      </c>
      <c r="H178" s="201"/>
      <c r="I178" s="202">
        <f>ROUND(E178*H178,2)</f>
        <v>0</v>
      </c>
      <c r="J178" s="201"/>
      <c r="K178" s="202">
        <f>ROUND(E178*J178,2)</f>
        <v>0</v>
      </c>
      <c r="L178" s="202">
        <v>21</v>
      </c>
      <c r="M178" s="202">
        <f>G178*(1+L178/100)</f>
        <v>0</v>
      </c>
      <c r="N178" s="202">
        <v>0</v>
      </c>
      <c r="O178" s="202">
        <f>ROUND(E178*N178,2)</f>
        <v>0</v>
      </c>
      <c r="P178" s="202">
        <v>0</v>
      </c>
      <c r="Q178" s="202">
        <f>ROUND(E178*P178,2)</f>
        <v>0</v>
      </c>
      <c r="R178" s="202" t="s">
        <v>258</v>
      </c>
      <c r="S178" s="202" t="s">
        <v>181</v>
      </c>
      <c r="T178" s="203" t="s">
        <v>194</v>
      </c>
      <c r="U178" s="204">
        <v>0.35</v>
      </c>
      <c r="V178" s="204">
        <f>ROUND(E178*U178,2)</f>
        <v>0.35</v>
      </c>
      <c r="W178" s="204"/>
      <c r="X178" s="204" t="s">
        <v>165</v>
      </c>
      <c r="Y178" s="205"/>
      <c r="Z178" s="205"/>
      <c r="AA178" s="205"/>
      <c r="AB178" s="205"/>
      <c r="AC178" s="205"/>
      <c r="AD178" s="205"/>
      <c r="AE178" s="205"/>
      <c r="AF178" s="205"/>
      <c r="AG178" s="205" t="s">
        <v>166</v>
      </c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ht="22.5" outlineLevel="1">
      <c r="A179" s="196">
        <v>119</v>
      </c>
      <c r="B179" s="197" t="s">
        <v>465</v>
      </c>
      <c r="C179" s="198" t="s">
        <v>466</v>
      </c>
      <c r="D179" s="199" t="s">
        <v>216</v>
      </c>
      <c r="E179" s="200">
        <v>3</v>
      </c>
      <c r="F179" s="201"/>
      <c r="G179" s="202">
        <f>ROUND(E179*F179,2)</f>
        <v>0</v>
      </c>
      <c r="H179" s="201"/>
      <c r="I179" s="202">
        <f>ROUND(E179*H179,2)</f>
        <v>0</v>
      </c>
      <c r="J179" s="201"/>
      <c r="K179" s="202">
        <f>ROUND(E179*J179,2)</f>
        <v>0</v>
      </c>
      <c r="L179" s="202">
        <v>21</v>
      </c>
      <c r="M179" s="202">
        <f>G179*(1+L179/100)</f>
        <v>0</v>
      </c>
      <c r="N179" s="202">
        <v>0</v>
      </c>
      <c r="O179" s="202">
        <f>ROUND(E179*N179,2)</f>
        <v>0</v>
      </c>
      <c r="P179" s="202">
        <v>0</v>
      </c>
      <c r="Q179" s="202">
        <f>ROUND(E179*P179,2)</f>
        <v>0</v>
      </c>
      <c r="R179" s="202" t="s">
        <v>258</v>
      </c>
      <c r="S179" s="202" t="s">
        <v>181</v>
      </c>
      <c r="T179" s="203" t="s">
        <v>194</v>
      </c>
      <c r="U179" s="204">
        <v>0.968</v>
      </c>
      <c r="V179" s="204">
        <f>ROUND(E179*U179,2)</f>
        <v>2.9</v>
      </c>
      <c r="W179" s="204"/>
      <c r="X179" s="204" t="s">
        <v>165</v>
      </c>
      <c r="Y179" s="205"/>
      <c r="Z179" s="205"/>
      <c r="AA179" s="205"/>
      <c r="AB179" s="205"/>
      <c r="AC179" s="205"/>
      <c r="AD179" s="205"/>
      <c r="AE179" s="205"/>
      <c r="AF179" s="205"/>
      <c r="AG179" s="205" t="s">
        <v>166</v>
      </c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</row>
    <row r="180" spans="1:60" ht="22.5" outlineLevel="1">
      <c r="A180" s="206">
        <v>120</v>
      </c>
      <c r="B180" s="207" t="s">
        <v>467</v>
      </c>
      <c r="C180" s="208" t="s">
        <v>468</v>
      </c>
      <c r="D180" s="209" t="s">
        <v>203</v>
      </c>
      <c r="E180" s="210">
        <v>65</v>
      </c>
      <c r="F180" s="211"/>
      <c r="G180" s="212">
        <f>ROUND(E180*F180,2)</f>
        <v>0</v>
      </c>
      <c r="H180" s="211"/>
      <c r="I180" s="212">
        <f>ROUND(E180*H180,2)</f>
        <v>0</v>
      </c>
      <c r="J180" s="211"/>
      <c r="K180" s="212">
        <f>ROUND(E180*J180,2)</f>
        <v>0</v>
      </c>
      <c r="L180" s="212">
        <v>21</v>
      </c>
      <c r="M180" s="212">
        <f>G180*(1+L180/100)</f>
        <v>0</v>
      </c>
      <c r="N180" s="212">
        <v>0.00785</v>
      </c>
      <c r="O180" s="212">
        <f>ROUND(E180*N180,2)</f>
        <v>0.51</v>
      </c>
      <c r="P180" s="212">
        <v>0</v>
      </c>
      <c r="Q180" s="212">
        <f>ROUND(E180*P180,2)</f>
        <v>0</v>
      </c>
      <c r="R180" s="212" t="s">
        <v>258</v>
      </c>
      <c r="S180" s="212" t="s">
        <v>181</v>
      </c>
      <c r="T180" s="213" t="s">
        <v>194</v>
      </c>
      <c r="U180" s="204">
        <v>0.7</v>
      </c>
      <c r="V180" s="204">
        <f>ROUND(E180*U180,2)</f>
        <v>45.5</v>
      </c>
      <c r="W180" s="204"/>
      <c r="X180" s="204" t="s">
        <v>165</v>
      </c>
      <c r="Y180" s="205"/>
      <c r="Z180" s="205"/>
      <c r="AA180" s="205"/>
      <c r="AB180" s="205"/>
      <c r="AC180" s="205"/>
      <c r="AD180" s="205"/>
      <c r="AE180" s="205"/>
      <c r="AF180" s="205"/>
      <c r="AG180" s="205" t="s">
        <v>166</v>
      </c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ht="12.75" customHeight="1" outlineLevel="1">
      <c r="A181" s="214"/>
      <c r="B181" s="215"/>
      <c r="C181" s="223" t="s">
        <v>460</v>
      </c>
      <c r="D181" s="223"/>
      <c r="E181" s="223"/>
      <c r="F181" s="223"/>
      <c r="G181" s="223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5"/>
      <c r="Z181" s="205"/>
      <c r="AA181" s="205"/>
      <c r="AB181" s="205"/>
      <c r="AC181" s="205"/>
      <c r="AD181" s="205"/>
      <c r="AE181" s="205"/>
      <c r="AF181" s="205"/>
      <c r="AG181" s="205" t="s">
        <v>198</v>
      </c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ht="22.5" outlineLevel="1">
      <c r="A182" s="206">
        <v>121</v>
      </c>
      <c r="B182" s="207" t="s">
        <v>469</v>
      </c>
      <c r="C182" s="208" t="s">
        <v>470</v>
      </c>
      <c r="D182" s="209" t="s">
        <v>203</v>
      </c>
      <c r="E182" s="210">
        <v>60</v>
      </c>
      <c r="F182" s="211"/>
      <c r="G182" s="212">
        <f>ROUND(E182*F182,2)</f>
        <v>0</v>
      </c>
      <c r="H182" s="211"/>
      <c r="I182" s="212">
        <f>ROUND(E182*H182,2)</f>
        <v>0</v>
      </c>
      <c r="J182" s="211"/>
      <c r="K182" s="212">
        <f>ROUND(E182*J182,2)</f>
        <v>0</v>
      </c>
      <c r="L182" s="212">
        <v>21</v>
      </c>
      <c r="M182" s="212">
        <f>G182*(1+L182/100)</f>
        <v>0</v>
      </c>
      <c r="N182" s="212">
        <v>0.00985</v>
      </c>
      <c r="O182" s="212">
        <f>ROUND(E182*N182,2)</f>
        <v>0.59</v>
      </c>
      <c r="P182" s="212">
        <v>0</v>
      </c>
      <c r="Q182" s="212">
        <f>ROUND(E182*P182,2)</f>
        <v>0</v>
      </c>
      <c r="R182" s="212" t="s">
        <v>258</v>
      </c>
      <c r="S182" s="212" t="s">
        <v>181</v>
      </c>
      <c r="T182" s="213" t="s">
        <v>194</v>
      </c>
      <c r="U182" s="204">
        <v>0.919</v>
      </c>
      <c r="V182" s="204">
        <f>ROUND(E182*U182,2)</f>
        <v>55.14</v>
      </c>
      <c r="W182" s="204"/>
      <c r="X182" s="204" t="s">
        <v>165</v>
      </c>
      <c r="Y182" s="205"/>
      <c r="Z182" s="205"/>
      <c r="AA182" s="205"/>
      <c r="AB182" s="205"/>
      <c r="AC182" s="205"/>
      <c r="AD182" s="205"/>
      <c r="AE182" s="205"/>
      <c r="AF182" s="205"/>
      <c r="AG182" s="205" t="s">
        <v>166</v>
      </c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ht="12.75" customHeight="1" outlineLevel="1">
      <c r="A183" s="214"/>
      <c r="B183" s="215"/>
      <c r="C183" s="223" t="s">
        <v>460</v>
      </c>
      <c r="D183" s="223"/>
      <c r="E183" s="223"/>
      <c r="F183" s="223"/>
      <c r="G183" s="223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5"/>
      <c r="Z183" s="205"/>
      <c r="AA183" s="205"/>
      <c r="AB183" s="205"/>
      <c r="AC183" s="205"/>
      <c r="AD183" s="205"/>
      <c r="AE183" s="205"/>
      <c r="AF183" s="205"/>
      <c r="AG183" s="205" t="s">
        <v>198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ht="22.5" outlineLevel="1">
      <c r="A184" s="206">
        <v>122</v>
      </c>
      <c r="B184" s="207" t="s">
        <v>471</v>
      </c>
      <c r="C184" s="208" t="s">
        <v>472</v>
      </c>
      <c r="D184" s="209" t="s">
        <v>203</v>
      </c>
      <c r="E184" s="210">
        <v>112</v>
      </c>
      <c r="F184" s="211"/>
      <c r="G184" s="212">
        <f>ROUND(E184*F184,2)</f>
        <v>0</v>
      </c>
      <c r="H184" s="211"/>
      <c r="I184" s="212">
        <f>ROUND(E184*H184,2)</f>
        <v>0</v>
      </c>
      <c r="J184" s="211"/>
      <c r="K184" s="212">
        <f>ROUND(E184*J184,2)</f>
        <v>0</v>
      </c>
      <c r="L184" s="212">
        <v>21</v>
      </c>
      <c r="M184" s="212">
        <f>G184*(1+L184/100)</f>
        <v>0</v>
      </c>
      <c r="N184" s="212">
        <v>0.02173</v>
      </c>
      <c r="O184" s="212">
        <f>ROUND(E184*N184,2)</f>
        <v>2.43</v>
      </c>
      <c r="P184" s="212">
        <v>0</v>
      </c>
      <c r="Q184" s="212">
        <f>ROUND(E184*P184,2)</f>
        <v>0</v>
      </c>
      <c r="R184" s="212" t="s">
        <v>258</v>
      </c>
      <c r="S184" s="212" t="s">
        <v>181</v>
      </c>
      <c r="T184" s="213" t="s">
        <v>302</v>
      </c>
      <c r="U184" s="204">
        <v>1.4</v>
      </c>
      <c r="V184" s="204">
        <f>ROUND(E184*U184,2)</f>
        <v>156.8</v>
      </c>
      <c r="W184" s="204"/>
      <c r="X184" s="204" t="s">
        <v>165</v>
      </c>
      <c r="Y184" s="205"/>
      <c r="Z184" s="205"/>
      <c r="AA184" s="205"/>
      <c r="AB184" s="205"/>
      <c r="AC184" s="205"/>
      <c r="AD184" s="205"/>
      <c r="AE184" s="205"/>
      <c r="AF184" s="205"/>
      <c r="AG184" s="205" t="s">
        <v>166</v>
      </c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</row>
    <row r="185" spans="1:60" ht="12.75" customHeight="1" outlineLevel="1">
      <c r="A185" s="214"/>
      <c r="B185" s="215"/>
      <c r="C185" s="223" t="s">
        <v>460</v>
      </c>
      <c r="D185" s="223"/>
      <c r="E185" s="223"/>
      <c r="F185" s="223"/>
      <c r="G185" s="223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5"/>
      <c r="Z185" s="205"/>
      <c r="AA185" s="205"/>
      <c r="AB185" s="205"/>
      <c r="AC185" s="205"/>
      <c r="AD185" s="205"/>
      <c r="AE185" s="205"/>
      <c r="AF185" s="205"/>
      <c r="AG185" s="205" t="s">
        <v>198</v>
      </c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</row>
    <row r="186" spans="1:60" ht="22.5" outlineLevel="1">
      <c r="A186" s="206">
        <v>123</v>
      </c>
      <c r="B186" s="207" t="s">
        <v>473</v>
      </c>
      <c r="C186" s="208" t="s">
        <v>474</v>
      </c>
      <c r="D186" s="209" t="s">
        <v>203</v>
      </c>
      <c r="E186" s="210">
        <v>22</v>
      </c>
      <c r="F186" s="211"/>
      <c r="G186" s="212">
        <f>ROUND(E186*F186,2)</f>
        <v>0</v>
      </c>
      <c r="H186" s="211"/>
      <c r="I186" s="212">
        <f>ROUND(E186*H186,2)</f>
        <v>0</v>
      </c>
      <c r="J186" s="211"/>
      <c r="K186" s="212">
        <f>ROUND(E186*J186,2)</f>
        <v>0</v>
      </c>
      <c r="L186" s="212">
        <v>21</v>
      </c>
      <c r="M186" s="212">
        <f>G186*(1+L186/100)</f>
        <v>0</v>
      </c>
      <c r="N186" s="212">
        <v>0.04045</v>
      </c>
      <c r="O186" s="212">
        <f>ROUND(E186*N186,2)</f>
        <v>0.89</v>
      </c>
      <c r="P186" s="212">
        <v>0</v>
      </c>
      <c r="Q186" s="212">
        <f>ROUND(E186*P186,2)</f>
        <v>0</v>
      </c>
      <c r="R186" s="212" t="s">
        <v>258</v>
      </c>
      <c r="S186" s="212" t="s">
        <v>181</v>
      </c>
      <c r="T186" s="213" t="s">
        <v>194</v>
      </c>
      <c r="U186" s="204">
        <v>2.205</v>
      </c>
      <c r="V186" s="204">
        <f>ROUND(E186*U186,2)</f>
        <v>48.51</v>
      </c>
      <c r="W186" s="204"/>
      <c r="X186" s="204" t="s">
        <v>165</v>
      </c>
      <c r="Y186" s="205"/>
      <c r="Z186" s="205"/>
      <c r="AA186" s="205"/>
      <c r="AB186" s="205"/>
      <c r="AC186" s="205"/>
      <c r="AD186" s="205"/>
      <c r="AE186" s="205"/>
      <c r="AF186" s="205"/>
      <c r="AG186" s="205" t="s">
        <v>166</v>
      </c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</row>
    <row r="187" spans="1:60" ht="12.75" customHeight="1" outlineLevel="1">
      <c r="A187" s="214"/>
      <c r="B187" s="215"/>
      <c r="C187" s="223" t="s">
        <v>460</v>
      </c>
      <c r="D187" s="223"/>
      <c r="E187" s="223"/>
      <c r="F187" s="223"/>
      <c r="G187" s="223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5"/>
      <c r="Z187" s="205"/>
      <c r="AA187" s="205"/>
      <c r="AB187" s="205"/>
      <c r="AC187" s="205"/>
      <c r="AD187" s="205"/>
      <c r="AE187" s="205"/>
      <c r="AF187" s="205"/>
      <c r="AG187" s="205" t="s">
        <v>198</v>
      </c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</row>
    <row r="188" spans="1:60" ht="22.5" outlineLevel="1">
      <c r="A188" s="196">
        <v>124</v>
      </c>
      <c r="B188" s="197" t="s">
        <v>475</v>
      </c>
      <c r="C188" s="198" t="s">
        <v>476</v>
      </c>
      <c r="D188" s="199" t="s">
        <v>216</v>
      </c>
      <c r="E188" s="200">
        <v>2</v>
      </c>
      <c r="F188" s="201"/>
      <c r="G188" s="202">
        <f>ROUND(E188*F188,2)</f>
        <v>0</v>
      </c>
      <c r="H188" s="201"/>
      <c r="I188" s="202">
        <f>ROUND(E188*H188,2)</f>
        <v>0</v>
      </c>
      <c r="J188" s="201"/>
      <c r="K188" s="202">
        <f>ROUND(E188*J188,2)</f>
        <v>0</v>
      </c>
      <c r="L188" s="202">
        <v>21</v>
      </c>
      <c r="M188" s="202">
        <f>G188*(1+L188/100)</f>
        <v>0</v>
      </c>
      <c r="N188" s="202">
        <v>0</v>
      </c>
      <c r="O188" s="202">
        <f>ROUND(E188*N188,2)</f>
        <v>0</v>
      </c>
      <c r="P188" s="202">
        <v>0</v>
      </c>
      <c r="Q188" s="202">
        <f>ROUND(E188*P188,2)</f>
        <v>0</v>
      </c>
      <c r="R188" s="202" t="s">
        <v>258</v>
      </c>
      <c r="S188" s="202" t="s">
        <v>181</v>
      </c>
      <c r="T188" s="203" t="s">
        <v>194</v>
      </c>
      <c r="U188" s="204">
        <v>1.373</v>
      </c>
      <c r="V188" s="204">
        <f>ROUND(E188*U188,2)</f>
        <v>2.75</v>
      </c>
      <c r="W188" s="204"/>
      <c r="X188" s="204" t="s">
        <v>165</v>
      </c>
      <c r="Y188" s="205"/>
      <c r="Z188" s="205"/>
      <c r="AA188" s="205"/>
      <c r="AB188" s="205"/>
      <c r="AC188" s="205"/>
      <c r="AD188" s="205"/>
      <c r="AE188" s="205"/>
      <c r="AF188" s="205"/>
      <c r="AG188" s="205" t="s">
        <v>166</v>
      </c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22.5" outlineLevel="1">
      <c r="A189" s="196">
        <v>125</v>
      </c>
      <c r="B189" s="197" t="s">
        <v>477</v>
      </c>
      <c r="C189" s="198" t="s">
        <v>478</v>
      </c>
      <c r="D189" s="199" t="s">
        <v>216</v>
      </c>
      <c r="E189" s="200">
        <v>2</v>
      </c>
      <c r="F189" s="201"/>
      <c r="G189" s="202">
        <f>ROUND(E189*F189,2)</f>
        <v>0</v>
      </c>
      <c r="H189" s="201"/>
      <c r="I189" s="202">
        <f>ROUND(E189*H189,2)</f>
        <v>0</v>
      </c>
      <c r="J189" s="201"/>
      <c r="K189" s="202">
        <f>ROUND(E189*J189,2)</f>
        <v>0</v>
      </c>
      <c r="L189" s="202">
        <v>21</v>
      </c>
      <c r="M189" s="202">
        <f>G189*(1+L189/100)</f>
        <v>0</v>
      </c>
      <c r="N189" s="202">
        <v>0</v>
      </c>
      <c r="O189" s="202">
        <f>ROUND(E189*N189,2)</f>
        <v>0</v>
      </c>
      <c r="P189" s="202">
        <v>0</v>
      </c>
      <c r="Q189" s="202">
        <f>ROUND(E189*P189,2)</f>
        <v>0</v>
      </c>
      <c r="R189" s="202" t="s">
        <v>258</v>
      </c>
      <c r="S189" s="202" t="s">
        <v>181</v>
      </c>
      <c r="T189" s="203" t="s">
        <v>194</v>
      </c>
      <c r="U189" s="204">
        <v>3.515</v>
      </c>
      <c r="V189" s="204">
        <f>ROUND(E189*U189,2)</f>
        <v>7.03</v>
      </c>
      <c r="W189" s="204"/>
      <c r="X189" s="204" t="s">
        <v>165</v>
      </c>
      <c r="Y189" s="205"/>
      <c r="Z189" s="205"/>
      <c r="AA189" s="205"/>
      <c r="AB189" s="205"/>
      <c r="AC189" s="205"/>
      <c r="AD189" s="205"/>
      <c r="AE189" s="205"/>
      <c r="AF189" s="205"/>
      <c r="AG189" s="205" t="s">
        <v>166</v>
      </c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</row>
    <row r="190" spans="1:60" ht="33.75" outlineLevel="1">
      <c r="A190" s="196">
        <v>126</v>
      </c>
      <c r="B190" s="197" t="s">
        <v>479</v>
      </c>
      <c r="C190" s="198" t="s">
        <v>480</v>
      </c>
      <c r="D190" s="199" t="s">
        <v>216</v>
      </c>
      <c r="E190" s="200">
        <v>1</v>
      </c>
      <c r="F190" s="201"/>
      <c r="G190" s="202">
        <f>ROUND(E190*F190,2)</f>
        <v>0</v>
      </c>
      <c r="H190" s="201"/>
      <c r="I190" s="202">
        <f>ROUND(E190*H190,2)</f>
        <v>0</v>
      </c>
      <c r="J190" s="201"/>
      <c r="K190" s="202">
        <f>ROUND(E190*J190,2)</f>
        <v>0</v>
      </c>
      <c r="L190" s="202">
        <v>21</v>
      </c>
      <c r="M190" s="202">
        <f>G190*(1+L190/100)</f>
        <v>0</v>
      </c>
      <c r="N190" s="202">
        <v>0.00115</v>
      </c>
      <c r="O190" s="202">
        <f>ROUND(E190*N190,2)</f>
        <v>0</v>
      </c>
      <c r="P190" s="202">
        <v>0</v>
      </c>
      <c r="Q190" s="202">
        <f>ROUND(E190*P190,2)</f>
        <v>0</v>
      </c>
      <c r="R190" s="202" t="s">
        <v>258</v>
      </c>
      <c r="S190" s="202" t="s">
        <v>181</v>
      </c>
      <c r="T190" s="203" t="s">
        <v>194</v>
      </c>
      <c r="U190" s="204">
        <v>0.655</v>
      </c>
      <c r="V190" s="204">
        <f>ROUND(E190*U190,2)</f>
        <v>0.66</v>
      </c>
      <c r="W190" s="204"/>
      <c r="X190" s="204" t="s">
        <v>165</v>
      </c>
      <c r="Y190" s="205"/>
      <c r="Z190" s="205"/>
      <c r="AA190" s="205"/>
      <c r="AB190" s="205"/>
      <c r="AC190" s="205"/>
      <c r="AD190" s="205"/>
      <c r="AE190" s="205"/>
      <c r="AF190" s="205"/>
      <c r="AG190" s="205" t="s">
        <v>166</v>
      </c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</row>
    <row r="191" spans="1:60" ht="33.75" outlineLevel="1">
      <c r="A191" s="196">
        <v>127</v>
      </c>
      <c r="B191" s="197" t="s">
        <v>481</v>
      </c>
      <c r="C191" s="198" t="s">
        <v>482</v>
      </c>
      <c r="D191" s="199" t="s">
        <v>216</v>
      </c>
      <c r="E191" s="200">
        <v>4</v>
      </c>
      <c r="F191" s="201"/>
      <c r="G191" s="202">
        <f>ROUND(E191*F191,2)</f>
        <v>0</v>
      </c>
      <c r="H191" s="201"/>
      <c r="I191" s="202">
        <f>ROUND(E191*H191,2)</f>
        <v>0</v>
      </c>
      <c r="J191" s="201"/>
      <c r="K191" s="202">
        <f>ROUND(E191*J191,2)</f>
        <v>0</v>
      </c>
      <c r="L191" s="202">
        <v>21</v>
      </c>
      <c r="M191" s="202">
        <f>G191*(1+L191/100)</f>
        <v>0</v>
      </c>
      <c r="N191" s="202">
        <v>0.00178</v>
      </c>
      <c r="O191" s="202">
        <f>ROUND(E191*N191,2)</f>
        <v>0.01</v>
      </c>
      <c r="P191" s="202">
        <v>0</v>
      </c>
      <c r="Q191" s="202">
        <f>ROUND(E191*P191,2)</f>
        <v>0</v>
      </c>
      <c r="R191" s="202" t="s">
        <v>258</v>
      </c>
      <c r="S191" s="202" t="s">
        <v>181</v>
      </c>
      <c r="T191" s="203" t="s">
        <v>194</v>
      </c>
      <c r="U191" s="204">
        <v>1.009</v>
      </c>
      <c r="V191" s="204">
        <f>ROUND(E191*U191,2)</f>
        <v>4.04</v>
      </c>
      <c r="W191" s="204"/>
      <c r="X191" s="204" t="s">
        <v>165</v>
      </c>
      <c r="Y191" s="205"/>
      <c r="Z191" s="205"/>
      <c r="AA191" s="205"/>
      <c r="AB191" s="205"/>
      <c r="AC191" s="205"/>
      <c r="AD191" s="205"/>
      <c r="AE191" s="205"/>
      <c r="AF191" s="205"/>
      <c r="AG191" s="205" t="s">
        <v>166</v>
      </c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</row>
    <row r="192" spans="1:60" ht="33.75" outlineLevel="1">
      <c r="A192" s="196">
        <v>128</v>
      </c>
      <c r="B192" s="197" t="s">
        <v>483</v>
      </c>
      <c r="C192" s="198" t="s">
        <v>484</v>
      </c>
      <c r="D192" s="199" t="s">
        <v>216</v>
      </c>
      <c r="E192" s="200">
        <v>6</v>
      </c>
      <c r="F192" s="201"/>
      <c r="G192" s="202">
        <f>ROUND(E192*F192,2)</f>
        <v>0</v>
      </c>
      <c r="H192" s="201"/>
      <c r="I192" s="202">
        <f>ROUND(E192*H192,2)</f>
        <v>0</v>
      </c>
      <c r="J192" s="201"/>
      <c r="K192" s="202">
        <f>ROUND(E192*J192,2)</f>
        <v>0</v>
      </c>
      <c r="L192" s="202">
        <v>21</v>
      </c>
      <c r="M192" s="202">
        <f>G192*(1+L192/100)</f>
        <v>0</v>
      </c>
      <c r="N192" s="202">
        <v>0.0045</v>
      </c>
      <c r="O192" s="202">
        <f>ROUND(E192*N192,2)</f>
        <v>0.03</v>
      </c>
      <c r="P192" s="202">
        <v>0</v>
      </c>
      <c r="Q192" s="202">
        <f>ROUND(E192*P192,2)</f>
        <v>0</v>
      </c>
      <c r="R192" s="202" t="s">
        <v>258</v>
      </c>
      <c r="S192" s="202" t="s">
        <v>181</v>
      </c>
      <c r="T192" s="203" t="s">
        <v>194</v>
      </c>
      <c r="U192" s="204">
        <v>2.558</v>
      </c>
      <c r="V192" s="204">
        <f>ROUND(E192*U192,2)</f>
        <v>15.35</v>
      </c>
      <c r="W192" s="204"/>
      <c r="X192" s="204" t="s">
        <v>165</v>
      </c>
      <c r="Y192" s="205"/>
      <c r="Z192" s="205"/>
      <c r="AA192" s="205"/>
      <c r="AB192" s="205"/>
      <c r="AC192" s="205"/>
      <c r="AD192" s="205"/>
      <c r="AE192" s="205"/>
      <c r="AF192" s="205"/>
      <c r="AG192" s="205" t="s">
        <v>166</v>
      </c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</row>
    <row r="193" spans="1:60" ht="22.5" outlineLevel="1">
      <c r="A193" s="206">
        <v>129</v>
      </c>
      <c r="B193" s="207" t="s">
        <v>485</v>
      </c>
      <c r="C193" s="208" t="s">
        <v>486</v>
      </c>
      <c r="D193" s="209" t="s">
        <v>203</v>
      </c>
      <c r="E193" s="210">
        <v>36</v>
      </c>
      <c r="F193" s="211"/>
      <c r="G193" s="212">
        <f>ROUND(E193*F193,2)</f>
        <v>0</v>
      </c>
      <c r="H193" s="211"/>
      <c r="I193" s="212">
        <f>ROUND(E193*H193,2)</f>
        <v>0</v>
      </c>
      <c r="J193" s="211"/>
      <c r="K193" s="212">
        <f>ROUND(E193*J193,2)</f>
        <v>0</v>
      </c>
      <c r="L193" s="212">
        <v>21</v>
      </c>
      <c r="M193" s="212">
        <f>G193*(1+L193/100)</f>
        <v>0</v>
      </c>
      <c r="N193" s="212">
        <v>0.01713</v>
      </c>
      <c r="O193" s="212">
        <f>ROUND(E193*N193,2)</f>
        <v>0.62</v>
      </c>
      <c r="P193" s="212">
        <v>0</v>
      </c>
      <c r="Q193" s="212">
        <f>ROUND(E193*P193,2)</f>
        <v>0</v>
      </c>
      <c r="R193" s="212" t="s">
        <v>258</v>
      </c>
      <c r="S193" s="212" t="s">
        <v>181</v>
      </c>
      <c r="T193" s="213" t="s">
        <v>194</v>
      </c>
      <c r="U193" s="204">
        <v>1.206</v>
      </c>
      <c r="V193" s="204">
        <f>ROUND(E193*U193,2)</f>
        <v>43.42</v>
      </c>
      <c r="W193" s="204"/>
      <c r="X193" s="204" t="s">
        <v>165</v>
      </c>
      <c r="Y193" s="205"/>
      <c r="Z193" s="205"/>
      <c r="AA193" s="205"/>
      <c r="AB193" s="205"/>
      <c r="AC193" s="205"/>
      <c r="AD193" s="205"/>
      <c r="AE193" s="205"/>
      <c r="AF193" s="205"/>
      <c r="AG193" s="205" t="s">
        <v>166</v>
      </c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</row>
    <row r="194" spans="1:60" ht="12.75" customHeight="1" outlineLevel="1">
      <c r="A194" s="214"/>
      <c r="B194" s="215"/>
      <c r="C194" s="223" t="s">
        <v>460</v>
      </c>
      <c r="D194" s="223"/>
      <c r="E194" s="223"/>
      <c r="F194" s="223"/>
      <c r="G194" s="223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5"/>
      <c r="Z194" s="205"/>
      <c r="AA194" s="205"/>
      <c r="AB194" s="205"/>
      <c r="AC194" s="205"/>
      <c r="AD194" s="205"/>
      <c r="AE194" s="205"/>
      <c r="AF194" s="205"/>
      <c r="AG194" s="205" t="s">
        <v>198</v>
      </c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</row>
    <row r="195" spans="1:60" ht="12.75" outlineLevel="1">
      <c r="A195" s="196">
        <v>130</v>
      </c>
      <c r="B195" s="197" t="s">
        <v>487</v>
      </c>
      <c r="C195" s="198" t="s">
        <v>488</v>
      </c>
      <c r="D195" s="199" t="s">
        <v>216</v>
      </c>
      <c r="E195" s="200">
        <v>6</v>
      </c>
      <c r="F195" s="201"/>
      <c r="G195" s="202">
        <f>ROUND(E195*F195,2)</f>
        <v>0</v>
      </c>
      <c r="H195" s="201"/>
      <c r="I195" s="202">
        <f>ROUND(E195*H195,2)</f>
        <v>0</v>
      </c>
      <c r="J195" s="201"/>
      <c r="K195" s="202">
        <f>ROUND(E195*J195,2)</f>
        <v>0</v>
      </c>
      <c r="L195" s="202">
        <v>21</v>
      </c>
      <c r="M195" s="202">
        <f>G195*(1+L195/100)</f>
        <v>0</v>
      </c>
      <c r="N195" s="202">
        <v>0.00101</v>
      </c>
      <c r="O195" s="202">
        <f>ROUND(E195*N195,2)</f>
        <v>0.01</v>
      </c>
      <c r="P195" s="202">
        <v>0</v>
      </c>
      <c r="Q195" s="202">
        <f>ROUND(E195*P195,2)</f>
        <v>0</v>
      </c>
      <c r="R195" s="202" t="s">
        <v>258</v>
      </c>
      <c r="S195" s="202" t="s">
        <v>181</v>
      </c>
      <c r="T195" s="203" t="s">
        <v>194</v>
      </c>
      <c r="U195" s="204">
        <v>1.0367</v>
      </c>
      <c r="V195" s="204">
        <f>ROUND(E195*U195,2)</f>
        <v>6.22</v>
      </c>
      <c r="W195" s="204"/>
      <c r="X195" s="204" t="s">
        <v>165</v>
      </c>
      <c r="Y195" s="205"/>
      <c r="Z195" s="205"/>
      <c r="AA195" s="205"/>
      <c r="AB195" s="205"/>
      <c r="AC195" s="205"/>
      <c r="AD195" s="205"/>
      <c r="AE195" s="205"/>
      <c r="AF195" s="205"/>
      <c r="AG195" s="205" t="s">
        <v>166</v>
      </c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</row>
    <row r="196" spans="1:60" ht="22.5" outlineLevel="1">
      <c r="A196" s="206">
        <v>131</v>
      </c>
      <c r="B196" s="207" t="s">
        <v>489</v>
      </c>
      <c r="C196" s="208" t="s">
        <v>490</v>
      </c>
      <c r="D196" s="209" t="s">
        <v>203</v>
      </c>
      <c r="E196" s="210">
        <v>69</v>
      </c>
      <c r="F196" s="211"/>
      <c r="G196" s="212">
        <f>ROUND(E196*F196,2)</f>
        <v>0</v>
      </c>
      <c r="H196" s="211"/>
      <c r="I196" s="212">
        <f>ROUND(E196*H196,2)</f>
        <v>0</v>
      </c>
      <c r="J196" s="211"/>
      <c r="K196" s="212">
        <f>ROUND(E196*J196,2)</f>
        <v>0</v>
      </c>
      <c r="L196" s="212">
        <v>21</v>
      </c>
      <c r="M196" s="212">
        <f>G196*(1+L196/100)</f>
        <v>0</v>
      </c>
      <c r="N196" s="212">
        <v>0</v>
      </c>
      <c r="O196" s="212">
        <f>ROUND(E196*N196,2)</f>
        <v>0</v>
      </c>
      <c r="P196" s="212">
        <v>0</v>
      </c>
      <c r="Q196" s="212">
        <f>ROUND(E196*P196,2)</f>
        <v>0</v>
      </c>
      <c r="R196" s="212" t="s">
        <v>258</v>
      </c>
      <c r="S196" s="212" t="s">
        <v>181</v>
      </c>
      <c r="T196" s="213" t="s">
        <v>194</v>
      </c>
      <c r="U196" s="204">
        <v>0.021</v>
      </c>
      <c r="V196" s="204">
        <f>ROUND(E196*U196,2)</f>
        <v>1.45</v>
      </c>
      <c r="W196" s="204"/>
      <c r="X196" s="204" t="s">
        <v>165</v>
      </c>
      <c r="Y196" s="205"/>
      <c r="Z196" s="205"/>
      <c r="AA196" s="205"/>
      <c r="AB196" s="205"/>
      <c r="AC196" s="205"/>
      <c r="AD196" s="205"/>
      <c r="AE196" s="205"/>
      <c r="AF196" s="205"/>
      <c r="AG196" s="205" t="s">
        <v>166</v>
      </c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</row>
    <row r="197" spans="1:60" ht="12.75" customHeight="1" outlineLevel="1">
      <c r="A197" s="214"/>
      <c r="B197" s="215"/>
      <c r="C197" s="223" t="s">
        <v>293</v>
      </c>
      <c r="D197" s="223"/>
      <c r="E197" s="223"/>
      <c r="F197" s="223"/>
      <c r="G197" s="223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5"/>
      <c r="Z197" s="205"/>
      <c r="AA197" s="205"/>
      <c r="AB197" s="205"/>
      <c r="AC197" s="205"/>
      <c r="AD197" s="205"/>
      <c r="AE197" s="205"/>
      <c r="AF197" s="205"/>
      <c r="AG197" s="205" t="s">
        <v>198</v>
      </c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</row>
    <row r="198" spans="1:60" ht="22.5" outlineLevel="1">
      <c r="A198" s="206">
        <v>132</v>
      </c>
      <c r="B198" s="207" t="s">
        <v>491</v>
      </c>
      <c r="C198" s="208" t="s">
        <v>492</v>
      </c>
      <c r="D198" s="209" t="s">
        <v>203</v>
      </c>
      <c r="E198" s="210">
        <v>26</v>
      </c>
      <c r="F198" s="211"/>
      <c r="G198" s="212">
        <f>ROUND(E198*F198,2)</f>
        <v>0</v>
      </c>
      <c r="H198" s="211"/>
      <c r="I198" s="212">
        <f>ROUND(E198*H198,2)</f>
        <v>0</v>
      </c>
      <c r="J198" s="211"/>
      <c r="K198" s="212">
        <f>ROUND(E198*J198,2)</f>
        <v>0</v>
      </c>
      <c r="L198" s="212">
        <v>21</v>
      </c>
      <c r="M198" s="212">
        <f>G198*(1+L198/100)</f>
        <v>0</v>
      </c>
      <c r="N198" s="212">
        <v>0</v>
      </c>
      <c r="O198" s="212">
        <f>ROUND(E198*N198,2)</f>
        <v>0</v>
      </c>
      <c r="P198" s="212">
        <v>0</v>
      </c>
      <c r="Q198" s="212">
        <f>ROUND(E198*P198,2)</f>
        <v>0</v>
      </c>
      <c r="R198" s="212" t="s">
        <v>258</v>
      </c>
      <c r="S198" s="212" t="s">
        <v>181</v>
      </c>
      <c r="T198" s="213" t="s">
        <v>194</v>
      </c>
      <c r="U198" s="204">
        <v>0.032</v>
      </c>
      <c r="V198" s="204">
        <f>ROUND(E198*U198,2)</f>
        <v>0.83</v>
      </c>
      <c r="W198" s="204"/>
      <c r="X198" s="204" t="s">
        <v>165</v>
      </c>
      <c r="Y198" s="205"/>
      <c r="Z198" s="205"/>
      <c r="AA198" s="205"/>
      <c r="AB198" s="205"/>
      <c r="AC198" s="205"/>
      <c r="AD198" s="205"/>
      <c r="AE198" s="205"/>
      <c r="AF198" s="205"/>
      <c r="AG198" s="205" t="s">
        <v>166</v>
      </c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</row>
    <row r="199" spans="1:60" ht="12.75" customHeight="1" outlineLevel="1">
      <c r="A199" s="214"/>
      <c r="B199" s="215"/>
      <c r="C199" s="223" t="s">
        <v>293</v>
      </c>
      <c r="D199" s="223"/>
      <c r="E199" s="223"/>
      <c r="F199" s="223"/>
      <c r="G199" s="223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5"/>
      <c r="Z199" s="205"/>
      <c r="AA199" s="205"/>
      <c r="AB199" s="205"/>
      <c r="AC199" s="205"/>
      <c r="AD199" s="205"/>
      <c r="AE199" s="205"/>
      <c r="AF199" s="205"/>
      <c r="AG199" s="205" t="s">
        <v>198</v>
      </c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</row>
    <row r="200" spans="1:60" ht="22.5" outlineLevel="1">
      <c r="A200" s="206">
        <v>133</v>
      </c>
      <c r="B200" s="207" t="s">
        <v>493</v>
      </c>
      <c r="C200" s="208" t="s">
        <v>494</v>
      </c>
      <c r="D200" s="209" t="s">
        <v>203</v>
      </c>
      <c r="E200" s="210">
        <v>60</v>
      </c>
      <c r="F200" s="211"/>
      <c r="G200" s="212">
        <f>ROUND(E200*F200,2)</f>
        <v>0</v>
      </c>
      <c r="H200" s="211"/>
      <c r="I200" s="212">
        <f>ROUND(E200*H200,2)</f>
        <v>0</v>
      </c>
      <c r="J200" s="211"/>
      <c r="K200" s="212">
        <f>ROUND(E200*J200,2)</f>
        <v>0</v>
      </c>
      <c r="L200" s="212">
        <v>21</v>
      </c>
      <c r="M200" s="212">
        <f>G200*(1+L200/100)</f>
        <v>0</v>
      </c>
      <c r="N200" s="212">
        <v>0</v>
      </c>
      <c r="O200" s="212">
        <f>ROUND(E200*N200,2)</f>
        <v>0</v>
      </c>
      <c r="P200" s="212">
        <v>0</v>
      </c>
      <c r="Q200" s="212">
        <f>ROUND(E200*P200,2)</f>
        <v>0</v>
      </c>
      <c r="R200" s="212" t="s">
        <v>258</v>
      </c>
      <c r="S200" s="212" t="s">
        <v>181</v>
      </c>
      <c r="T200" s="213" t="s">
        <v>194</v>
      </c>
      <c r="U200" s="204">
        <v>0.041</v>
      </c>
      <c r="V200" s="204">
        <f>ROUND(E200*U200,2)</f>
        <v>2.46</v>
      </c>
      <c r="W200" s="204"/>
      <c r="X200" s="204" t="s">
        <v>165</v>
      </c>
      <c r="Y200" s="205"/>
      <c r="Z200" s="205"/>
      <c r="AA200" s="205"/>
      <c r="AB200" s="205"/>
      <c r="AC200" s="205"/>
      <c r="AD200" s="205"/>
      <c r="AE200" s="205"/>
      <c r="AF200" s="205"/>
      <c r="AG200" s="205" t="s">
        <v>166</v>
      </c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</row>
    <row r="201" spans="1:60" ht="12.75" customHeight="1" outlineLevel="1">
      <c r="A201" s="214"/>
      <c r="B201" s="215"/>
      <c r="C201" s="223" t="s">
        <v>293</v>
      </c>
      <c r="D201" s="223"/>
      <c r="E201" s="223"/>
      <c r="F201" s="223"/>
      <c r="G201" s="223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5"/>
      <c r="Z201" s="205"/>
      <c r="AA201" s="205"/>
      <c r="AB201" s="205"/>
      <c r="AC201" s="205"/>
      <c r="AD201" s="205"/>
      <c r="AE201" s="205"/>
      <c r="AF201" s="205"/>
      <c r="AG201" s="205" t="s">
        <v>198</v>
      </c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</row>
    <row r="202" spans="1:60" ht="12.75" outlineLevel="1">
      <c r="A202" s="206">
        <v>134</v>
      </c>
      <c r="B202" s="207" t="s">
        <v>495</v>
      </c>
      <c r="C202" s="208" t="s">
        <v>496</v>
      </c>
      <c r="D202" s="209" t="s">
        <v>203</v>
      </c>
      <c r="E202" s="210">
        <v>132</v>
      </c>
      <c r="F202" s="211"/>
      <c r="G202" s="212">
        <f>ROUND(E202*F202,2)</f>
        <v>0</v>
      </c>
      <c r="H202" s="211"/>
      <c r="I202" s="212">
        <f>ROUND(E202*H202,2)</f>
        <v>0</v>
      </c>
      <c r="J202" s="211"/>
      <c r="K202" s="212">
        <f>ROUND(E202*J202,2)</f>
        <v>0</v>
      </c>
      <c r="L202" s="212">
        <v>21</v>
      </c>
      <c r="M202" s="212">
        <f>G202*(1+L202/100)</f>
        <v>0</v>
      </c>
      <c r="N202" s="212">
        <v>0</v>
      </c>
      <c r="O202" s="212">
        <f>ROUND(E202*N202,2)</f>
        <v>0</v>
      </c>
      <c r="P202" s="212">
        <v>0</v>
      </c>
      <c r="Q202" s="212">
        <f>ROUND(E202*P202,2)</f>
        <v>0</v>
      </c>
      <c r="R202" s="212" t="s">
        <v>258</v>
      </c>
      <c r="S202" s="212" t="s">
        <v>181</v>
      </c>
      <c r="T202" s="213" t="s">
        <v>194</v>
      </c>
      <c r="U202" s="204">
        <v>0.053</v>
      </c>
      <c r="V202" s="204">
        <f>ROUND(E202*U202,2)</f>
        <v>7</v>
      </c>
      <c r="W202" s="204"/>
      <c r="X202" s="204" t="s">
        <v>165</v>
      </c>
      <c r="Y202" s="205"/>
      <c r="Z202" s="205"/>
      <c r="AA202" s="205"/>
      <c r="AB202" s="205"/>
      <c r="AC202" s="205"/>
      <c r="AD202" s="205"/>
      <c r="AE202" s="205"/>
      <c r="AF202" s="205"/>
      <c r="AG202" s="205" t="s">
        <v>166</v>
      </c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</row>
    <row r="203" spans="1:60" ht="12.75" customHeight="1" outlineLevel="1">
      <c r="A203" s="214"/>
      <c r="B203" s="215"/>
      <c r="C203" s="223" t="s">
        <v>293</v>
      </c>
      <c r="D203" s="223"/>
      <c r="E203" s="223"/>
      <c r="F203" s="223"/>
      <c r="G203" s="223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5"/>
      <c r="Z203" s="205"/>
      <c r="AA203" s="205"/>
      <c r="AB203" s="205"/>
      <c r="AC203" s="205"/>
      <c r="AD203" s="205"/>
      <c r="AE203" s="205"/>
      <c r="AF203" s="205"/>
      <c r="AG203" s="205" t="s">
        <v>198</v>
      </c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</row>
    <row r="204" spans="1:60" ht="12.75" outlineLevel="1">
      <c r="A204" s="206">
        <v>135</v>
      </c>
      <c r="B204" s="207" t="s">
        <v>497</v>
      </c>
      <c r="C204" s="208" t="s">
        <v>498</v>
      </c>
      <c r="D204" s="209" t="s">
        <v>203</v>
      </c>
      <c r="E204" s="210">
        <v>22</v>
      </c>
      <c r="F204" s="211"/>
      <c r="G204" s="212">
        <f>ROUND(E204*F204,2)</f>
        <v>0</v>
      </c>
      <c r="H204" s="211"/>
      <c r="I204" s="212">
        <f>ROUND(E204*H204,2)</f>
        <v>0</v>
      </c>
      <c r="J204" s="211"/>
      <c r="K204" s="212">
        <f>ROUND(E204*J204,2)</f>
        <v>0</v>
      </c>
      <c r="L204" s="212">
        <v>21</v>
      </c>
      <c r="M204" s="212">
        <f>G204*(1+L204/100)</f>
        <v>0</v>
      </c>
      <c r="N204" s="212">
        <v>0</v>
      </c>
      <c r="O204" s="212">
        <f>ROUND(E204*N204,2)</f>
        <v>0</v>
      </c>
      <c r="P204" s="212">
        <v>0</v>
      </c>
      <c r="Q204" s="212">
        <f>ROUND(E204*P204,2)</f>
        <v>0</v>
      </c>
      <c r="R204" s="212" t="s">
        <v>258</v>
      </c>
      <c r="S204" s="212" t="s">
        <v>181</v>
      </c>
      <c r="T204" s="213" t="s">
        <v>194</v>
      </c>
      <c r="U204" s="204">
        <v>0.084</v>
      </c>
      <c r="V204" s="204">
        <f>ROUND(E204*U204,2)</f>
        <v>1.85</v>
      </c>
      <c r="W204" s="204"/>
      <c r="X204" s="204" t="s">
        <v>165</v>
      </c>
      <c r="Y204" s="205"/>
      <c r="Z204" s="205"/>
      <c r="AA204" s="205"/>
      <c r="AB204" s="205"/>
      <c r="AC204" s="205"/>
      <c r="AD204" s="205"/>
      <c r="AE204" s="205"/>
      <c r="AF204" s="205"/>
      <c r="AG204" s="205" t="s">
        <v>166</v>
      </c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</row>
    <row r="205" spans="1:60" ht="12.75" customHeight="1" outlineLevel="1">
      <c r="A205" s="214"/>
      <c r="B205" s="215"/>
      <c r="C205" s="223" t="s">
        <v>293</v>
      </c>
      <c r="D205" s="223"/>
      <c r="E205" s="223"/>
      <c r="F205" s="223"/>
      <c r="G205" s="223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5"/>
      <c r="Z205" s="205"/>
      <c r="AA205" s="205"/>
      <c r="AB205" s="205"/>
      <c r="AC205" s="205"/>
      <c r="AD205" s="205"/>
      <c r="AE205" s="205"/>
      <c r="AF205" s="205"/>
      <c r="AG205" s="205" t="s">
        <v>198</v>
      </c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</row>
    <row r="206" spans="1:60" ht="33.75" outlineLevel="1">
      <c r="A206" s="196">
        <v>136</v>
      </c>
      <c r="B206" s="197" t="s">
        <v>499</v>
      </c>
      <c r="C206" s="198" t="s">
        <v>500</v>
      </c>
      <c r="D206" s="199" t="s">
        <v>216</v>
      </c>
      <c r="E206" s="200">
        <v>4</v>
      </c>
      <c r="F206" s="201"/>
      <c r="G206" s="202">
        <f>ROUND(E206*F206,2)</f>
        <v>0</v>
      </c>
      <c r="H206" s="201"/>
      <c r="I206" s="202">
        <f>ROUND(E206*H206,2)</f>
        <v>0</v>
      </c>
      <c r="J206" s="201"/>
      <c r="K206" s="202">
        <f>ROUND(E206*J206,2)</f>
        <v>0</v>
      </c>
      <c r="L206" s="202">
        <v>21</v>
      </c>
      <c r="M206" s="202">
        <f>G206*(1+L206/100)</f>
        <v>0</v>
      </c>
      <c r="N206" s="202">
        <v>0.00377</v>
      </c>
      <c r="O206" s="202">
        <f>ROUND(E206*N206,2)</f>
        <v>0.02</v>
      </c>
      <c r="P206" s="202">
        <v>0</v>
      </c>
      <c r="Q206" s="202">
        <f>ROUND(E206*P206,2)</f>
        <v>0</v>
      </c>
      <c r="R206" s="202" t="s">
        <v>258</v>
      </c>
      <c r="S206" s="202" t="s">
        <v>181</v>
      </c>
      <c r="T206" s="203" t="s">
        <v>194</v>
      </c>
      <c r="U206" s="204">
        <v>1.679</v>
      </c>
      <c r="V206" s="204">
        <f>ROUND(E206*U206,2)</f>
        <v>6.72</v>
      </c>
      <c r="W206" s="204"/>
      <c r="X206" s="204" t="s">
        <v>165</v>
      </c>
      <c r="Y206" s="205"/>
      <c r="Z206" s="205"/>
      <c r="AA206" s="205"/>
      <c r="AB206" s="205"/>
      <c r="AC206" s="205"/>
      <c r="AD206" s="205"/>
      <c r="AE206" s="205"/>
      <c r="AF206" s="205"/>
      <c r="AG206" s="205" t="s">
        <v>166</v>
      </c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</row>
    <row r="207" spans="1:60" ht="12.75" outlineLevel="1">
      <c r="A207" s="206">
        <v>137</v>
      </c>
      <c r="B207" s="207" t="s">
        <v>501</v>
      </c>
      <c r="C207" s="208" t="s">
        <v>502</v>
      </c>
      <c r="D207" s="209" t="s">
        <v>216</v>
      </c>
      <c r="E207" s="210">
        <v>6</v>
      </c>
      <c r="F207" s="211"/>
      <c r="G207" s="212">
        <f>ROUND(E207*F207,2)</f>
        <v>0</v>
      </c>
      <c r="H207" s="211"/>
      <c r="I207" s="212">
        <f>ROUND(E207*H207,2)</f>
        <v>0</v>
      </c>
      <c r="J207" s="211"/>
      <c r="K207" s="212">
        <f>ROUND(E207*J207,2)</f>
        <v>0</v>
      </c>
      <c r="L207" s="212">
        <v>21</v>
      </c>
      <c r="M207" s="212">
        <f>G207*(1+L207/100)</f>
        <v>0</v>
      </c>
      <c r="N207" s="212">
        <v>0.00114</v>
      </c>
      <c r="O207" s="212">
        <f>ROUND(E207*N207,2)</f>
        <v>0.01</v>
      </c>
      <c r="P207" s="212">
        <v>0</v>
      </c>
      <c r="Q207" s="212">
        <f>ROUND(E207*P207,2)</f>
        <v>0</v>
      </c>
      <c r="R207" s="212"/>
      <c r="S207" s="212" t="s">
        <v>163</v>
      </c>
      <c r="T207" s="213" t="s">
        <v>302</v>
      </c>
      <c r="U207" s="204">
        <v>1.7521</v>
      </c>
      <c r="V207" s="204">
        <f>ROUND(E207*U207,2)</f>
        <v>10.51</v>
      </c>
      <c r="W207" s="204"/>
      <c r="X207" s="204" t="s">
        <v>165</v>
      </c>
      <c r="Y207" s="205"/>
      <c r="Z207" s="205"/>
      <c r="AA207" s="205"/>
      <c r="AB207" s="205"/>
      <c r="AC207" s="205"/>
      <c r="AD207" s="205"/>
      <c r="AE207" s="205"/>
      <c r="AF207" s="205"/>
      <c r="AG207" s="205" t="s">
        <v>166</v>
      </c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</row>
    <row r="208" spans="1:60" ht="12.75" outlineLevel="1">
      <c r="A208" s="214">
        <v>138</v>
      </c>
      <c r="B208" s="215" t="s">
        <v>503</v>
      </c>
      <c r="C208" s="218" t="s">
        <v>504</v>
      </c>
      <c r="D208" s="219" t="s">
        <v>24</v>
      </c>
      <c r="E208" s="220"/>
      <c r="F208" s="221"/>
      <c r="G208" s="204">
        <f>ROUND(E208*F208,2)</f>
        <v>0</v>
      </c>
      <c r="H208" s="221"/>
      <c r="I208" s="204">
        <f>ROUND(E208*H208,2)</f>
        <v>0</v>
      </c>
      <c r="J208" s="221"/>
      <c r="K208" s="204">
        <f>ROUND(E208*J208,2)</f>
        <v>0</v>
      </c>
      <c r="L208" s="204">
        <v>21</v>
      </c>
      <c r="M208" s="204">
        <f>G208*(1+L208/100)</f>
        <v>0</v>
      </c>
      <c r="N208" s="204">
        <v>0</v>
      </c>
      <c r="O208" s="204">
        <f>ROUND(E208*N208,2)</f>
        <v>0</v>
      </c>
      <c r="P208" s="204">
        <v>0</v>
      </c>
      <c r="Q208" s="204">
        <f>ROUND(E208*P208,2)</f>
        <v>0</v>
      </c>
      <c r="R208" s="204" t="s">
        <v>258</v>
      </c>
      <c r="S208" s="204" t="s">
        <v>181</v>
      </c>
      <c r="T208" s="204" t="s">
        <v>194</v>
      </c>
      <c r="U208" s="204">
        <v>0</v>
      </c>
      <c r="V208" s="204">
        <f>ROUND(E208*U208,2)</f>
        <v>0</v>
      </c>
      <c r="W208" s="204"/>
      <c r="X208" s="204" t="s">
        <v>244</v>
      </c>
      <c r="Y208" s="205"/>
      <c r="Z208" s="205"/>
      <c r="AA208" s="205"/>
      <c r="AB208" s="205"/>
      <c r="AC208" s="205"/>
      <c r="AD208" s="205"/>
      <c r="AE208" s="205"/>
      <c r="AF208" s="205"/>
      <c r="AG208" s="205" t="s">
        <v>245</v>
      </c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</row>
    <row r="209" spans="1:33" ht="12.75">
      <c r="A209" s="188" t="s">
        <v>158</v>
      </c>
      <c r="B209" s="189" t="s">
        <v>98</v>
      </c>
      <c r="C209" s="190" t="s">
        <v>99</v>
      </c>
      <c r="D209" s="191"/>
      <c r="E209" s="192"/>
      <c r="F209" s="193"/>
      <c r="G209" s="193">
        <f>SUMIF(AG210:AG235,"&lt;&gt;NOR",G210:G235)</f>
        <v>0</v>
      </c>
      <c r="H209" s="193"/>
      <c r="I209" s="193">
        <f>SUM(I210:I235)</f>
        <v>0</v>
      </c>
      <c r="J209" s="193"/>
      <c r="K209" s="193">
        <f>SUM(K210:K235)</f>
        <v>0</v>
      </c>
      <c r="L209" s="193"/>
      <c r="M209" s="193">
        <f>SUM(M210:M235)</f>
        <v>0</v>
      </c>
      <c r="N209" s="193"/>
      <c r="O209" s="193">
        <f>SUM(O210:O235)</f>
        <v>1.21</v>
      </c>
      <c r="P209" s="193"/>
      <c r="Q209" s="193">
        <f>SUM(Q210:Q235)</f>
        <v>0</v>
      </c>
      <c r="R209" s="193"/>
      <c r="S209" s="193"/>
      <c r="T209" s="194"/>
      <c r="U209" s="195"/>
      <c r="V209" s="195">
        <f>SUM(V210:V235)</f>
        <v>116.16</v>
      </c>
      <c r="W209" s="195"/>
      <c r="X209" s="195"/>
      <c r="AG209" t="s">
        <v>159</v>
      </c>
    </row>
    <row r="210" spans="1:60" ht="22.5" outlineLevel="1">
      <c r="A210" s="196">
        <v>139</v>
      </c>
      <c r="B210" s="197" t="s">
        <v>505</v>
      </c>
      <c r="C210" s="198" t="s">
        <v>506</v>
      </c>
      <c r="D210" s="199" t="s">
        <v>270</v>
      </c>
      <c r="E210" s="200">
        <v>1</v>
      </c>
      <c r="F210" s="201"/>
      <c r="G210" s="202">
        <f>ROUND(E210*F210,2)</f>
        <v>0</v>
      </c>
      <c r="H210" s="201"/>
      <c r="I210" s="202">
        <f>ROUND(E210*H210,2)</f>
        <v>0</v>
      </c>
      <c r="J210" s="201"/>
      <c r="K210" s="202">
        <f>ROUND(E210*J210,2)</f>
        <v>0</v>
      </c>
      <c r="L210" s="202">
        <v>21</v>
      </c>
      <c r="M210" s="202">
        <f>G210*(1+L210/100)</f>
        <v>0</v>
      </c>
      <c r="N210" s="202">
        <v>0.01053</v>
      </c>
      <c r="O210" s="202">
        <f>ROUND(E210*N210,2)</f>
        <v>0.01</v>
      </c>
      <c r="P210" s="202">
        <v>0</v>
      </c>
      <c r="Q210" s="202">
        <f>ROUND(E210*P210,2)</f>
        <v>0</v>
      </c>
      <c r="R210" s="202" t="s">
        <v>258</v>
      </c>
      <c r="S210" s="202" t="s">
        <v>181</v>
      </c>
      <c r="T210" s="203" t="s">
        <v>194</v>
      </c>
      <c r="U210" s="204">
        <v>2.465</v>
      </c>
      <c r="V210" s="204">
        <f>ROUND(E210*U210,2)</f>
        <v>2.47</v>
      </c>
      <c r="W210" s="204"/>
      <c r="X210" s="204" t="s">
        <v>165</v>
      </c>
      <c r="Y210" s="205"/>
      <c r="Z210" s="205"/>
      <c r="AA210" s="205"/>
      <c r="AB210" s="205"/>
      <c r="AC210" s="205"/>
      <c r="AD210" s="205"/>
      <c r="AE210" s="205"/>
      <c r="AF210" s="205"/>
      <c r="AG210" s="205" t="s">
        <v>166</v>
      </c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</row>
    <row r="211" spans="1:60" ht="22.5" outlineLevel="1">
      <c r="A211" s="196">
        <v>140</v>
      </c>
      <c r="B211" s="197" t="s">
        <v>507</v>
      </c>
      <c r="C211" s="198" t="s">
        <v>508</v>
      </c>
      <c r="D211" s="199" t="s">
        <v>270</v>
      </c>
      <c r="E211" s="200">
        <v>1</v>
      </c>
      <c r="F211" s="201"/>
      <c r="G211" s="202">
        <f>ROUND(E211*F211,2)</f>
        <v>0</v>
      </c>
      <c r="H211" s="201"/>
      <c r="I211" s="202">
        <f>ROUND(E211*H211,2)</f>
        <v>0</v>
      </c>
      <c r="J211" s="201"/>
      <c r="K211" s="202">
        <f>ROUND(E211*J211,2)</f>
        <v>0</v>
      </c>
      <c r="L211" s="202">
        <v>21</v>
      </c>
      <c r="M211" s="202">
        <f>G211*(1+L211/100)</f>
        <v>0</v>
      </c>
      <c r="N211" s="202">
        <v>0.05388</v>
      </c>
      <c r="O211" s="202">
        <f>ROUND(E211*N211,2)</f>
        <v>0.05</v>
      </c>
      <c r="P211" s="202">
        <v>0</v>
      </c>
      <c r="Q211" s="202">
        <f>ROUND(E211*P211,2)</f>
        <v>0</v>
      </c>
      <c r="R211" s="202" t="s">
        <v>258</v>
      </c>
      <c r="S211" s="202" t="s">
        <v>181</v>
      </c>
      <c r="T211" s="203" t="s">
        <v>194</v>
      </c>
      <c r="U211" s="204">
        <v>2.901</v>
      </c>
      <c r="V211" s="204">
        <f>ROUND(E211*U211,2)</f>
        <v>2.9</v>
      </c>
      <c r="W211" s="204"/>
      <c r="X211" s="204" t="s">
        <v>165</v>
      </c>
      <c r="Y211" s="205"/>
      <c r="Z211" s="205"/>
      <c r="AA211" s="205"/>
      <c r="AB211" s="205"/>
      <c r="AC211" s="205"/>
      <c r="AD211" s="205"/>
      <c r="AE211" s="205"/>
      <c r="AF211" s="205"/>
      <c r="AG211" s="205" t="s">
        <v>166</v>
      </c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</row>
    <row r="212" spans="1:60" ht="22.5" outlineLevel="1">
      <c r="A212" s="196">
        <v>141</v>
      </c>
      <c r="B212" s="197" t="s">
        <v>509</v>
      </c>
      <c r="C212" s="198" t="s">
        <v>510</v>
      </c>
      <c r="D212" s="199" t="s">
        <v>270</v>
      </c>
      <c r="E212" s="200">
        <v>1</v>
      </c>
      <c r="F212" s="201"/>
      <c r="G212" s="202">
        <f>ROUND(E212*F212,2)</f>
        <v>0</v>
      </c>
      <c r="H212" s="201"/>
      <c r="I212" s="202">
        <f>ROUND(E212*H212,2)</f>
        <v>0</v>
      </c>
      <c r="J212" s="201"/>
      <c r="K212" s="202">
        <f>ROUND(E212*J212,2)</f>
        <v>0</v>
      </c>
      <c r="L212" s="202">
        <v>21</v>
      </c>
      <c r="M212" s="202">
        <f>G212*(1+L212/100)</f>
        <v>0</v>
      </c>
      <c r="N212" s="202">
        <v>0.00414</v>
      </c>
      <c r="O212" s="202">
        <f>ROUND(E212*N212,2)</f>
        <v>0</v>
      </c>
      <c r="P212" s="202">
        <v>0</v>
      </c>
      <c r="Q212" s="202">
        <f>ROUND(E212*P212,2)</f>
        <v>0</v>
      </c>
      <c r="R212" s="202" t="s">
        <v>258</v>
      </c>
      <c r="S212" s="202" t="s">
        <v>181</v>
      </c>
      <c r="T212" s="203" t="s">
        <v>194</v>
      </c>
      <c r="U212" s="204">
        <v>0.593</v>
      </c>
      <c r="V212" s="204">
        <f>ROUND(E212*U212,2)</f>
        <v>0.59</v>
      </c>
      <c r="W212" s="204"/>
      <c r="X212" s="204" t="s">
        <v>165</v>
      </c>
      <c r="Y212" s="205"/>
      <c r="Z212" s="205"/>
      <c r="AA212" s="205"/>
      <c r="AB212" s="205"/>
      <c r="AC212" s="205"/>
      <c r="AD212" s="205"/>
      <c r="AE212" s="205"/>
      <c r="AF212" s="205"/>
      <c r="AG212" s="205" t="s">
        <v>166</v>
      </c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</row>
    <row r="213" spans="1:60" ht="22.5" outlineLevel="1">
      <c r="A213" s="196">
        <v>142</v>
      </c>
      <c r="B213" s="197" t="s">
        <v>511</v>
      </c>
      <c r="C213" s="198" t="s">
        <v>512</v>
      </c>
      <c r="D213" s="199" t="s">
        <v>270</v>
      </c>
      <c r="E213" s="200">
        <v>5</v>
      </c>
      <c r="F213" s="201"/>
      <c r="G213" s="202">
        <f>ROUND(E213*F213,2)</f>
        <v>0</v>
      </c>
      <c r="H213" s="201"/>
      <c r="I213" s="202">
        <f>ROUND(E213*H213,2)</f>
        <v>0</v>
      </c>
      <c r="J213" s="201"/>
      <c r="K213" s="202">
        <f>ROUND(E213*J213,2)</f>
        <v>0</v>
      </c>
      <c r="L213" s="202">
        <v>21</v>
      </c>
      <c r="M213" s="202">
        <f>G213*(1+L213/100)</f>
        <v>0</v>
      </c>
      <c r="N213" s="202">
        <v>0.00846</v>
      </c>
      <c r="O213" s="202">
        <f>ROUND(E213*N213,2)</f>
        <v>0.04</v>
      </c>
      <c r="P213" s="202">
        <v>0</v>
      </c>
      <c r="Q213" s="202">
        <f>ROUND(E213*P213,2)</f>
        <v>0</v>
      </c>
      <c r="R213" s="202" t="s">
        <v>258</v>
      </c>
      <c r="S213" s="202" t="s">
        <v>181</v>
      </c>
      <c r="T213" s="203" t="s">
        <v>194</v>
      </c>
      <c r="U213" s="204">
        <v>0.957</v>
      </c>
      <c r="V213" s="204">
        <f>ROUND(E213*U213,2)</f>
        <v>4.79</v>
      </c>
      <c r="W213" s="204"/>
      <c r="X213" s="204" t="s">
        <v>165</v>
      </c>
      <c r="Y213" s="205"/>
      <c r="Z213" s="205"/>
      <c r="AA213" s="205"/>
      <c r="AB213" s="205"/>
      <c r="AC213" s="205"/>
      <c r="AD213" s="205"/>
      <c r="AE213" s="205"/>
      <c r="AF213" s="205"/>
      <c r="AG213" s="205" t="s">
        <v>166</v>
      </c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</row>
    <row r="214" spans="1:60" ht="22.5" outlineLevel="1">
      <c r="A214" s="196">
        <v>143</v>
      </c>
      <c r="B214" s="197" t="s">
        <v>513</v>
      </c>
      <c r="C214" s="198" t="s">
        <v>514</v>
      </c>
      <c r="D214" s="199" t="s">
        <v>270</v>
      </c>
      <c r="E214" s="200">
        <v>18</v>
      </c>
      <c r="F214" s="201"/>
      <c r="G214" s="202">
        <f>ROUND(E214*F214,2)</f>
        <v>0</v>
      </c>
      <c r="H214" s="201"/>
      <c r="I214" s="202">
        <f>ROUND(E214*H214,2)</f>
        <v>0</v>
      </c>
      <c r="J214" s="201"/>
      <c r="K214" s="202">
        <f>ROUND(E214*J214,2)</f>
        <v>0</v>
      </c>
      <c r="L214" s="202">
        <v>21</v>
      </c>
      <c r="M214" s="202">
        <f>G214*(1+L214/100)</f>
        <v>0</v>
      </c>
      <c r="N214" s="202">
        <v>0.01358</v>
      </c>
      <c r="O214" s="202">
        <f>ROUND(E214*N214,2)</f>
        <v>0.24</v>
      </c>
      <c r="P214" s="202">
        <v>0</v>
      </c>
      <c r="Q214" s="202">
        <f>ROUND(E214*P214,2)</f>
        <v>0</v>
      </c>
      <c r="R214" s="202" t="s">
        <v>258</v>
      </c>
      <c r="S214" s="202" t="s">
        <v>181</v>
      </c>
      <c r="T214" s="203" t="s">
        <v>194</v>
      </c>
      <c r="U214" s="204">
        <v>2.142</v>
      </c>
      <c r="V214" s="204">
        <f>ROUND(E214*U214,2)</f>
        <v>38.56</v>
      </c>
      <c r="W214" s="204"/>
      <c r="X214" s="204" t="s">
        <v>165</v>
      </c>
      <c r="Y214" s="205"/>
      <c r="Z214" s="205"/>
      <c r="AA214" s="205"/>
      <c r="AB214" s="205"/>
      <c r="AC214" s="205"/>
      <c r="AD214" s="205"/>
      <c r="AE214" s="205"/>
      <c r="AF214" s="205"/>
      <c r="AG214" s="205" t="s">
        <v>166</v>
      </c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</row>
    <row r="215" spans="1:60" ht="22.5" outlineLevel="1">
      <c r="A215" s="196">
        <v>144</v>
      </c>
      <c r="B215" s="197" t="s">
        <v>515</v>
      </c>
      <c r="C215" s="198" t="s">
        <v>516</v>
      </c>
      <c r="D215" s="199" t="s">
        <v>270</v>
      </c>
      <c r="E215" s="200">
        <v>12</v>
      </c>
      <c r="F215" s="201"/>
      <c r="G215" s="202">
        <f>ROUND(E215*F215,2)</f>
        <v>0</v>
      </c>
      <c r="H215" s="201"/>
      <c r="I215" s="202">
        <f>ROUND(E215*H215,2)</f>
        <v>0</v>
      </c>
      <c r="J215" s="201"/>
      <c r="K215" s="202">
        <f>ROUND(E215*J215,2)</f>
        <v>0</v>
      </c>
      <c r="L215" s="202">
        <v>21</v>
      </c>
      <c r="M215" s="202">
        <f>G215*(1+L215/100)</f>
        <v>0</v>
      </c>
      <c r="N215" s="202">
        <v>0.0288</v>
      </c>
      <c r="O215" s="202">
        <f>ROUND(E215*N215,2)</f>
        <v>0.35</v>
      </c>
      <c r="P215" s="202">
        <v>0</v>
      </c>
      <c r="Q215" s="202">
        <f>ROUND(E215*P215,2)</f>
        <v>0</v>
      </c>
      <c r="R215" s="202" t="s">
        <v>258</v>
      </c>
      <c r="S215" s="202" t="s">
        <v>181</v>
      </c>
      <c r="T215" s="203" t="s">
        <v>194</v>
      </c>
      <c r="U215" s="204">
        <v>2.402</v>
      </c>
      <c r="V215" s="204">
        <f>ROUND(E215*U215,2)</f>
        <v>28.82</v>
      </c>
      <c r="W215" s="204"/>
      <c r="X215" s="204" t="s">
        <v>165</v>
      </c>
      <c r="Y215" s="205"/>
      <c r="Z215" s="205"/>
      <c r="AA215" s="205"/>
      <c r="AB215" s="205"/>
      <c r="AC215" s="205"/>
      <c r="AD215" s="205"/>
      <c r="AE215" s="205"/>
      <c r="AF215" s="205"/>
      <c r="AG215" s="205" t="s">
        <v>166</v>
      </c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</row>
    <row r="216" spans="1:60" ht="12.75" outlineLevel="1">
      <c r="A216" s="196">
        <v>145</v>
      </c>
      <c r="B216" s="197" t="s">
        <v>517</v>
      </c>
      <c r="C216" s="198" t="s">
        <v>518</v>
      </c>
      <c r="D216" s="199" t="s">
        <v>270</v>
      </c>
      <c r="E216" s="200">
        <v>5</v>
      </c>
      <c r="F216" s="201"/>
      <c r="G216" s="202">
        <f>ROUND(E216*F216,2)</f>
        <v>0</v>
      </c>
      <c r="H216" s="201"/>
      <c r="I216" s="202">
        <f>ROUND(E216*H216,2)</f>
        <v>0</v>
      </c>
      <c r="J216" s="201"/>
      <c r="K216" s="202">
        <f>ROUND(E216*J216,2)</f>
        <v>0</v>
      </c>
      <c r="L216" s="202">
        <v>21</v>
      </c>
      <c r="M216" s="202">
        <f>G216*(1+L216/100)</f>
        <v>0</v>
      </c>
      <c r="N216" s="202">
        <v>0.01013</v>
      </c>
      <c r="O216" s="202">
        <f>ROUND(E216*N216,2)</f>
        <v>0.05</v>
      </c>
      <c r="P216" s="202">
        <v>0</v>
      </c>
      <c r="Q216" s="202">
        <f>ROUND(E216*P216,2)</f>
        <v>0</v>
      </c>
      <c r="R216" s="202" t="s">
        <v>258</v>
      </c>
      <c r="S216" s="202" t="s">
        <v>181</v>
      </c>
      <c r="T216" s="203" t="s">
        <v>194</v>
      </c>
      <c r="U216" s="204">
        <v>1.726</v>
      </c>
      <c r="V216" s="204">
        <f>ROUND(E216*U216,2)</f>
        <v>8.63</v>
      </c>
      <c r="W216" s="204"/>
      <c r="X216" s="204" t="s">
        <v>165</v>
      </c>
      <c r="Y216" s="205"/>
      <c r="Z216" s="205"/>
      <c r="AA216" s="205"/>
      <c r="AB216" s="205"/>
      <c r="AC216" s="205"/>
      <c r="AD216" s="205"/>
      <c r="AE216" s="205"/>
      <c r="AF216" s="205"/>
      <c r="AG216" s="205" t="s">
        <v>166</v>
      </c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</row>
    <row r="217" spans="1:60" ht="22.5" outlineLevel="1">
      <c r="A217" s="196">
        <v>146</v>
      </c>
      <c r="B217" s="197" t="s">
        <v>519</v>
      </c>
      <c r="C217" s="198" t="s">
        <v>520</v>
      </c>
      <c r="D217" s="199" t="s">
        <v>216</v>
      </c>
      <c r="E217" s="200">
        <v>10</v>
      </c>
      <c r="F217" s="201"/>
      <c r="G217" s="202">
        <f>ROUND(E217*F217,2)</f>
        <v>0</v>
      </c>
      <c r="H217" s="201"/>
      <c r="I217" s="202">
        <f>ROUND(E217*H217,2)</f>
        <v>0</v>
      </c>
      <c r="J217" s="201"/>
      <c r="K217" s="202">
        <f>ROUND(E217*J217,2)</f>
        <v>0</v>
      </c>
      <c r="L217" s="202">
        <v>21</v>
      </c>
      <c r="M217" s="202">
        <f>G217*(1+L217/100)</f>
        <v>0</v>
      </c>
      <c r="N217" s="202">
        <v>0.00873</v>
      </c>
      <c r="O217" s="202">
        <f>ROUND(E217*N217,2)</f>
        <v>0.09</v>
      </c>
      <c r="P217" s="202">
        <v>0</v>
      </c>
      <c r="Q217" s="202">
        <f>ROUND(E217*P217,2)</f>
        <v>0</v>
      </c>
      <c r="R217" s="202" t="s">
        <v>258</v>
      </c>
      <c r="S217" s="202" t="s">
        <v>181</v>
      </c>
      <c r="T217" s="203" t="s">
        <v>194</v>
      </c>
      <c r="U217" s="204">
        <v>0.271</v>
      </c>
      <c r="V217" s="204">
        <f>ROUND(E217*U217,2)</f>
        <v>2.71</v>
      </c>
      <c r="W217" s="204"/>
      <c r="X217" s="204" t="s">
        <v>165</v>
      </c>
      <c r="Y217" s="205"/>
      <c r="Z217" s="205"/>
      <c r="AA217" s="205"/>
      <c r="AB217" s="205"/>
      <c r="AC217" s="205"/>
      <c r="AD217" s="205"/>
      <c r="AE217" s="205"/>
      <c r="AF217" s="205"/>
      <c r="AG217" s="205" t="s">
        <v>166</v>
      </c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</row>
    <row r="218" spans="1:60" ht="22.5" outlineLevel="1">
      <c r="A218" s="196">
        <v>147</v>
      </c>
      <c r="B218" s="197" t="s">
        <v>521</v>
      </c>
      <c r="C218" s="198" t="s">
        <v>522</v>
      </c>
      <c r="D218" s="199" t="s">
        <v>216</v>
      </c>
      <c r="E218" s="200">
        <v>5</v>
      </c>
      <c r="F218" s="201"/>
      <c r="G218" s="202">
        <f>ROUND(E218*F218,2)</f>
        <v>0</v>
      </c>
      <c r="H218" s="201"/>
      <c r="I218" s="202">
        <f>ROUND(E218*H218,2)</f>
        <v>0</v>
      </c>
      <c r="J218" s="201"/>
      <c r="K218" s="202">
        <f>ROUND(E218*J218,2)</f>
        <v>0</v>
      </c>
      <c r="L218" s="202">
        <v>21</v>
      </c>
      <c r="M218" s="202">
        <f>G218*(1+L218/100)</f>
        <v>0</v>
      </c>
      <c r="N218" s="202">
        <v>0.01923</v>
      </c>
      <c r="O218" s="202">
        <f>ROUND(E218*N218,2)</f>
        <v>0.1</v>
      </c>
      <c r="P218" s="202">
        <v>0</v>
      </c>
      <c r="Q218" s="202">
        <f>ROUND(E218*P218,2)</f>
        <v>0</v>
      </c>
      <c r="R218" s="202" t="s">
        <v>258</v>
      </c>
      <c r="S218" s="202" t="s">
        <v>181</v>
      </c>
      <c r="T218" s="203" t="s">
        <v>194</v>
      </c>
      <c r="U218" s="204">
        <v>0.472</v>
      </c>
      <c r="V218" s="204">
        <f>ROUND(E218*U218,2)</f>
        <v>2.36</v>
      </c>
      <c r="W218" s="204"/>
      <c r="X218" s="204" t="s">
        <v>165</v>
      </c>
      <c r="Y218" s="205"/>
      <c r="Z218" s="205"/>
      <c r="AA218" s="205"/>
      <c r="AB218" s="205"/>
      <c r="AC218" s="205"/>
      <c r="AD218" s="205"/>
      <c r="AE218" s="205"/>
      <c r="AF218" s="205"/>
      <c r="AG218" s="205" t="s">
        <v>166</v>
      </c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</row>
    <row r="219" spans="1:60" ht="22.5" outlineLevel="1">
      <c r="A219" s="196">
        <v>148</v>
      </c>
      <c r="B219" s="197" t="s">
        <v>523</v>
      </c>
      <c r="C219" s="198" t="s">
        <v>524</v>
      </c>
      <c r="D219" s="199" t="s">
        <v>216</v>
      </c>
      <c r="E219" s="200">
        <v>1</v>
      </c>
      <c r="F219" s="201"/>
      <c r="G219" s="202">
        <f>ROUND(E219*F219,2)</f>
        <v>0</v>
      </c>
      <c r="H219" s="201"/>
      <c r="I219" s="202">
        <f>ROUND(E219*H219,2)</f>
        <v>0</v>
      </c>
      <c r="J219" s="201"/>
      <c r="K219" s="202">
        <f>ROUND(E219*J219,2)</f>
        <v>0</v>
      </c>
      <c r="L219" s="202">
        <v>21</v>
      </c>
      <c r="M219" s="202">
        <f>G219*(1+L219/100)</f>
        <v>0</v>
      </c>
      <c r="N219" s="202">
        <v>0.00548</v>
      </c>
      <c r="O219" s="202">
        <f>ROUND(E219*N219,2)</f>
        <v>0.01</v>
      </c>
      <c r="P219" s="202">
        <v>0</v>
      </c>
      <c r="Q219" s="202">
        <f>ROUND(E219*P219,2)</f>
        <v>0</v>
      </c>
      <c r="R219" s="202" t="s">
        <v>258</v>
      </c>
      <c r="S219" s="202" t="s">
        <v>181</v>
      </c>
      <c r="T219" s="203" t="s">
        <v>194</v>
      </c>
      <c r="U219" s="204">
        <v>0.271</v>
      </c>
      <c r="V219" s="204">
        <f>ROUND(E219*U219,2)</f>
        <v>0.27</v>
      </c>
      <c r="W219" s="204"/>
      <c r="X219" s="204" t="s">
        <v>165</v>
      </c>
      <c r="Y219" s="205"/>
      <c r="Z219" s="205"/>
      <c r="AA219" s="205"/>
      <c r="AB219" s="205"/>
      <c r="AC219" s="205"/>
      <c r="AD219" s="205"/>
      <c r="AE219" s="205"/>
      <c r="AF219" s="205"/>
      <c r="AG219" s="205" t="s">
        <v>166</v>
      </c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</row>
    <row r="220" spans="1:60" ht="22.5" outlineLevel="1">
      <c r="A220" s="196">
        <v>149</v>
      </c>
      <c r="B220" s="197" t="s">
        <v>525</v>
      </c>
      <c r="C220" s="198" t="s">
        <v>526</v>
      </c>
      <c r="D220" s="199" t="s">
        <v>216</v>
      </c>
      <c r="E220" s="200">
        <v>1</v>
      </c>
      <c r="F220" s="201"/>
      <c r="G220" s="202">
        <f>ROUND(E220*F220,2)</f>
        <v>0</v>
      </c>
      <c r="H220" s="201"/>
      <c r="I220" s="202">
        <f>ROUND(E220*H220,2)</f>
        <v>0</v>
      </c>
      <c r="J220" s="201"/>
      <c r="K220" s="202">
        <f>ROUND(E220*J220,2)</f>
        <v>0</v>
      </c>
      <c r="L220" s="202">
        <v>21</v>
      </c>
      <c r="M220" s="202">
        <f>G220*(1+L220/100)</f>
        <v>0</v>
      </c>
      <c r="N220" s="202">
        <v>0.01473</v>
      </c>
      <c r="O220" s="202">
        <f>ROUND(E220*N220,2)</f>
        <v>0.01</v>
      </c>
      <c r="P220" s="202">
        <v>0</v>
      </c>
      <c r="Q220" s="202">
        <f>ROUND(E220*P220,2)</f>
        <v>0</v>
      </c>
      <c r="R220" s="202" t="s">
        <v>258</v>
      </c>
      <c r="S220" s="202" t="s">
        <v>181</v>
      </c>
      <c r="T220" s="203" t="s">
        <v>194</v>
      </c>
      <c r="U220" s="204">
        <v>0.472</v>
      </c>
      <c r="V220" s="204">
        <f>ROUND(E220*U220,2)</f>
        <v>0.47</v>
      </c>
      <c r="W220" s="204"/>
      <c r="X220" s="204" t="s">
        <v>165</v>
      </c>
      <c r="Y220" s="205"/>
      <c r="Z220" s="205"/>
      <c r="AA220" s="205"/>
      <c r="AB220" s="205"/>
      <c r="AC220" s="205"/>
      <c r="AD220" s="205"/>
      <c r="AE220" s="205"/>
      <c r="AF220" s="205"/>
      <c r="AG220" s="205" t="s">
        <v>166</v>
      </c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</row>
    <row r="221" spans="1:60" ht="22.5" outlineLevel="1">
      <c r="A221" s="196">
        <v>150</v>
      </c>
      <c r="B221" s="197" t="s">
        <v>527</v>
      </c>
      <c r="C221" s="198" t="s">
        <v>528</v>
      </c>
      <c r="D221" s="199" t="s">
        <v>216</v>
      </c>
      <c r="E221" s="200">
        <v>1</v>
      </c>
      <c r="F221" s="201"/>
      <c r="G221" s="202">
        <f>ROUND(E221*F221,2)</f>
        <v>0</v>
      </c>
      <c r="H221" s="201"/>
      <c r="I221" s="202">
        <f>ROUND(E221*H221,2)</f>
        <v>0</v>
      </c>
      <c r="J221" s="201"/>
      <c r="K221" s="202">
        <f>ROUND(E221*J221,2)</f>
        <v>0</v>
      </c>
      <c r="L221" s="202">
        <v>21</v>
      </c>
      <c r="M221" s="202">
        <f>G221*(1+L221/100)</f>
        <v>0</v>
      </c>
      <c r="N221" s="202">
        <v>0</v>
      </c>
      <c r="O221" s="202">
        <f>ROUND(E221*N221,2)</f>
        <v>0</v>
      </c>
      <c r="P221" s="202">
        <v>0</v>
      </c>
      <c r="Q221" s="202">
        <f>ROUND(E221*P221,2)</f>
        <v>0</v>
      </c>
      <c r="R221" s="202" t="s">
        <v>258</v>
      </c>
      <c r="S221" s="202" t="s">
        <v>181</v>
      </c>
      <c r="T221" s="203" t="s">
        <v>194</v>
      </c>
      <c r="U221" s="204">
        <v>0.35</v>
      </c>
      <c r="V221" s="204">
        <f>ROUND(E221*U221,2)</f>
        <v>0.35</v>
      </c>
      <c r="W221" s="204"/>
      <c r="X221" s="204" t="s">
        <v>165</v>
      </c>
      <c r="Y221" s="205"/>
      <c r="Z221" s="205"/>
      <c r="AA221" s="205"/>
      <c r="AB221" s="205"/>
      <c r="AC221" s="205"/>
      <c r="AD221" s="205"/>
      <c r="AE221" s="205"/>
      <c r="AF221" s="205"/>
      <c r="AG221" s="205" t="s">
        <v>166</v>
      </c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</row>
    <row r="222" spans="1:60" ht="22.5" outlineLevel="1">
      <c r="A222" s="196">
        <v>151</v>
      </c>
      <c r="B222" s="197" t="s">
        <v>529</v>
      </c>
      <c r="C222" s="198" t="s">
        <v>530</v>
      </c>
      <c r="D222" s="199" t="s">
        <v>216</v>
      </c>
      <c r="E222" s="200">
        <v>1</v>
      </c>
      <c r="F222" s="201"/>
      <c r="G222" s="202">
        <f>ROUND(E222*F222,2)</f>
        <v>0</v>
      </c>
      <c r="H222" s="201"/>
      <c r="I222" s="202">
        <f>ROUND(E222*H222,2)</f>
        <v>0</v>
      </c>
      <c r="J222" s="201"/>
      <c r="K222" s="202">
        <f>ROUND(E222*J222,2)</f>
        <v>0</v>
      </c>
      <c r="L222" s="202">
        <v>21</v>
      </c>
      <c r="M222" s="202">
        <f>G222*(1+L222/100)</f>
        <v>0</v>
      </c>
      <c r="N222" s="202">
        <v>0</v>
      </c>
      <c r="O222" s="202">
        <f>ROUND(E222*N222,2)</f>
        <v>0</v>
      </c>
      <c r="P222" s="202">
        <v>0</v>
      </c>
      <c r="Q222" s="202">
        <f>ROUND(E222*P222,2)</f>
        <v>0</v>
      </c>
      <c r="R222" s="202" t="s">
        <v>258</v>
      </c>
      <c r="S222" s="202" t="s">
        <v>181</v>
      </c>
      <c r="T222" s="203" t="s">
        <v>194</v>
      </c>
      <c r="U222" s="204">
        <v>0.422</v>
      </c>
      <c r="V222" s="204">
        <f>ROUND(E222*U222,2)</f>
        <v>0.42</v>
      </c>
      <c r="W222" s="204"/>
      <c r="X222" s="204" t="s">
        <v>165</v>
      </c>
      <c r="Y222" s="205"/>
      <c r="Z222" s="205"/>
      <c r="AA222" s="205"/>
      <c r="AB222" s="205"/>
      <c r="AC222" s="205"/>
      <c r="AD222" s="205"/>
      <c r="AE222" s="205"/>
      <c r="AF222" s="205"/>
      <c r="AG222" s="205" t="s">
        <v>166</v>
      </c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</row>
    <row r="223" spans="1:60" ht="22.5" outlineLevel="1">
      <c r="A223" s="196">
        <v>152</v>
      </c>
      <c r="B223" s="197" t="s">
        <v>531</v>
      </c>
      <c r="C223" s="198" t="s">
        <v>532</v>
      </c>
      <c r="D223" s="199" t="s">
        <v>216</v>
      </c>
      <c r="E223" s="200">
        <v>5</v>
      </c>
      <c r="F223" s="201"/>
      <c r="G223" s="202">
        <f>ROUND(E223*F223,2)</f>
        <v>0</v>
      </c>
      <c r="H223" s="201"/>
      <c r="I223" s="202">
        <f>ROUND(E223*H223,2)</f>
        <v>0</v>
      </c>
      <c r="J223" s="201"/>
      <c r="K223" s="202">
        <f>ROUND(E223*J223,2)</f>
        <v>0</v>
      </c>
      <c r="L223" s="202">
        <v>21</v>
      </c>
      <c r="M223" s="202">
        <f>G223*(1+L223/100)</f>
        <v>0</v>
      </c>
      <c r="N223" s="202">
        <v>0.0012</v>
      </c>
      <c r="O223" s="202">
        <f>ROUND(E223*N223,2)</f>
        <v>0.01</v>
      </c>
      <c r="P223" s="202">
        <v>0</v>
      </c>
      <c r="Q223" s="202">
        <f>ROUND(E223*P223,2)</f>
        <v>0</v>
      </c>
      <c r="R223" s="202" t="s">
        <v>258</v>
      </c>
      <c r="S223" s="202" t="s">
        <v>181</v>
      </c>
      <c r="T223" s="203" t="s">
        <v>194</v>
      </c>
      <c r="U223" s="204">
        <v>0.062</v>
      </c>
      <c r="V223" s="204">
        <f>ROUND(E223*U223,2)</f>
        <v>0.31</v>
      </c>
      <c r="W223" s="204"/>
      <c r="X223" s="204" t="s">
        <v>165</v>
      </c>
      <c r="Y223" s="205"/>
      <c r="Z223" s="205"/>
      <c r="AA223" s="205"/>
      <c r="AB223" s="205"/>
      <c r="AC223" s="205"/>
      <c r="AD223" s="205"/>
      <c r="AE223" s="205"/>
      <c r="AF223" s="205"/>
      <c r="AG223" s="205" t="s">
        <v>166</v>
      </c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</row>
    <row r="224" spans="1:60" ht="22.5" outlineLevel="1">
      <c r="A224" s="196">
        <v>153</v>
      </c>
      <c r="B224" s="197" t="s">
        <v>533</v>
      </c>
      <c r="C224" s="198" t="s">
        <v>534</v>
      </c>
      <c r="D224" s="199" t="s">
        <v>216</v>
      </c>
      <c r="E224" s="200">
        <v>3</v>
      </c>
      <c r="F224" s="201"/>
      <c r="G224" s="202">
        <f>ROUND(E224*F224,2)</f>
        <v>0</v>
      </c>
      <c r="H224" s="201"/>
      <c r="I224" s="202">
        <f>ROUND(E224*H224,2)</f>
        <v>0</v>
      </c>
      <c r="J224" s="201"/>
      <c r="K224" s="202">
        <f>ROUND(E224*J224,2)</f>
        <v>0</v>
      </c>
      <c r="L224" s="202">
        <v>21</v>
      </c>
      <c r="M224" s="202">
        <f>G224*(1+L224/100)</f>
        <v>0</v>
      </c>
      <c r="N224" s="202">
        <v>0.00031</v>
      </c>
      <c r="O224" s="202">
        <f>ROUND(E224*N224,2)</f>
        <v>0</v>
      </c>
      <c r="P224" s="202">
        <v>0</v>
      </c>
      <c r="Q224" s="202">
        <f>ROUND(E224*P224,2)</f>
        <v>0</v>
      </c>
      <c r="R224" s="202" t="s">
        <v>258</v>
      </c>
      <c r="S224" s="202" t="s">
        <v>181</v>
      </c>
      <c r="T224" s="203" t="s">
        <v>194</v>
      </c>
      <c r="U224" s="204">
        <v>0.207</v>
      </c>
      <c r="V224" s="204">
        <f>ROUND(E224*U224,2)</f>
        <v>0.62</v>
      </c>
      <c r="W224" s="204"/>
      <c r="X224" s="204" t="s">
        <v>165</v>
      </c>
      <c r="Y224" s="205"/>
      <c r="Z224" s="205"/>
      <c r="AA224" s="205"/>
      <c r="AB224" s="205"/>
      <c r="AC224" s="205"/>
      <c r="AD224" s="205"/>
      <c r="AE224" s="205"/>
      <c r="AF224" s="205"/>
      <c r="AG224" s="205" t="s">
        <v>166</v>
      </c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</row>
    <row r="225" spans="1:60" ht="22.5" outlineLevel="1">
      <c r="A225" s="196">
        <v>154</v>
      </c>
      <c r="B225" s="197" t="s">
        <v>535</v>
      </c>
      <c r="C225" s="198" t="s">
        <v>536</v>
      </c>
      <c r="D225" s="199" t="s">
        <v>216</v>
      </c>
      <c r="E225" s="200">
        <v>2</v>
      </c>
      <c r="F225" s="201"/>
      <c r="G225" s="202">
        <f>ROUND(E225*F225,2)</f>
        <v>0</v>
      </c>
      <c r="H225" s="201"/>
      <c r="I225" s="202">
        <f>ROUND(E225*H225,2)</f>
        <v>0</v>
      </c>
      <c r="J225" s="201"/>
      <c r="K225" s="202">
        <f>ROUND(E225*J225,2)</f>
        <v>0</v>
      </c>
      <c r="L225" s="202">
        <v>21</v>
      </c>
      <c r="M225" s="202">
        <f>G225*(1+L225/100)</f>
        <v>0</v>
      </c>
      <c r="N225" s="202">
        <v>0.0067</v>
      </c>
      <c r="O225" s="202">
        <f>ROUND(E225*N225,2)</f>
        <v>0.01</v>
      </c>
      <c r="P225" s="202">
        <v>0</v>
      </c>
      <c r="Q225" s="202">
        <f>ROUND(E225*P225,2)</f>
        <v>0</v>
      </c>
      <c r="R225" s="202" t="s">
        <v>258</v>
      </c>
      <c r="S225" s="202" t="s">
        <v>181</v>
      </c>
      <c r="T225" s="203" t="s">
        <v>194</v>
      </c>
      <c r="U225" s="204">
        <v>0.948</v>
      </c>
      <c r="V225" s="204">
        <f>ROUND(E225*U225,2)</f>
        <v>1.9</v>
      </c>
      <c r="W225" s="204"/>
      <c r="X225" s="204" t="s">
        <v>165</v>
      </c>
      <c r="Y225" s="205"/>
      <c r="Z225" s="205"/>
      <c r="AA225" s="205"/>
      <c r="AB225" s="205"/>
      <c r="AC225" s="205"/>
      <c r="AD225" s="205"/>
      <c r="AE225" s="205"/>
      <c r="AF225" s="205"/>
      <c r="AG225" s="205" t="s">
        <v>166</v>
      </c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</row>
    <row r="226" spans="1:60" ht="22.5" outlineLevel="1">
      <c r="A226" s="196">
        <v>155</v>
      </c>
      <c r="B226" s="197" t="s">
        <v>537</v>
      </c>
      <c r="C226" s="198" t="s">
        <v>538</v>
      </c>
      <c r="D226" s="199" t="s">
        <v>216</v>
      </c>
      <c r="E226" s="200">
        <v>9</v>
      </c>
      <c r="F226" s="201"/>
      <c r="G226" s="202">
        <f>ROUND(E226*F226,2)</f>
        <v>0</v>
      </c>
      <c r="H226" s="201"/>
      <c r="I226" s="202">
        <f>ROUND(E226*H226,2)</f>
        <v>0</v>
      </c>
      <c r="J226" s="201"/>
      <c r="K226" s="202">
        <f>ROUND(E226*J226,2)</f>
        <v>0</v>
      </c>
      <c r="L226" s="202">
        <v>21</v>
      </c>
      <c r="M226" s="202">
        <f>G226*(1+L226/100)</f>
        <v>0</v>
      </c>
      <c r="N226" s="202">
        <v>0.00063</v>
      </c>
      <c r="O226" s="202">
        <f>ROUND(E226*N226,2)</f>
        <v>0.01</v>
      </c>
      <c r="P226" s="202">
        <v>0</v>
      </c>
      <c r="Q226" s="202">
        <f>ROUND(E226*P226,2)</f>
        <v>0</v>
      </c>
      <c r="R226" s="202" t="s">
        <v>258</v>
      </c>
      <c r="S226" s="202" t="s">
        <v>181</v>
      </c>
      <c r="T226" s="203" t="s">
        <v>194</v>
      </c>
      <c r="U226" s="204">
        <v>0.381</v>
      </c>
      <c r="V226" s="204">
        <f>ROUND(E226*U226,2)</f>
        <v>3.43</v>
      </c>
      <c r="W226" s="204"/>
      <c r="X226" s="204" t="s">
        <v>165</v>
      </c>
      <c r="Y226" s="205"/>
      <c r="Z226" s="205"/>
      <c r="AA226" s="205"/>
      <c r="AB226" s="205"/>
      <c r="AC226" s="205"/>
      <c r="AD226" s="205"/>
      <c r="AE226" s="205"/>
      <c r="AF226" s="205"/>
      <c r="AG226" s="205" t="s">
        <v>166</v>
      </c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</row>
    <row r="227" spans="1:60" ht="22.5" outlineLevel="1">
      <c r="A227" s="196">
        <v>156</v>
      </c>
      <c r="B227" s="197" t="s">
        <v>539</v>
      </c>
      <c r="C227" s="198" t="s">
        <v>540</v>
      </c>
      <c r="D227" s="199" t="s">
        <v>216</v>
      </c>
      <c r="E227" s="200">
        <v>10</v>
      </c>
      <c r="F227" s="201"/>
      <c r="G227" s="202">
        <f>ROUND(E227*F227,2)</f>
        <v>0</v>
      </c>
      <c r="H227" s="201"/>
      <c r="I227" s="202">
        <f>ROUND(E227*H227,2)</f>
        <v>0</v>
      </c>
      <c r="J227" s="201"/>
      <c r="K227" s="202">
        <f>ROUND(E227*J227,2)</f>
        <v>0</v>
      </c>
      <c r="L227" s="202">
        <v>21</v>
      </c>
      <c r="M227" s="202">
        <f>G227*(1+L227/100)</f>
        <v>0</v>
      </c>
      <c r="N227" s="202">
        <v>0.00257</v>
      </c>
      <c r="O227" s="202">
        <f>ROUND(E227*N227,2)</f>
        <v>0.03</v>
      </c>
      <c r="P227" s="202">
        <v>0</v>
      </c>
      <c r="Q227" s="202">
        <f>ROUND(E227*P227,2)</f>
        <v>0</v>
      </c>
      <c r="R227" s="202" t="s">
        <v>258</v>
      </c>
      <c r="S227" s="202" t="s">
        <v>181</v>
      </c>
      <c r="T227" s="203" t="s">
        <v>194</v>
      </c>
      <c r="U227" s="204">
        <v>0.433</v>
      </c>
      <c r="V227" s="204">
        <f>ROUND(E227*U227,2)</f>
        <v>4.33</v>
      </c>
      <c r="W227" s="204"/>
      <c r="X227" s="204" t="s">
        <v>165</v>
      </c>
      <c r="Y227" s="205"/>
      <c r="Z227" s="205"/>
      <c r="AA227" s="205"/>
      <c r="AB227" s="205"/>
      <c r="AC227" s="205"/>
      <c r="AD227" s="205"/>
      <c r="AE227" s="205"/>
      <c r="AF227" s="205"/>
      <c r="AG227" s="205" t="s">
        <v>166</v>
      </c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</row>
    <row r="228" spans="1:60" ht="22.5" outlineLevel="1">
      <c r="A228" s="196">
        <v>157</v>
      </c>
      <c r="B228" s="197" t="s">
        <v>541</v>
      </c>
      <c r="C228" s="198" t="s">
        <v>542</v>
      </c>
      <c r="D228" s="199" t="s">
        <v>216</v>
      </c>
      <c r="E228" s="200">
        <v>18</v>
      </c>
      <c r="F228" s="201"/>
      <c r="G228" s="202">
        <f>ROUND(E228*F228,2)</f>
        <v>0</v>
      </c>
      <c r="H228" s="201"/>
      <c r="I228" s="202">
        <f>ROUND(E228*H228,2)</f>
        <v>0</v>
      </c>
      <c r="J228" s="201"/>
      <c r="K228" s="202">
        <f>ROUND(E228*J228,2)</f>
        <v>0</v>
      </c>
      <c r="L228" s="202">
        <v>21</v>
      </c>
      <c r="M228" s="202">
        <f>G228*(1+L228/100)</f>
        <v>0</v>
      </c>
      <c r="N228" s="202">
        <v>0.00024</v>
      </c>
      <c r="O228" s="202">
        <f>ROUND(E228*N228,2)</f>
        <v>0</v>
      </c>
      <c r="P228" s="202">
        <v>0</v>
      </c>
      <c r="Q228" s="202">
        <f>ROUND(E228*P228,2)</f>
        <v>0</v>
      </c>
      <c r="R228" s="202" t="s">
        <v>258</v>
      </c>
      <c r="S228" s="202" t="s">
        <v>181</v>
      </c>
      <c r="T228" s="203" t="s">
        <v>194</v>
      </c>
      <c r="U228" s="204">
        <v>0.278</v>
      </c>
      <c r="V228" s="204">
        <f>ROUND(E228*U228,2)</f>
        <v>5</v>
      </c>
      <c r="W228" s="204"/>
      <c r="X228" s="204" t="s">
        <v>165</v>
      </c>
      <c r="Y228" s="205"/>
      <c r="Z228" s="205"/>
      <c r="AA228" s="205"/>
      <c r="AB228" s="205"/>
      <c r="AC228" s="205"/>
      <c r="AD228" s="205"/>
      <c r="AE228" s="205"/>
      <c r="AF228" s="205"/>
      <c r="AG228" s="205" t="s">
        <v>349</v>
      </c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</row>
    <row r="229" spans="1:60" ht="22.5" outlineLevel="1">
      <c r="A229" s="196">
        <v>158</v>
      </c>
      <c r="B229" s="197" t="s">
        <v>543</v>
      </c>
      <c r="C229" s="198" t="s">
        <v>544</v>
      </c>
      <c r="D229" s="199" t="s">
        <v>216</v>
      </c>
      <c r="E229" s="200">
        <v>26</v>
      </c>
      <c r="F229" s="201"/>
      <c r="G229" s="202">
        <f>ROUND(E229*F229,2)</f>
        <v>0</v>
      </c>
      <c r="H229" s="201"/>
      <c r="I229" s="202">
        <f>ROUND(E229*H229,2)</f>
        <v>0</v>
      </c>
      <c r="J229" s="201"/>
      <c r="K229" s="202">
        <f>ROUND(E229*J229,2)</f>
        <v>0</v>
      </c>
      <c r="L229" s="202">
        <v>21</v>
      </c>
      <c r="M229" s="202">
        <f>G229*(1+L229/100)</f>
        <v>0</v>
      </c>
      <c r="N229" s="202">
        <v>0.00026</v>
      </c>
      <c r="O229" s="202">
        <f>ROUND(E229*N229,2)</f>
        <v>0.01</v>
      </c>
      <c r="P229" s="202">
        <v>0</v>
      </c>
      <c r="Q229" s="202">
        <f>ROUND(E229*P229,2)</f>
        <v>0</v>
      </c>
      <c r="R229" s="202" t="s">
        <v>258</v>
      </c>
      <c r="S229" s="202" t="s">
        <v>181</v>
      </c>
      <c r="T229" s="203" t="s">
        <v>194</v>
      </c>
      <c r="U229" s="204">
        <v>0.278</v>
      </c>
      <c r="V229" s="204">
        <f>ROUND(E229*U229,2)</f>
        <v>7.23</v>
      </c>
      <c r="W229" s="204"/>
      <c r="X229" s="204" t="s">
        <v>165</v>
      </c>
      <c r="Y229" s="205"/>
      <c r="Z229" s="205"/>
      <c r="AA229" s="205"/>
      <c r="AB229" s="205"/>
      <c r="AC229" s="205"/>
      <c r="AD229" s="205"/>
      <c r="AE229" s="205"/>
      <c r="AF229" s="205"/>
      <c r="AG229" s="205" t="s">
        <v>166</v>
      </c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</row>
    <row r="230" spans="1:60" ht="12.75" outlineLevel="1">
      <c r="A230" s="196">
        <v>159</v>
      </c>
      <c r="B230" s="197" t="s">
        <v>545</v>
      </c>
      <c r="C230" s="198" t="s">
        <v>546</v>
      </c>
      <c r="D230" s="199" t="s">
        <v>216</v>
      </c>
      <c r="E230" s="200">
        <v>1</v>
      </c>
      <c r="F230" s="201"/>
      <c r="G230" s="202">
        <f>ROUND(E230*F230,2)</f>
        <v>0</v>
      </c>
      <c r="H230" s="201"/>
      <c r="I230" s="202">
        <f>ROUND(E230*H230,2)</f>
        <v>0</v>
      </c>
      <c r="J230" s="201"/>
      <c r="K230" s="202">
        <f>ROUND(E230*J230,2)</f>
        <v>0</v>
      </c>
      <c r="L230" s="202">
        <v>21</v>
      </c>
      <c r="M230" s="202">
        <f>G230*(1+L230/100)</f>
        <v>0</v>
      </c>
      <c r="N230" s="202">
        <v>0.00075</v>
      </c>
      <c r="O230" s="202">
        <f>ROUND(E230*N230,2)</f>
        <v>0</v>
      </c>
      <c r="P230" s="202">
        <v>0</v>
      </c>
      <c r="Q230" s="202">
        <f>ROUND(E230*P230,2)</f>
        <v>0</v>
      </c>
      <c r="R230" s="202"/>
      <c r="S230" s="202" t="s">
        <v>163</v>
      </c>
      <c r="T230" s="203" t="s">
        <v>547</v>
      </c>
      <c r="U230" s="204">
        <v>0</v>
      </c>
      <c r="V230" s="204">
        <f>ROUND(E230*U230,2)</f>
        <v>0</v>
      </c>
      <c r="W230" s="204"/>
      <c r="X230" s="204" t="s">
        <v>218</v>
      </c>
      <c r="Y230" s="205"/>
      <c r="Z230" s="205"/>
      <c r="AA230" s="205"/>
      <c r="AB230" s="205"/>
      <c r="AC230" s="205"/>
      <c r="AD230" s="205"/>
      <c r="AE230" s="205"/>
      <c r="AF230" s="205"/>
      <c r="AG230" s="205" t="s">
        <v>219</v>
      </c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</row>
    <row r="231" spans="1:60" ht="33.75" outlineLevel="1">
      <c r="A231" s="196">
        <v>160</v>
      </c>
      <c r="B231" s="197" t="s">
        <v>548</v>
      </c>
      <c r="C231" s="198" t="s">
        <v>549</v>
      </c>
      <c r="D231" s="199" t="s">
        <v>216</v>
      </c>
      <c r="E231" s="200">
        <v>44</v>
      </c>
      <c r="F231" s="201"/>
      <c r="G231" s="202">
        <f>ROUND(E231*F231,2)</f>
        <v>0</v>
      </c>
      <c r="H231" s="201"/>
      <c r="I231" s="202">
        <f>ROUND(E231*H231,2)</f>
        <v>0</v>
      </c>
      <c r="J231" s="201"/>
      <c r="K231" s="202">
        <f>ROUND(E231*J231,2)</f>
        <v>0</v>
      </c>
      <c r="L231" s="202">
        <v>21</v>
      </c>
      <c r="M231" s="202">
        <f>G231*(1+L231/100)</f>
        <v>0</v>
      </c>
      <c r="N231" s="202">
        <v>0.0032</v>
      </c>
      <c r="O231" s="202">
        <f>ROUND(E231*N231,2)</f>
        <v>0.14</v>
      </c>
      <c r="P231" s="202">
        <v>0</v>
      </c>
      <c r="Q231" s="202">
        <f>ROUND(E231*P231,2)</f>
        <v>0</v>
      </c>
      <c r="R231" s="202" t="s">
        <v>217</v>
      </c>
      <c r="S231" s="202" t="s">
        <v>181</v>
      </c>
      <c r="T231" s="203" t="s">
        <v>194</v>
      </c>
      <c r="U231" s="204">
        <v>0</v>
      </c>
      <c r="V231" s="204">
        <f>ROUND(E231*U231,2)</f>
        <v>0</v>
      </c>
      <c r="W231" s="204"/>
      <c r="X231" s="204" t="s">
        <v>218</v>
      </c>
      <c r="Y231" s="205"/>
      <c r="Z231" s="205"/>
      <c r="AA231" s="205"/>
      <c r="AB231" s="205"/>
      <c r="AC231" s="205"/>
      <c r="AD231" s="205"/>
      <c r="AE231" s="205"/>
      <c r="AF231" s="205"/>
      <c r="AG231" s="205" t="s">
        <v>219</v>
      </c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</row>
    <row r="232" spans="1:60" ht="12.75" outlineLevel="1">
      <c r="A232" s="196">
        <v>161</v>
      </c>
      <c r="B232" s="197" t="s">
        <v>550</v>
      </c>
      <c r="C232" s="198" t="s">
        <v>551</v>
      </c>
      <c r="D232" s="199" t="s">
        <v>216</v>
      </c>
      <c r="E232" s="200">
        <v>1</v>
      </c>
      <c r="F232" s="201"/>
      <c r="G232" s="202">
        <f>ROUND(E232*F232,2)</f>
        <v>0</v>
      </c>
      <c r="H232" s="201"/>
      <c r="I232" s="202">
        <f>ROUND(E232*H232,2)</f>
        <v>0</v>
      </c>
      <c r="J232" s="201"/>
      <c r="K232" s="202">
        <f>ROUND(E232*J232,2)</f>
        <v>0</v>
      </c>
      <c r="L232" s="202">
        <v>21</v>
      </c>
      <c r="M232" s="202">
        <f>G232*(1+L232/100)</f>
        <v>0</v>
      </c>
      <c r="N232" s="202">
        <v>0.0005</v>
      </c>
      <c r="O232" s="202">
        <f>ROUND(E232*N232,2)</f>
        <v>0</v>
      </c>
      <c r="P232" s="202">
        <v>0</v>
      </c>
      <c r="Q232" s="202">
        <f>ROUND(E232*P232,2)</f>
        <v>0</v>
      </c>
      <c r="R232" s="202" t="s">
        <v>217</v>
      </c>
      <c r="S232" s="202" t="s">
        <v>181</v>
      </c>
      <c r="T232" s="203" t="s">
        <v>194</v>
      </c>
      <c r="U232" s="204">
        <v>0</v>
      </c>
      <c r="V232" s="204">
        <f>ROUND(E232*U232,2)</f>
        <v>0</v>
      </c>
      <c r="W232" s="204"/>
      <c r="X232" s="204" t="s">
        <v>218</v>
      </c>
      <c r="Y232" s="205"/>
      <c r="Z232" s="205"/>
      <c r="AA232" s="205"/>
      <c r="AB232" s="205"/>
      <c r="AC232" s="205"/>
      <c r="AD232" s="205"/>
      <c r="AE232" s="205"/>
      <c r="AF232" s="205"/>
      <c r="AG232" s="205" t="s">
        <v>219</v>
      </c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</row>
    <row r="233" spans="1:60" ht="12.75" outlineLevel="1">
      <c r="A233" s="196">
        <v>162</v>
      </c>
      <c r="B233" s="197" t="s">
        <v>552</v>
      </c>
      <c r="C233" s="198" t="s">
        <v>553</v>
      </c>
      <c r="D233" s="199" t="s">
        <v>216</v>
      </c>
      <c r="E233" s="200">
        <v>1</v>
      </c>
      <c r="F233" s="201"/>
      <c r="G233" s="202">
        <f>ROUND(E233*F233,2)</f>
        <v>0</v>
      </c>
      <c r="H233" s="201"/>
      <c r="I233" s="202">
        <f>ROUND(E233*H233,2)</f>
        <v>0</v>
      </c>
      <c r="J233" s="201"/>
      <c r="K233" s="202">
        <f>ROUND(E233*J233,2)</f>
        <v>0</v>
      </c>
      <c r="L233" s="202">
        <v>21</v>
      </c>
      <c r="M233" s="202">
        <f>G233*(1+L233/100)</f>
        <v>0</v>
      </c>
      <c r="N233" s="202">
        <v>0.0001</v>
      </c>
      <c r="O233" s="202">
        <f>ROUND(E233*N233,2)</f>
        <v>0</v>
      </c>
      <c r="P233" s="202">
        <v>0</v>
      </c>
      <c r="Q233" s="202">
        <f>ROUND(E233*P233,2)</f>
        <v>0</v>
      </c>
      <c r="R233" s="202" t="s">
        <v>217</v>
      </c>
      <c r="S233" s="202" t="s">
        <v>181</v>
      </c>
      <c r="T233" s="203" t="s">
        <v>194</v>
      </c>
      <c r="U233" s="204">
        <v>0</v>
      </c>
      <c r="V233" s="204">
        <f>ROUND(E233*U233,2)</f>
        <v>0</v>
      </c>
      <c r="W233" s="204"/>
      <c r="X233" s="204" t="s">
        <v>218</v>
      </c>
      <c r="Y233" s="205"/>
      <c r="Z233" s="205"/>
      <c r="AA233" s="205"/>
      <c r="AB233" s="205"/>
      <c r="AC233" s="205"/>
      <c r="AD233" s="205"/>
      <c r="AE233" s="205"/>
      <c r="AF233" s="205"/>
      <c r="AG233" s="205" t="s">
        <v>219</v>
      </c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</row>
    <row r="234" spans="1:60" ht="12.75" outlineLevel="1">
      <c r="A234" s="206">
        <v>163</v>
      </c>
      <c r="B234" s="207" t="s">
        <v>554</v>
      </c>
      <c r="C234" s="208" t="s">
        <v>555</v>
      </c>
      <c r="D234" s="209" t="s">
        <v>216</v>
      </c>
      <c r="E234" s="210">
        <v>1</v>
      </c>
      <c r="F234" s="211"/>
      <c r="G234" s="212">
        <f>ROUND(E234*F234,2)</f>
        <v>0</v>
      </c>
      <c r="H234" s="211"/>
      <c r="I234" s="212">
        <f>ROUND(E234*H234,2)</f>
        <v>0</v>
      </c>
      <c r="J234" s="211"/>
      <c r="K234" s="212">
        <f>ROUND(E234*J234,2)</f>
        <v>0</v>
      </c>
      <c r="L234" s="212">
        <v>21</v>
      </c>
      <c r="M234" s="212">
        <f>G234*(1+L234/100)</f>
        <v>0</v>
      </c>
      <c r="N234" s="212">
        <v>0.046</v>
      </c>
      <c r="O234" s="212">
        <f>ROUND(E234*N234,2)</f>
        <v>0.05</v>
      </c>
      <c r="P234" s="212">
        <v>0</v>
      </c>
      <c r="Q234" s="212">
        <f>ROUND(E234*P234,2)</f>
        <v>0</v>
      </c>
      <c r="R234" s="212"/>
      <c r="S234" s="212" t="s">
        <v>163</v>
      </c>
      <c r="T234" s="213" t="s">
        <v>164</v>
      </c>
      <c r="U234" s="204">
        <v>0</v>
      </c>
      <c r="V234" s="204">
        <f>ROUND(E234*U234,2)</f>
        <v>0</v>
      </c>
      <c r="W234" s="204"/>
      <c r="X234" s="204" t="s">
        <v>218</v>
      </c>
      <c r="Y234" s="205"/>
      <c r="Z234" s="205"/>
      <c r="AA234" s="205"/>
      <c r="AB234" s="205"/>
      <c r="AC234" s="205"/>
      <c r="AD234" s="205"/>
      <c r="AE234" s="205"/>
      <c r="AF234" s="205"/>
      <c r="AG234" s="205" t="s">
        <v>219</v>
      </c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</row>
    <row r="235" spans="1:60" ht="12.75" outlineLevel="1">
      <c r="A235" s="214">
        <v>164</v>
      </c>
      <c r="B235" s="215" t="s">
        <v>556</v>
      </c>
      <c r="C235" s="218" t="s">
        <v>557</v>
      </c>
      <c r="D235" s="219" t="s">
        <v>24</v>
      </c>
      <c r="E235" s="220"/>
      <c r="F235" s="221"/>
      <c r="G235" s="204">
        <f>ROUND(E235*F235,2)</f>
        <v>0</v>
      </c>
      <c r="H235" s="221"/>
      <c r="I235" s="204">
        <f>ROUND(E235*H235,2)</f>
        <v>0</v>
      </c>
      <c r="J235" s="221"/>
      <c r="K235" s="204">
        <f>ROUND(E235*J235,2)</f>
        <v>0</v>
      </c>
      <c r="L235" s="204">
        <v>21</v>
      </c>
      <c r="M235" s="204">
        <f>G235*(1+L235/100)</f>
        <v>0</v>
      </c>
      <c r="N235" s="204">
        <v>0</v>
      </c>
      <c r="O235" s="204">
        <f>ROUND(E235*N235,2)</f>
        <v>0</v>
      </c>
      <c r="P235" s="204">
        <v>0</v>
      </c>
      <c r="Q235" s="204">
        <f>ROUND(E235*P235,2)</f>
        <v>0</v>
      </c>
      <c r="R235" s="204" t="s">
        <v>258</v>
      </c>
      <c r="S235" s="204" t="s">
        <v>181</v>
      </c>
      <c r="T235" s="204" t="s">
        <v>194</v>
      </c>
      <c r="U235" s="204">
        <v>0</v>
      </c>
      <c r="V235" s="204">
        <f>ROUND(E235*U235,2)</f>
        <v>0</v>
      </c>
      <c r="W235" s="204"/>
      <c r="X235" s="204" t="s">
        <v>244</v>
      </c>
      <c r="Y235" s="205"/>
      <c r="Z235" s="205"/>
      <c r="AA235" s="205"/>
      <c r="AB235" s="205"/>
      <c r="AC235" s="205"/>
      <c r="AD235" s="205"/>
      <c r="AE235" s="205"/>
      <c r="AF235" s="205"/>
      <c r="AG235" s="205" t="s">
        <v>245</v>
      </c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</row>
    <row r="236" spans="1:33" ht="12.75">
      <c r="A236" s="188" t="s">
        <v>158</v>
      </c>
      <c r="B236" s="189" t="s">
        <v>102</v>
      </c>
      <c r="C236" s="190" t="s">
        <v>103</v>
      </c>
      <c r="D236" s="191"/>
      <c r="E236" s="192"/>
      <c r="F236" s="193"/>
      <c r="G236" s="193">
        <f>SUMIF(AG237:AG249,"&lt;&gt;NOR",G237:G249)</f>
        <v>0</v>
      </c>
      <c r="H236" s="193"/>
      <c r="I236" s="193">
        <f>SUM(I237:I249)</f>
        <v>0</v>
      </c>
      <c r="J236" s="193"/>
      <c r="K236" s="193">
        <f>SUM(K237:K249)</f>
        <v>0</v>
      </c>
      <c r="L236" s="193"/>
      <c r="M236" s="193">
        <f>SUM(M237:M249)</f>
        <v>0</v>
      </c>
      <c r="N236" s="193"/>
      <c r="O236" s="193">
        <f>SUM(O237:O249)</f>
        <v>0.29</v>
      </c>
      <c r="P236" s="193"/>
      <c r="Q236" s="193">
        <f>SUM(Q237:Q249)</f>
        <v>0</v>
      </c>
      <c r="R236" s="193"/>
      <c r="S236" s="193"/>
      <c r="T236" s="194"/>
      <c r="U236" s="195"/>
      <c r="V236" s="195">
        <f>SUM(V237:V249)</f>
        <v>99.14</v>
      </c>
      <c r="W236" s="195"/>
      <c r="X236" s="195"/>
      <c r="AG236" t="s">
        <v>159</v>
      </c>
    </row>
    <row r="237" spans="1:60" ht="12.75" outlineLevel="1">
      <c r="A237" s="206">
        <v>165</v>
      </c>
      <c r="B237" s="207" t="s">
        <v>558</v>
      </c>
      <c r="C237" s="208" t="s">
        <v>559</v>
      </c>
      <c r="D237" s="209" t="s">
        <v>203</v>
      </c>
      <c r="E237" s="210">
        <v>34</v>
      </c>
      <c r="F237" s="211"/>
      <c r="G237" s="212">
        <f>ROUND(E237*F237,2)</f>
        <v>0</v>
      </c>
      <c r="H237" s="211"/>
      <c r="I237" s="212">
        <f>ROUND(E237*H237,2)</f>
        <v>0</v>
      </c>
      <c r="J237" s="211"/>
      <c r="K237" s="212">
        <f>ROUND(E237*J237,2)</f>
        <v>0</v>
      </c>
      <c r="L237" s="212">
        <v>21</v>
      </c>
      <c r="M237" s="212">
        <f>G237*(1+L237/100)</f>
        <v>0</v>
      </c>
      <c r="N237" s="212">
        <v>0</v>
      </c>
      <c r="O237" s="212">
        <f>ROUND(E237*N237,2)</f>
        <v>0</v>
      </c>
      <c r="P237" s="212">
        <v>0</v>
      </c>
      <c r="Q237" s="212">
        <f>ROUND(E237*P237,2)</f>
        <v>0</v>
      </c>
      <c r="R237" s="212" t="s">
        <v>560</v>
      </c>
      <c r="S237" s="212" t="s">
        <v>181</v>
      </c>
      <c r="T237" s="213" t="s">
        <v>194</v>
      </c>
      <c r="U237" s="204">
        <v>0.0115</v>
      </c>
      <c r="V237" s="204">
        <f>ROUND(E237*U237,2)</f>
        <v>0.39</v>
      </c>
      <c r="W237" s="204"/>
      <c r="X237" s="204" t="s">
        <v>165</v>
      </c>
      <c r="Y237" s="205"/>
      <c r="Z237" s="205"/>
      <c r="AA237" s="205"/>
      <c r="AB237" s="205"/>
      <c r="AC237" s="205"/>
      <c r="AD237" s="205"/>
      <c r="AE237" s="205"/>
      <c r="AF237" s="205"/>
      <c r="AG237" s="205" t="s">
        <v>166</v>
      </c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</row>
    <row r="238" spans="1:60" ht="12.75" customHeight="1" outlineLevel="1">
      <c r="A238" s="214"/>
      <c r="B238" s="215"/>
      <c r="C238" s="216" t="s">
        <v>561</v>
      </c>
      <c r="D238" s="216"/>
      <c r="E238" s="216"/>
      <c r="F238" s="216"/>
      <c r="G238" s="216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5"/>
      <c r="Z238" s="205"/>
      <c r="AA238" s="205"/>
      <c r="AB238" s="205"/>
      <c r="AC238" s="205"/>
      <c r="AD238" s="205"/>
      <c r="AE238" s="205"/>
      <c r="AF238" s="205"/>
      <c r="AG238" s="205" t="s">
        <v>196</v>
      </c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</row>
    <row r="239" spans="1:60" ht="12.75" outlineLevel="1">
      <c r="A239" s="206">
        <v>166</v>
      </c>
      <c r="B239" s="207" t="s">
        <v>562</v>
      </c>
      <c r="C239" s="208" t="s">
        <v>563</v>
      </c>
      <c r="D239" s="209" t="s">
        <v>203</v>
      </c>
      <c r="E239" s="210">
        <v>44</v>
      </c>
      <c r="F239" s="211"/>
      <c r="G239" s="212">
        <f>ROUND(E239*F239,2)</f>
        <v>0</v>
      </c>
      <c r="H239" s="211"/>
      <c r="I239" s="212">
        <f>ROUND(E239*H239,2)</f>
        <v>0</v>
      </c>
      <c r="J239" s="211"/>
      <c r="K239" s="212">
        <f>ROUND(E239*J239,2)</f>
        <v>0</v>
      </c>
      <c r="L239" s="212">
        <v>21</v>
      </c>
      <c r="M239" s="212">
        <f>G239*(1+L239/100)</f>
        <v>0</v>
      </c>
      <c r="N239" s="212">
        <v>0</v>
      </c>
      <c r="O239" s="212">
        <f>ROUND(E239*N239,2)</f>
        <v>0</v>
      </c>
      <c r="P239" s="212">
        <v>0</v>
      </c>
      <c r="Q239" s="212">
        <f>ROUND(E239*P239,2)</f>
        <v>0</v>
      </c>
      <c r="R239" s="212" t="s">
        <v>560</v>
      </c>
      <c r="S239" s="212" t="s">
        <v>181</v>
      </c>
      <c r="T239" s="213" t="s">
        <v>194</v>
      </c>
      <c r="U239" s="204">
        <v>0.0121</v>
      </c>
      <c r="V239" s="204">
        <f>ROUND(E239*U239,2)</f>
        <v>0.53</v>
      </c>
      <c r="W239" s="204"/>
      <c r="X239" s="204" t="s">
        <v>165</v>
      </c>
      <c r="Y239" s="205"/>
      <c r="Z239" s="205"/>
      <c r="AA239" s="205"/>
      <c r="AB239" s="205"/>
      <c r="AC239" s="205"/>
      <c r="AD239" s="205"/>
      <c r="AE239" s="205"/>
      <c r="AF239" s="205"/>
      <c r="AG239" s="205" t="s">
        <v>166</v>
      </c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</row>
    <row r="240" spans="1:60" ht="12.75" customHeight="1" outlineLevel="1">
      <c r="A240" s="214"/>
      <c r="B240" s="215"/>
      <c r="C240" s="216" t="s">
        <v>561</v>
      </c>
      <c r="D240" s="216"/>
      <c r="E240" s="216"/>
      <c r="F240" s="216"/>
      <c r="G240" s="216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5"/>
      <c r="Z240" s="205"/>
      <c r="AA240" s="205"/>
      <c r="AB240" s="205"/>
      <c r="AC240" s="205"/>
      <c r="AD240" s="205"/>
      <c r="AE240" s="205"/>
      <c r="AF240" s="205"/>
      <c r="AG240" s="205" t="s">
        <v>196</v>
      </c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</row>
    <row r="241" spans="1:60" ht="12.75" outlineLevel="1">
      <c r="A241" s="196">
        <v>167</v>
      </c>
      <c r="B241" s="197" t="s">
        <v>564</v>
      </c>
      <c r="C241" s="198" t="s">
        <v>565</v>
      </c>
      <c r="D241" s="199" t="s">
        <v>566</v>
      </c>
      <c r="E241" s="200">
        <v>30</v>
      </c>
      <c r="F241" s="201"/>
      <c r="G241" s="202">
        <f>ROUND(E241*F241,2)</f>
        <v>0</v>
      </c>
      <c r="H241" s="201"/>
      <c r="I241" s="202">
        <f>ROUND(E241*H241,2)</f>
        <v>0</v>
      </c>
      <c r="J241" s="201"/>
      <c r="K241" s="202">
        <f>ROUND(E241*J241,2)</f>
        <v>0</v>
      </c>
      <c r="L241" s="202">
        <v>21</v>
      </c>
      <c r="M241" s="202">
        <f>G241*(1+L241/100)</f>
        <v>0</v>
      </c>
      <c r="N241" s="202">
        <v>6E-05</v>
      </c>
      <c r="O241" s="202">
        <f>ROUND(E241*N241,2)</f>
        <v>0</v>
      </c>
      <c r="P241" s="202">
        <v>0</v>
      </c>
      <c r="Q241" s="202">
        <f>ROUND(E241*P241,2)</f>
        <v>0</v>
      </c>
      <c r="R241" s="202" t="s">
        <v>560</v>
      </c>
      <c r="S241" s="202" t="s">
        <v>181</v>
      </c>
      <c r="T241" s="203" t="s">
        <v>194</v>
      </c>
      <c r="U241" s="204">
        <v>0.426</v>
      </c>
      <c r="V241" s="204">
        <f>ROUND(E241*U241,2)</f>
        <v>12.78</v>
      </c>
      <c r="W241" s="204"/>
      <c r="X241" s="204" t="s">
        <v>165</v>
      </c>
      <c r="Y241" s="205"/>
      <c r="Z241" s="205"/>
      <c r="AA241" s="205"/>
      <c r="AB241" s="205"/>
      <c r="AC241" s="205"/>
      <c r="AD241" s="205"/>
      <c r="AE241" s="205"/>
      <c r="AF241" s="205"/>
      <c r="AG241" s="205" t="s">
        <v>166</v>
      </c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</row>
    <row r="242" spans="1:60" ht="12.75" outlineLevel="1">
      <c r="A242" s="196">
        <v>168</v>
      </c>
      <c r="B242" s="197" t="s">
        <v>567</v>
      </c>
      <c r="C242" s="198" t="s">
        <v>568</v>
      </c>
      <c r="D242" s="199" t="s">
        <v>566</v>
      </c>
      <c r="E242" s="200">
        <v>60</v>
      </c>
      <c r="F242" s="201"/>
      <c r="G242" s="202">
        <f>ROUND(E242*F242,2)</f>
        <v>0</v>
      </c>
      <c r="H242" s="201"/>
      <c r="I242" s="202">
        <f>ROUND(E242*H242,2)</f>
        <v>0</v>
      </c>
      <c r="J242" s="201"/>
      <c r="K242" s="202">
        <f>ROUND(E242*J242,2)</f>
        <v>0</v>
      </c>
      <c r="L242" s="202">
        <v>21</v>
      </c>
      <c r="M242" s="202">
        <f>G242*(1+L242/100)</f>
        <v>0</v>
      </c>
      <c r="N242" s="202">
        <v>6E-05</v>
      </c>
      <c r="O242" s="202">
        <f>ROUND(E242*N242,2)</f>
        <v>0</v>
      </c>
      <c r="P242" s="202">
        <v>0</v>
      </c>
      <c r="Q242" s="202">
        <f>ROUND(E242*P242,2)</f>
        <v>0</v>
      </c>
      <c r="R242" s="202" t="s">
        <v>560</v>
      </c>
      <c r="S242" s="202" t="s">
        <v>181</v>
      </c>
      <c r="T242" s="203" t="s">
        <v>194</v>
      </c>
      <c r="U242" s="204">
        <v>0.304</v>
      </c>
      <c r="V242" s="204">
        <f>ROUND(E242*U242,2)</f>
        <v>18.24</v>
      </c>
      <c r="W242" s="204"/>
      <c r="X242" s="204" t="s">
        <v>165</v>
      </c>
      <c r="Y242" s="205"/>
      <c r="Z242" s="205"/>
      <c r="AA242" s="205"/>
      <c r="AB242" s="205"/>
      <c r="AC242" s="205"/>
      <c r="AD242" s="205"/>
      <c r="AE242" s="205"/>
      <c r="AF242" s="205"/>
      <c r="AG242" s="205" t="s">
        <v>166</v>
      </c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</row>
    <row r="243" spans="1:60" ht="12.75" outlineLevel="1">
      <c r="A243" s="206">
        <v>169</v>
      </c>
      <c r="B243" s="207" t="s">
        <v>569</v>
      </c>
      <c r="C243" s="208" t="s">
        <v>570</v>
      </c>
      <c r="D243" s="209" t="s">
        <v>566</v>
      </c>
      <c r="E243" s="210">
        <v>800</v>
      </c>
      <c r="F243" s="211"/>
      <c r="G243" s="212">
        <f>ROUND(E243*F243,2)</f>
        <v>0</v>
      </c>
      <c r="H243" s="211"/>
      <c r="I243" s="212">
        <f>ROUND(E243*H243,2)</f>
        <v>0</v>
      </c>
      <c r="J243" s="211"/>
      <c r="K243" s="212">
        <f>ROUND(E243*J243,2)</f>
        <v>0</v>
      </c>
      <c r="L243" s="212">
        <v>21</v>
      </c>
      <c r="M243" s="212">
        <f>G243*(1+L243/100)</f>
        <v>0</v>
      </c>
      <c r="N243" s="212">
        <v>5E-05</v>
      </c>
      <c r="O243" s="212">
        <f>ROUND(E243*N243,2)</f>
        <v>0.04</v>
      </c>
      <c r="P243" s="212">
        <v>0</v>
      </c>
      <c r="Q243" s="212">
        <f>ROUND(E243*P243,2)</f>
        <v>0</v>
      </c>
      <c r="R243" s="212" t="s">
        <v>560</v>
      </c>
      <c r="S243" s="212" t="s">
        <v>181</v>
      </c>
      <c r="T243" s="213" t="s">
        <v>194</v>
      </c>
      <c r="U243" s="204">
        <v>0.084</v>
      </c>
      <c r="V243" s="204">
        <f>ROUND(E243*U243,2)</f>
        <v>67.2</v>
      </c>
      <c r="W243" s="204"/>
      <c r="X243" s="204" t="s">
        <v>165</v>
      </c>
      <c r="Y243" s="205"/>
      <c r="Z243" s="205"/>
      <c r="AA243" s="205"/>
      <c r="AB243" s="205"/>
      <c r="AC243" s="205"/>
      <c r="AD243" s="205"/>
      <c r="AE243" s="205"/>
      <c r="AF243" s="205"/>
      <c r="AG243" s="205" t="s">
        <v>166</v>
      </c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</row>
    <row r="244" spans="1:60" ht="12.75" customHeight="1" outlineLevel="1">
      <c r="A244" s="214"/>
      <c r="B244" s="215"/>
      <c r="C244" s="223" t="s">
        <v>571</v>
      </c>
      <c r="D244" s="223"/>
      <c r="E244" s="223"/>
      <c r="F244" s="223"/>
      <c r="G244" s="223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5"/>
      <c r="Z244" s="205"/>
      <c r="AA244" s="205"/>
      <c r="AB244" s="205"/>
      <c r="AC244" s="205"/>
      <c r="AD244" s="205"/>
      <c r="AE244" s="205"/>
      <c r="AF244" s="205"/>
      <c r="AG244" s="205" t="s">
        <v>198</v>
      </c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</row>
    <row r="245" spans="1:60" ht="12.75" outlineLevel="1">
      <c r="A245" s="196">
        <v>170</v>
      </c>
      <c r="B245" s="197" t="s">
        <v>572</v>
      </c>
      <c r="C245" s="198" t="s">
        <v>573</v>
      </c>
      <c r="D245" s="199" t="s">
        <v>162</v>
      </c>
      <c r="E245" s="200">
        <v>1</v>
      </c>
      <c r="F245" s="201"/>
      <c r="G245" s="202">
        <f>ROUND(E245*F245,2)</f>
        <v>0</v>
      </c>
      <c r="H245" s="201"/>
      <c r="I245" s="202">
        <f>ROUND(E245*H245,2)</f>
        <v>0</v>
      </c>
      <c r="J245" s="201"/>
      <c r="K245" s="202">
        <f>ROUND(E245*J245,2)</f>
        <v>0</v>
      </c>
      <c r="L245" s="202">
        <v>21</v>
      </c>
      <c r="M245" s="202">
        <f>G245*(1+L245/100)</f>
        <v>0</v>
      </c>
      <c r="N245" s="202">
        <v>0</v>
      </c>
      <c r="O245" s="202">
        <f>ROUND(E245*N245,2)</f>
        <v>0</v>
      </c>
      <c r="P245" s="202">
        <v>0</v>
      </c>
      <c r="Q245" s="202">
        <f>ROUND(E245*P245,2)</f>
        <v>0</v>
      </c>
      <c r="R245" s="202"/>
      <c r="S245" s="202" t="s">
        <v>163</v>
      </c>
      <c r="T245" s="203" t="s">
        <v>164</v>
      </c>
      <c r="U245" s="204">
        <v>0</v>
      </c>
      <c r="V245" s="204">
        <f>ROUND(E245*U245,2)</f>
        <v>0</v>
      </c>
      <c r="W245" s="204"/>
      <c r="X245" s="204" t="s">
        <v>165</v>
      </c>
      <c r="Y245" s="205"/>
      <c r="Z245" s="205"/>
      <c r="AA245" s="205"/>
      <c r="AB245" s="205"/>
      <c r="AC245" s="205"/>
      <c r="AD245" s="205"/>
      <c r="AE245" s="205"/>
      <c r="AF245" s="205"/>
      <c r="AG245" s="205" t="s">
        <v>166</v>
      </c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</row>
    <row r="246" spans="1:60" ht="12.75" outlineLevel="1">
      <c r="A246" s="196">
        <v>171</v>
      </c>
      <c r="B246" s="197" t="s">
        <v>574</v>
      </c>
      <c r="C246" s="198" t="s">
        <v>575</v>
      </c>
      <c r="D246" s="199" t="s">
        <v>566</v>
      </c>
      <c r="E246" s="200">
        <v>90</v>
      </c>
      <c r="F246" s="201"/>
      <c r="G246" s="202">
        <f>ROUND(E246*F246,2)</f>
        <v>0</v>
      </c>
      <c r="H246" s="201"/>
      <c r="I246" s="202">
        <f>ROUND(E246*H246,2)</f>
        <v>0</v>
      </c>
      <c r="J246" s="201"/>
      <c r="K246" s="202">
        <f>ROUND(E246*J246,2)</f>
        <v>0</v>
      </c>
      <c r="L246" s="202">
        <v>21</v>
      </c>
      <c r="M246" s="202">
        <f>G246*(1+L246/100)</f>
        <v>0</v>
      </c>
      <c r="N246" s="202">
        <v>0.001</v>
      </c>
      <c r="O246" s="202">
        <f>ROUND(E246*N246,2)</f>
        <v>0.09</v>
      </c>
      <c r="P246" s="202">
        <v>0</v>
      </c>
      <c r="Q246" s="202">
        <f>ROUND(E246*P246,2)</f>
        <v>0</v>
      </c>
      <c r="R246" s="202" t="s">
        <v>217</v>
      </c>
      <c r="S246" s="202" t="s">
        <v>181</v>
      </c>
      <c r="T246" s="203" t="s">
        <v>194</v>
      </c>
      <c r="U246" s="204">
        <v>0</v>
      </c>
      <c r="V246" s="204">
        <f>ROUND(E246*U246,2)</f>
        <v>0</v>
      </c>
      <c r="W246" s="204"/>
      <c r="X246" s="204" t="s">
        <v>218</v>
      </c>
      <c r="Y246" s="205"/>
      <c r="Z246" s="205"/>
      <c r="AA246" s="205"/>
      <c r="AB246" s="205"/>
      <c r="AC246" s="205"/>
      <c r="AD246" s="205"/>
      <c r="AE246" s="205"/>
      <c r="AF246" s="205"/>
      <c r="AG246" s="205" t="s">
        <v>219</v>
      </c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</row>
    <row r="247" spans="1:60" ht="12.75" outlineLevel="1">
      <c r="A247" s="206">
        <v>172</v>
      </c>
      <c r="B247" s="207" t="s">
        <v>576</v>
      </c>
      <c r="C247" s="208" t="s">
        <v>575</v>
      </c>
      <c r="D247" s="209" t="s">
        <v>566</v>
      </c>
      <c r="E247" s="210">
        <v>160</v>
      </c>
      <c r="F247" s="211"/>
      <c r="G247" s="212">
        <f>ROUND(E247*F247,2)</f>
        <v>0</v>
      </c>
      <c r="H247" s="211"/>
      <c r="I247" s="212">
        <f>ROUND(E247*H247,2)</f>
        <v>0</v>
      </c>
      <c r="J247" s="211"/>
      <c r="K247" s="212">
        <f>ROUND(E247*J247,2)</f>
        <v>0</v>
      </c>
      <c r="L247" s="212">
        <v>21</v>
      </c>
      <c r="M247" s="212">
        <f>G247*(1+L247/100)</f>
        <v>0</v>
      </c>
      <c r="N247" s="212">
        <v>0.001</v>
      </c>
      <c r="O247" s="212">
        <f>ROUND(E247*N247,2)</f>
        <v>0.16</v>
      </c>
      <c r="P247" s="212">
        <v>0</v>
      </c>
      <c r="Q247" s="212">
        <f>ROUND(E247*P247,2)</f>
        <v>0</v>
      </c>
      <c r="R247" s="212" t="s">
        <v>217</v>
      </c>
      <c r="S247" s="212" t="s">
        <v>181</v>
      </c>
      <c r="T247" s="213" t="s">
        <v>194</v>
      </c>
      <c r="U247" s="204">
        <v>0</v>
      </c>
      <c r="V247" s="204">
        <f>ROUND(E247*U247,2)</f>
        <v>0</v>
      </c>
      <c r="W247" s="204"/>
      <c r="X247" s="204" t="s">
        <v>218</v>
      </c>
      <c r="Y247" s="205"/>
      <c r="Z247" s="205"/>
      <c r="AA247" s="205"/>
      <c r="AB247" s="205"/>
      <c r="AC247" s="205"/>
      <c r="AD247" s="205"/>
      <c r="AE247" s="205"/>
      <c r="AF247" s="205"/>
      <c r="AG247" s="205" t="s">
        <v>219</v>
      </c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</row>
    <row r="248" spans="1:60" ht="12.75" outlineLevel="1">
      <c r="A248" s="214">
        <v>173</v>
      </c>
      <c r="B248" s="215" t="s">
        <v>577</v>
      </c>
      <c r="C248" s="218" t="s">
        <v>578</v>
      </c>
      <c r="D248" s="219" t="s">
        <v>24</v>
      </c>
      <c r="E248" s="220"/>
      <c r="F248" s="221"/>
      <c r="G248" s="204">
        <f>ROUND(E248*F248,2)</f>
        <v>0</v>
      </c>
      <c r="H248" s="221"/>
      <c r="I248" s="204">
        <f>ROUND(E248*H248,2)</f>
        <v>0</v>
      </c>
      <c r="J248" s="221"/>
      <c r="K248" s="204">
        <f>ROUND(E248*J248,2)</f>
        <v>0</v>
      </c>
      <c r="L248" s="204">
        <v>21</v>
      </c>
      <c r="M248" s="204">
        <f>G248*(1+L248/100)</f>
        <v>0</v>
      </c>
      <c r="N248" s="204">
        <v>0</v>
      </c>
      <c r="O248" s="204">
        <f>ROUND(E248*N248,2)</f>
        <v>0</v>
      </c>
      <c r="P248" s="204">
        <v>0</v>
      </c>
      <c r="Q248" s="204">
        <f>ROUND(E248*P248,2)</f>
        <v>0</v>
      </c>
      <c r="R248" s="204" t="s">
        <v>560</v>
      </c>
      <c r="S248" s="204" t="s">
        <v>181</v>
      </c>
      <c r="T248" s="204" t="s">
        <v>194</v>
      </c>
      <c r="U248" s="204">
        <v>0</v>
      </c>
      <c r="V248" s="204">
        <f>ROUND(E248*U248,2)</f>
        <v>0</v>
      </c>
      <c r="W248" s="204"/>
      <c r="X248" s="204" t="s">
        <v>244</v>
      </c>
      <c r="Y248" s="205"/>
      <c r="Z248" s="205"/>
      <c r="AA248" s="205"/>
      <c r="AB248" s="205"/>
      <c r="AC248" s="205"/>
      <c r="AD248" s="205"/>
      <c r="AE248" s="205"/>
      <c r="AF248" s="205"/>
      <c r="AG248" s="205" t="s">
        <v>245</v>
      </c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</row>
    <row r="249" spans="1:60" ht="12.75" customHeight="1" outlineLevel="1">
      <c r="A249" s="214"/>
      <c r="B249" s="215"/>
      <c r="C249" s="222" t="s">
        <v>246</v>
      </c>
      <c r="D249" s="222"/>
      <c r="E249" s="222"/>
      <c r="F249" s="222"/>
      <c r="G249" s="222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5"/>
      <c r="Z249" s="205"/>
      <c r="AA249" s="205"/>
      <c r="AB249" s="205"/>
      <c r="AC249" s="205"/>
      <c r="AD249" s="205"/>
      <c r="AE249" s="205"/>
      <c r="AF249" s="205"/>
      <c r="AG249" s="205" t="s">
        <v>196</v>
      </c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</row>
    <row r="250" spans="1:33" ht="12.75">
      <c r="A250" s="188" t="s">
        <v>158</v>
      </c>
      <c r="B250" s="189" t="s">
        <v>106</v>
      </c>
      <c r="C250" s="190" t="s">
        <v>107</v>
      </c>
      <c r="D250" s="191"/>
      <c r="E250" s="192"/>
      <c r="F250" s="193"/>
      <c r="G250" s="193">
        <f>SUMIF(AG251:AG258,"&lt;&gt;NOR",G251:G258)</f>
        <v>0</v>
      </c>
      <c r="H250" s="193"/>
      <c r="I250" s="193">
        <f>SUM(I251:I258)</f>
        <v>0</v>
      </c>
      <c r="J250" s="193"/>
      <c r="K250" s="193">
        <f>SUM(K251:K258)</f>
        <v>0</v>
      </c>
      <c r="L250" s="193"/>
      <c r="M250" s="193">
        <f>SUM(M251:M258)</f>
        <v>0</v>
      </c>
      <c r="N250" s="193"/>
      <c r="O250" s="193">
        <f>SUM(O251:O258)</f>
        <v>0.02</v>
      </c>
      <c r="P250" s="193"/>
      <c r="Q250" s="193">
        <f>SUM(Q251:Q258)</f>
        <v>0</v>
      </c>
      <c r="R250" s="193"/>
      <c r="S250" s="193"/>
      <c r="T250" s="194"/>
      <c r="U250" s="195"/>
      <c r="V250" s="195">
        <f>SUM(V251:V258)</f>
        <v>40.75</v>
      </c>
      <c r="W250" s="195"/>
      <c r="X250" s="195"/>
      <c r="AG250" t="s">
        <v>159</v>
      </c>
    </row>
    <row r="251" spans="1:60" ht="22.5" outlineLevel="1">
      <c r="A251" s="206">
        <v>174</v>
      </c>
      <c r="B251" s="207" t="s">
        <v>579</v>
      </c>
      <c r="C251" s="208" t="s">
        <v>580</v>
      </c>
      <c r="D251" s="209" t="s">
        <v>203</v>
      </c>
      <c r="E251" s="210">
        <v>39</v>
      </c>
      <c r="F251" s="211"/>
      <c r="G251" s="212">
        <f>ROUND(E251*F251,2)</f>
        <v>0</v>
      </c>
      <c r="H251" s="211"/>
      <c r="I251" s="212">
        <f>ROUND(E251*H251,2)</f>
        <v>0</v>
      </c>
      <c r="J251" s="211"/>
      <c r="K251" s="212">
        <f>ROUND(E251*J251,2)</f>
        <v>0</v>
      </c>
      <c r="L251" s="212">
        <v>21</v>
      </c>
      <c r="M251" s="212">
        <f>G251*(1+L251/100)</f>
        <v>0</v>
      </c>
      <c r="N251" s="212">
        <v>7E-05</v>
      </c>
      <c r="O251" s="212">
        <f>ROUND(E251*N251,2)</f>
        <v>0</v>
      </c>
      <c r="P251" s="212">
        <v>0</v>
      </c>
      <c r="Q251" s="212">
        <f>ROUND(E251*P251,2)</f>
        <v>0</v>
      </c>
      <c r="R251" s="212" t="s">
        <v>581</v>
      </c>
      <c r="S251" s="212" t="s">
        <v>181</v>
      </c>
      <c r="T251" s="213" t="s">
        <v>194</v>
      </c>
      <c r="U251" s="204">
        <v>0.087</v>
      </c>
      <c r="V251" s="204">
        <f>ROUND(E251*U251,2)</f>
        <v>3.39</v>
      </c>
      <c r="W251" s="204"/>
      <c r="X251" s="204" t="s">
        <v>165</v>
      </c>
      <c r="Y251" s="205"/>
      <c r="Z251" s="205"/>
      <c r="AA251" s="205"/>
      <c r="AB251" s="205"/>
      <c r="AC251" s="205"/>
      <c r="AD251" s="205"/>
      <c r="AE251" s="205"/>
      <c r="AF251" s="205"/>
      <c r="AG251" s="205" t="s">
        <v>166</v>
      </c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</row>
    <row r="252" spans="1:60" ht="12.75" customHeight="1" outlineLevel="1">
      <c r="A252" s="214"/>
      <c r="B252" s="215"/>
      <c r="C252" s="216" t="s">
        <v>582</v>
      </c>
      <c r="D252" s="216"/>
      <c r="E252" s="216"/>
      <c r="F252" s="216"/>
      <c r="G252" s="216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5"/>
      <c r="Z252" s="205"/>
      <c r="AA252" s="205"/>
      <c r="AB252" s="205"/>
      <c r="AC252" s="205"/>
      <c r="AD252" s="205"/>
      <c r="AE252" s="205"/>
      <c r="AF252" s="205"/>
      <c r="AG252" s="205" t="s">
        <v>196</v>
      </c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</row>
    <row r="253" spans="1:60" ht="22.5" outlineLevel="1">
      <c r="A253" s="206">
        <v>175</v>
      </c>
      <c r="B253" s="207" t="s">
        <v>583</v>
      </c>
      <c r="C253" s="208" t="s">
        <v>584</v>
      </c>
      <c r="D253" s="209" t="s">
        <v>203</v>
      </c>
      <c r="E253" s="210">
        <v>42</v>
      </c>
      <c r="F253" s="211"/>
      <c r="G253" s="212">
        <f>ROUND(E253*F253,2)</f>
        <v>0</v>
      </c>
      <c r="H253" s="211"/>
      <c r="I253" s="212">
        <f>ROUND(E253*H253,2)</f>
        <v>0</v>
      </c>
      <c r="J253" s="211"/>
      <c r="K253" s="212">
        <f>ROUND(E253*J253,2)</f>
        <v>0</v>
      </c>
      <c r="L253" s="212">
        <v>21</v>
      </c>
      <c r="M253" s="212">
        <f>G253*(1+L253/100)</f>
        <v>0</v>
      </c>
      <c r="N253" s="212">
        <v>9E-05</v>
      </c>
      <c r="O253" s="212">
        <f>ROUND(E253*N253,2)</f>
        <v>0</v>
      </c>
      <c r="P253" s="212">
        <v>0</v>
      </c>
      <c r="Q253" s="212">
        <f>ROUND(E253*P253,2)</f>
        <v>0</v>
      </c>
      <c r="R253" s="212" t="s">
        <v>581</v>
      </c>
      <c r="S253" s="212" t="s">
        <v>181</v>
      </c>
      <c r="T253" s="213" t="s">
        <v>194</v>
      </c>
      <c r="U253" s="204">
        <v>0.103</v>
      </c>
      <c r="V253" s="204">
        <f>ROUND(E253*U253,2)</f>
        <v>4.33</v>
      </c>
      <c r="W253" s="204"/>
      <c r="X253" s="204" t="s">
        <v>165</v>
      </c>
      <c r="Y253" s="205"/>
      <c r="Z253" s="205"/>
      <c r="AA253" s="205"/>
      <c r="AB253" s="205"/>
      <c r="AC253" s="205"/>
      <c r="AD253" s="205"/>
      <c r="AE253" s="205"/>
      <c r="AF253" s="205"/>
      <c r="AG253" s="205" t="s">
        <v>166</v>
      </c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</row>
    <row r="254" spans="1:60" ht="12.75" customHeight="1" outlineLevel="1">
      <c r="A254" s="214"/>
      <c r="B254" s="215"/>
      <c r="C254" s="216" t="s">
        <v>582</v>
      </c>
      <c r="D254" s="216"/>
      <c r="E254" s="216"/>
      <c r="F254" s="216"/>
      <c r="G254" s="216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5"/>
      <c r="Z254" s="205"/>
      <c r="AA254" s="205"/>
      <c r="AB254" s="205"/>
      <c r="AC254" s="205"/>
      <c r="AD254" s="205"/>
      <c r="AE254" s="205"/>
      <c r="AF254" s="205"/>
      <c r="AG254" s="205" t="s">
        <v>196</v>
      </c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</row>
    <row r="255" spans="1:60" ht="22.5" outlineLevel="1">
      <c r="A255" s="206">
        <v>176</v>
      </c>
      <c r="B255" s="207" t="s">
        <v>585</v>
      </c>
      <c r="C255" s="208" t="s">
        <v>586</v>
      </c>
      <c r="D255" s="209" t="s">
        <v>203</v>
      </c>
      <c r="E255" s="210">
        <v>90</v>
      </c>
      <c r="F255" s="211"/>
      <c r="G255" s="212">
        <f>ROUND(E255*F255,2)</f>
        <v>0</v>
      </c>
      <c r="H255" s="211"/>
      <c r="I255" s="212">
        <f>ROUND(E255*H255,2)</f>
        <v>0</v>
      </c>
      <c r="J255" s="211"/>
      <c r="K255" s="212">
        <f>ROUND(E255*J255,2)</f>
        <v>0</v>
      </c>
      <c r="L255" s="212">
        <v>21</v>
      </c>
      <c r="M255" s="212">
        <f>G255*(1+L255/100)</f>
        <v>0</v>
      </c>
      <c r="N255" s="212">
        <v>0.00014</v>
      </c>
      <c r="O255" s="212">
        <f>ROUND(E255*N255,2)</f>
        <v>0.01</v>
      </c>
      <c r="P255" s="212">
        <v>0</v>
      </c>
      <c r="Q255" s="212">
        <f>ROUND(E255*P255,2)</f>
        <v>0</v>
      </c>
      <c r="R255" s="212" t="s">
        <v>581</v>
      </c>
      <c r="S255" s="212" t="s">
        <v>181</v>
      </c>
      <c r="T255" s="213" t="s">
        <v>194</v>
      </c>
      <c r="U255" s="204">
        <v>0.125</v>
      </c>
      <c r="V255" s="204">
        <f>ROUND(E255*U255,2)</f>
        <v>11.25</v>
      </c>
      <c r="W255" s="204"/>
      <c r="X255" s="204" t="s">
        <v>165</v>
      </c>
      <c r="Y255" s="205"/>
      <c r="Z255" s="205"/>
      <c r="AA255" s="205"/>
      <c r="AB255" s="205"/>
      <c r="AC255" s="205"/>
      <c r="AD255" s="205"/>
      <c r="AE255" s="205"/>
      <c r="AF255" s="205"/>
      <c r="AG255" s="205" t="s">
        <v>166</v>
      </c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</row>
    <row r="256" spans="1:60" ht="12.75" customHeight="1" outlineLevel="1">
      <c r="A256" s="214"/>
      <c r="B256" s="215"/>
      <c r="C256" s="216" t="s">
        <v>582</v>
      </c>
      <c r="D256" s="216"/>
      <c r="E256" s="216"/>
      <c r="F256" s="216"/>
      <c r="G256" s="216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5"/>
      <c r="Z256" s="205"/>
      <c r="AA256" s="205"/>
      <c r="AB256" s="205"/>
      <c r="AC256" s="205"/>
      <c r="AD256" s="205"/>
      <c r="AE256" s="205"/>
      <c r="AF256" s="205"/>
      <c r="AG256" s="205" t="s">
        <v>196</v>
      </c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</row>
    <row r="257" spans="1:60" ht="12.75" outlineLevel="1">
      <c r="A257" s="196">
        <v>177</v>
      </c>
      <c r="B257" s="197" t="s">
        <v>587</v>
      </c>
      <c r="C257" s="198" t="s">
        <v>588</v>
      </c>
      <c r="D257" s="199" t="s">
        <v>192</v>
      </c>
      <c r="E257" s="200">
        <v>54.47174</v>
      </c>
      <c r="F257" s="201"/>
      <c r="G257" s="202">
        <f>ROUND(E257*F257,2)</f>
        <v>0</v>
      </c>
      <c r="H257" s="201"/>
      <c r="I257" s="202">
        <f>ROUND(E257*H257,2)</f>
        <v>0</v>
      </c>
      <c r="J257" s="201"/>
      <c r="K257" s="202">
        <f>ROUND(E257*J257,2)</f>
        <v>0</v>
      </c>
      <c r="L257" s="202">
        <v>21</v>
      </c>
      <c r="M257" s="202">
        <f>G257*(1+L257/100)</f>
        <v>0</v>
      </c>
      <c r="N257" s="202">
        <v>0.00026</v>
      </c>
      <c r="O257" s="202">
        <f>ROUND(E257*N257,2)</f>
        <v>0.01</v>
      </c>
      <c r="P257" s="202">
        <v>0</v>
      </c>
      <c r="Q257" s="202">
        <f>ROUND(E257*P257,2)</f>
        <v>0</v>
      </c>
      <c r="R257" s="202" t="s">
        <v>589</v>
      </c>
      <c r="S257" s="202" t="s">
        <v>181</v>
      </c>
      <c r="T257" s="203" t="s">
        <v>194</v>
      </c>
      <c r="U257" s="204">
        <v>0.37975</v>
      </c>
      <c r="V257" s="204">
        <f>ROUND(E257*U257,2)</f>
        <v>20.69</v>
      </c>
      <c r="W257" s="204"/>
      <c r="X257" s="204" t="s">
        <v>175</v>
      </c>
      <c r="Y257" s="205"/>
      <c r="Z257" s="205"/>
      <c r="AA257" s="205"/>
      <c r="AB257" s="205"/>
      <c r="AC257" s="205"/>
      <c r="AD257" s="205"/>
      <c r="AE257" s="205"/>
      <c r="AF257" s="205"/>
      <c r="AG257" s="205" t="s">
        <v>176</v>
      </c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</row>
    <row r="258" spans="1:60" ht="12.75" outlineLevel="1">
      <c r="A258" s="196">
        <v>178</v>
      </c>
      <c r="B258" s="197" t="s">
        <v>590</v>
      </c>
      <c r="C258" s="198" t="s">
        <v>591</v>
      </c>
      <c r="D258" s="199" t="s">
        <v>192</v>
      </c>
      <c r="E258" s="200">
        <v>2.5</v>
      </c>
      <c r="F258" s="201"/>
      <c r="G258" s="202">
        <f>ROUND(E258*F258,2)</f>
        <v>0</v>
      </c>
      <c r="H258" s="201"/>
      <c r="I258" s="202">
        <f>ROUND(E258*H258,2)</f>
        <v>0</v>
      </c>
      <c r="J258" s="201"/>
      <c r="K258" s="202">
        <f>ROUND(E258*J258,2)</f>
        <v>0</v>
      </c>
      <c r="L258" s="202">
        <v>21</v>
      </c>
      <c r="M258" s="202">
        <f>G258*(1+L258/100)</f>
        <v>0</v>
      </c>
      <c r="N258" s="202">
        <v>0.00032</v>
      </c>
      <c r="O258" s="202">
        <f>ROUND(E258*N258,2)</f>
        <v>0</v>
      </c>
      <c r="P258" s="202">
        <v>0</v>
      </c>
      <c r="Q258" s="202">
        <f>ROUND(E258*P258,2)</f>
        <v>0</v>
      </c>
      <c r="R258" s="202" t="s">
        <v>589</v>
      </c>
      <c r="S258" s="202" t="s">
        <v>181</v>
      </c>
      <c r="T258" s="203" t="s">
        <v>194</v>
      </c>
      <c r="U258" s="204">
        <v>0.43675</v>
      </c>
      <c r="V258" s="204">
        <f>ROUND(E258*U258,2)</f>
        <v>1.09</v>
      </c>
      <c r="W258" s="204"/>
      <c r="X258" s="204" t="s">
        <v>175</v>
      </c>
      <c r="Y258" s="205"/>
      <c r="Z258" s="205"/>
      <c r="AA258" s="205"/>
      <c r="AB258" s="205"/>
      <c r="AC258" s="205"/>
      <c r="AD258" s="205"/>
      <c r="AE258" s="205"/>
      <c r="AF258" s="205"/>
      <c r="AG258" s="205" t="s">
        <v>176</v>
      </c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</row>
    <row r="259" spans="1:33" ht="12.75">
      <c r="A259" s="188" t="s">
        <v>158</v>
      </c>
      <c r="B259" s="189" t="s">
        <v>18</v>
      </c>
      <c r="C259" s="190" t="s">
        <v>19</v>
      </c>
      <c r="D259" s="191"/>
      <c r="E259" s="192"/>
      <c r="F259" s="193"/>
      <c r="G259" s="193">
        <f>SUMIF(AG260:AG266,"&lt;&gt;NOR",G260:G266)</f>
        <v>0</v>
      </c>
      <c r="H259" s="193"/>
      <c r="I259" s="193">
        <f>SUM(I260:I266)</f>
        <v>0</v>
      </c>
      <c r="J259" s="193"/>
      <c r="K259" s="193">
        <f>SUM(K260:K266)</f>
        <v>0</v>
      </c>
      <c r="L259" s="193"/>
      <c r="M259" s="193">
        <f>SUM(M260:M266)</f>
        <v>0</v>
      </c>
      <c r="N259" s="193"/>
      <c r="O259" s="193">
        <f>SUM(O260:O266)</f>
        <v>0</v>
      </c>
      <c r="P259" s="193"/>
      <c r="Q259" s="193">
        <f>SUM(Q260:Q266)</f>
        <v>0</v>
      </c>
      <c r="R259" s="193"/>
      <c r="S259" s="193"/>
      <c r="T259" s="194"/>
      <c r="U259" s="195"/>
      <c r="V259" s="195">
        <f>SUM(V260:V266)</f>
        <v>0</v>
      </c>
      <c r="W259" s="195"/>
      <c r="X259" s="195"/>
      <c r="AG259" t="s">
        <v>159</v>
      </c>
    </row>
    <row r="260" spans="1:60" ht="12.75" outlineLevel="1">
      <c r="A260" s="196">
        <v>179</v>
      </c>
      <c r="B260" s="197" t="s">
        <v>592</v>
      </c>
      <c r="C260" s="198" t="s">
        <v>593</v>
      </c>
      <c r="D260" s="199" t="s">
        <v>594</v>
      </c>
      <c r="E260" s="200">
        <v>1</v>
      </c>
      <c r="F260" s="201"/>
      <c r="G260" s="202">
        <f>ROUND(E260*F260,2)</f>
        <v>0</v>
      </c>
      <c r="H260" s="201"/>
      <c r="I260" s="202">
        <f>ROUND(E260*H260,2)</f>
        <v>0</v>
      </c>
      <c r="J260" s="201"/>
      <c r="K260" s="202">
        <f>ROUND(E260*J260,2)</f>
        <v>0</v>
      </c>
      <c r="L260" s="202">
        <v>21</v>
      </c>
      <c r="M260" s="202">
        <f>G260*(1+L260/100)</f>
        <v>0</v>
      </c>
      <c r="N260" s="202">
        <v>0</v>
      </c>
      <c r="O260" s="202">
        <f>ROUND(E260*N260,2)</f>
        <v>0</v>
      </c>
      <c r="P260" s="202">
        <v>0</v>
      </c>
      <c r="Q260" s="202">
        <f>ROUND(E260*P260,2)</f>
        <v>0</v>
      </c>
      <c r="R260" s="202"/>
      <c r="S260" s="202" t="s">
        <v>181</v>
      </c>
      <c r="T260" s="203" t="s">
        <v>164</v>
      </c>
      <c r="U260" s="204">
        <v>0</v>
      </c>
      <c r="V260" s="204">
        <f>ROUND(E260*U260,2)</f>
        <v>0</v>
      </c>
      <c r="W260" s="204"/>
      <c r="X260" s="204" t="s">
        <v>595</v>
      </c>
      <c r="Y260" s="205"/>
      <c r="Z260" s="205"/>
      <c r="AA260" s="205"/>
      <c r="AB260" s="205"/>
      <c r="AC260" s="205"/>
      <c r="AD260" s="205"/>
      <c r="AE260" s="205"/>
      <c r="AF260" s="205"/>
      <c r="AG260" s="205" t="s">
        <v>596</v>
      </c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</row>
    <row r="261" spans="1:60" ht="12.75" outlineLevel="1">
      <c r="A261" s="206">
        <v>180</v>
      </c>
      <c r="B261" s="207" t="s">
        <v>597</v>
      </c>
      <c r="C261" s="208" t="s">
        <v>598</v>
      </c>
      <c r="D261" s="209" t="s">
        <v>594</v>
      </c>
      <c r="E261" s="210">
        <v>1</v>
      </c>
      <c r="F261" s="211"/>
      <c r="G261" s="212">
        <f>ROUND(E261*F261,2)</f>
        <v>0</v>
      </c>
      <c r="H261" s="211"/>
      <c r="I261" s="212">
        <f>ROUND(E261*H261,2)</f>
        <v>0</v>
      </c>
      <c r="J261" s="211"/>
      <c r="K261" s="212">
        <f>ROUND(E261*J261,2)</f>
        <v>0</v>
      </c>
      <c r="L261" s="212">
        <v>21</v>
      </c>
      <c r="M261" s="212">
        <f>G261*(1+L261/100)</f>
        <v>0</v>
      </c>
      <c r="N261" s="212">
        <v>0</v>
      </c>
      <c r="O261" s="212">
        <f>ROUND(E261*N261,2)</f>
        <v>0</v>
      </c>
      <c r="P261" s="212">
        <v>0</v>
      </c>
      <c r="Q261" s="212">
        <f>ROUND(E261*P261,2)</f>
        <v>0</v>
      </c>
      <c r="R261" s="212"/>
      <c r="S261" s="212" t="s">
        <v>181</v>
      </c>
      <c r="T261" s="213" t="s">
        <v>164</v>
      </c>
      <c r="U261" s="204">
        <v>0</v>
      </c>
      <c r="V261" s="204">
        <f>ROUND(E261*U261,2)</f>
        <v>0</v>
      </c>
      <c r="W261" s="204"/>
      <c r="X261" s="204" t="s">
        <v>595</v>
      </c>
      <c r="Y261" s="205"/>
      <c r="Z261" s="205"/>
      <c r="AA261" s="205"/>
      <c r="AB261" s="205"/>
      <c r="AC261" s="205"/>
      <c r="AD261" s="205"/>
      <c r="AE261" s="205"/>
      <c r="AF261" s="205"/>
      <c r="AG261" s="205" t="s">
        <v>596</v>
      </c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</row>
    <row r="262" spans="1:60" ht="33.75" customHeight="1" outlineLevel="1">
      <c r="A262" s="214"/>
      <c r="B262" s="215"/>
      <c r="C262" s="223" t="s">
        <v>599</v>
      </c>
      <c r="D262" s="223"/>
      <c r="E262" s="223"/>
      <c r="F262" s="223"/>
      <c r="G262" s="223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5"/>
      <c r="Z262" s="205"/>
      <c r="AA262" s="205"/>
      <c r="AB262" s="205"/>
      <c r="AC262" s="205"/>
      <c r="AD262" s="205"/>
      <c r="AE262" s="205"/>
      <c r="AF262" s="205"/>
      <c r="AG262" s="205" t="s">
        <v>198</v>
      </c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24" t="str">
        <f>C262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262" s="205"/>
      <c r="BC262" s="205"/>
      <c r="BD262" s="205"/>
      <c r="BE262" s="205"/>
      <c r="BF262" s="205"/>
      <c r="BG262" s="205"/>
      <c r="BH262" s="205"/>
    </row>
    <row r="263" spans="1:60" ht="12.75" outlineLevel="1">
      <c r="A263" s="206">
        <v>181</v>
      </c>
      <c r="B263" s="207" t="s">
        <v>600</v>
      </c>
      <c r="C263" s="208" t="s">
        <v>601</v>
      </c>
      <c r="D263" s="209" t="s">
        <v>594</v>
      </c>
      <c r="E263" s="210">
        <v>1</v>
      </c>
      <c r="F263" s="211"/>
      <c r="G263" s="212">
        <f>ROUND(E263*F263,2)</f>
        <v>0</v>
      </c>
      <c r="H263" s="211"/>
      <c r="I263" s="212">
        <f>ROUND(E263*H263,2)</f>
        <v>0</v>
      </c>
      <c r="J263" s="211"/>
      <c r="K263" s="212">
        <f>ROUND(E263*J263,2)</f>
        <v>0</v>
      </c>
      <c r="L263" s="212">
        <v>21</v>
      </c>
      <c r="M263" s="212">
        <f>G263*(1+L263/100)</f>
        <v>0</v>
      </c>
      <c r="N263" s="212">
        <v>0</v>
      </c>
      <c r="O263" s="212">
        <f>ROUND(E263*N263,2)</f>
        <v>0</v>
      </c>
      <c r="P263" s="212">
        <v>0</v>
      </c>
      <c r="Q263" s="212">
        <f>ROUND(E263*P263,2)</f>
        <v>0</v>
      </c>
      <c r="R263" s="212"/>
      <c r="S263" s="212" t="s">
        <v>181</v>
      </c>
      <c r="T263" s="213" t="s">
        <v>164</v>
      </c>
      <c r="U263" s="204">
        <v>0</v>
      </c>
      <c r="V263" s="204">
        <f>ROUND(E263*U263,2)</f>
        <v>0</v>
      </c>
      <c r="W263" s="204"/>
      <c r="X263" s="204" t="s">
        <v>595</v>
      </c>
      <c r="Y263" s="205"/>
      <c r="Z263" s="205"/>
      <c r="AA263" s="205"/>
      <c r="AB263" s="205"/>
      <c r="AC263" s="205"/>
      <c r="AD263" s="205"/>
      <c r="AE263" s="205"/>
      <c r="AF263" s="205"/>
      <c r="AG263" s="205" t="s">
        <v>596</v>
      </c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</row>
    <row r="264" spans="1:60" ht="22.5" customHeight="1" outlineLevel="1">
      <c r="A264" s="214"/>
      <c r="B264" s="215"/>
      <c r="C264" s="223" t="s">
        <v>602</v>
      </c>
      <c r="D264" s="223"/>
      <c r="E264" s="223"/>
      <c r="F264" s="223"/>
      <c r="G264" s="223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5"/>
      <c r="Z264" s="205"/>
      <c r="AA264" s="205"/>
      <c r="AB264" s="205"/>
      <c r="AC264" s="205"/>
      <c r="AD264" s="205"/>
      <c r="AE264" s="205"/>
      <c r="AF264" s="205"/>
      <c r="AG264" s="205" t="s">
        <v>198</v>
      </c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24" t="str">
        <f>C264</f>
        <v>Náklady na ztížené podmínky provádění tam, kde se vyskytují omezující vlivy konkrétního prostředí, které mají prokazatelný vliv na provádění stavebních prací, Jedná se zejména o náklady související s extrémními podmínkami místa provádění.</v>
      </c>
      <c r="BB264" s="205"/>
      <c r="BC264" s="205"/>
      <c r="BD264" s="205"/>
      <c r="BE264" s="205"/>
      <c r="BF264" s="205"/>
      <c r="BG264" s="205"/>
      <c r="BH264" s="205"/>
    </row>
    <row r="265" spans="1:60" ht="12.75" outlineLevel="1">
      <c r="A265" s="206">
        <v>182</v>
      </c>
      <c r="B265" s="207" t="s">
        <v>603</v>
      </c>
      <c r="C265" s="208" t="s">
        <v>604</v>
      </c>
      <c r="D265" s="209" t="s">
        <v>594</v>
      </c>
      <c r="E265" s="210">
        <v>1</v>
      </c>
      <c r="F265" s="211"/>
      <c r="G265" s="212">
        <f>ROUND(E265*F265,2)</f>
        <v>0</v>
      </c>
      <c r="H265" s="211"/>
      <c r="I265" s="212">
        <f>ROUND(E265*H265,2)</f>
        <v>0</v>
      </c>
      <c r="J265" s="211"/>
      <c r="K265" s="212">
        <f>ROUND(E265*J265,2)</f>
        <v>0</v>
      </c>
      <c r="L265" s="212">
        <v>21</v>
      </c>
      <c r="M265" s="212">
        <f>G265*(1+L265/100)</f>
        <v>0</v>
      </c>
      <c r="N265" s="212">
        <v>0</v>
      </c>
      <c r="O265" s="212">
        <f>ROUND(E265*N265,2)</f>
        <v>0</v>
      </c>
      <c r="P265" s="212">
        <v>0</v>
      </c>
      <c r="Q265" s="212">
        <f>ROUND(E265*P265,2)</f>
        <v>0</v>
      </c>
      <c r="R265" s="212"/>
      <c r="S265" s="212" t="s">
        <v>181</v>
      </c>
      <c r="T265" s="213" t="s">
        <v>164</v>
      </c>
      <c r="U265" s="204">
        <v>0</v>
      </c>
      <c r="V265" s="204">
        <f>ROUND(E265*U265,2)</f>
        <v>0</v>
      </c>
      <c r="W265" s="204"/>
      <c r="X265" s="204" t="s">
        <v>595</v>
      </c>
      <c r="Y265" s="205"/>
      <c r="Z265" s="205"/>
      <c r="AA265" s="205"/>
      <c r="AB265" s="205"/>
      <c r="AC265" s="205"/>
      <c r="AD265" s="205"/>
      <c r="AE265" s="205"/>
      <c r="AF265" s="205"/>
      <c r="AG265" s="205" t="s">
        <v>596</v>
      </c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</row>
    <row r="266" spans="1:60" ht="12.75" customHeight="1" outlineLevel="1">
      <c r="A266" s="214"/>
      <c r="B266" s="215"/>
      <c r="C266" s="223" t="s">
        <v>605</v>
      </c>
      <c r="D266" s="223"/>
      <c r="E266" s="223"/>
      <c r="F266" s="223"/>
      <c r="G266" s="223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5"/>
      <c r="Z266" s="205"/>
      <c r="AA266" s="205"/>
      <c r="AB266" s="205"/>
      <c r="AC266" s="205"/>
      <c r="AD266" s="205"/>
      <c r="AE266" s="205"/>
      <c r="AF266" s="205"/>
      <c r="AG266" s="205" t="s">
        <v>198</v>
      </c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</row>
    <row r="267" spans="1:33" ht="12.75">
      <c r="A267" s="166"/>
      <c r="B267" s="172"/>
      <c r="C267" s="225"/>
      <c r="D267" s="174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AE267">
        <v>15</v>
      </c>
      <c r="AF267">
        <v>21</v>
      </c>
      <c r="AG267" t="s">
        <v>145</v>
      </c>
    </row>
    <row r="268" spans="1:33" ht="12.75">
      <c r="A268" s="226"/>
      <c r="B268" s="227" t="s">
        <v>14</v>
      </c>
      <c r="C268" s="228"/>
      <c r="D268" s="229"/>
      <c r="E268" s="230"/>
      <c r="F268" s="230"/>
      <c r="G268" s="231">
        <f>G8+G17+G43+G57+G88+G105+G132+G143+G173+G209+G236+G250+G259</f>
        <v>0</v>
      </c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AE268">
        <f>SUMIF(L7:L266,AE267,G7:G266)</f>
        <v>0</v>
      </c>
      <c r="AF268">
        <f>SUMIF(L7:L266,AF267,G7:G266)</f>
        <v>0</v>
      </c>
      <c r="AG268" t="s">
        <v>606</v>
      </c>
    </row>
    <row r="269" spans="3:33" ht="12.75">
      <c r="C269" s="232"/>
      <c r="D269" s="110"/>
      <c r="AG269" t="s">
        <v>607</v>
      </c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  <row r="1130" ht="12.75">
      <c r="D1130" s="110"/>
    </row>
    <row r="1131" ht="12.75">
      <c r="D1131" s="110"/>
    </row>
    <row r="1132" ht="12.75">
      <c r="D1132" s="110"/>
    </row>
    <row r="1133" ht="12.75">
      <c r="D1133" s="110"/>
    </row>
    <row r="1134" ht="12.75">
      <c r="D1134" s="110"/>
    </row>
    <row r="1135" ht="12.75">
      <c r="D1135" s="110"/>
    </row>
    <row r="1136" ht="12.75">
      <c r="D1136" s="110"/>
    </row>
    <row r="1137" ht="12.75">
      <c r="D1137" s="110"/>
    </row>
    <row r="1138" ht="12.75">
      <c r="D1138" s="110"/>
    </row>
    <row r="1139" ht="12.75">
      <c r="D1139" s="110"/>
    </row>
    <row r="1140" ht="12.75">
      <c r="D1140" s="110"/>
    </row>
    <row r="1141" ht="12.75">
      <c r="D1141" s="110"/>
    </row>
    <row r="1142" ht="12.75">
      <c r="D1142" s="110"/>
    </row>
    <row r="1143" ht="12.75">
      <c r="D1143" s="110"/>
    </row>
    <row r="1144" ht="12.75">
      <c r="D1144" s="110"/>
    </row>
    <row r="1145" ht="12.75">
      <c r="D1145" s="110"/>
    </row>
    <row r="1146" ht="12.75">
      <c r="D1146" s="110"/>
    </row>
    <row r="1147" ht="12.75">
      <c r="D1147" s="110"/>
    </row>
    <row r="1148" ht="12.75">
      <c r="D1148" s="110"/>
    </row>
    <row r="1149" ht="12.75">
      <c r="D1149" s="110"/>
    </row>
    <row r="1150" ht="12.75">
      <c r="D1150" s="110"/>
    </row>
    <row r="1151" ht="12.75">
      <c r="D1151" s="110"/>
    </row>
    <row r="1152" ht="12.75">
      <c r="D1152" s="110"/>
    </row>
    <row r="1153" ht="12.75">
      <c r="D1153" s="110"/>
    </row>
    <row r="1154" ht="12.75">
      <c r="D1154" s="110"/>
    </row>
    <row r="1155" ht="12.75">
      <c r="D1155" s="110"/>
    </row>
    <row r="1156" ht="12.75">
      <c r="D1156" s="110"/>
    </row>
    <row r="1157" ht="12.75">
      <c r="D1157" s="110"/>
    </row>
    <row r="1158" ht="12.75">
      <c r="D1158" s="110"/>
    </row>
    <row r="1159" ht="12.75">
      <c r="D1159" s="110"/>
    </row>
    <row r="1160" ht="12.75">
      <c r="D1160" s="110"/>
    </row>
    <row r="1161" ht="12.75">
      <c r="D1161" s="110"/>
    </row>
    <row r="1162" ht="12.75">
      <c r="D1162" s="110"/>
    </row>
    <row r="1163" ht="12.75">
      <c r="D1163" s="110"/>
    </row>
    <row r="1164" ht="12.75">
      <c r="D1164" s="110"/>
    </row>
    <row r="1165" ht="12.75">
      <c r="D1165" s="110"/>
    </row>
    <row r="1166" ht="12.75">
      <c r="D1166" s="110"/>
    </row>
    <row r="1167" ht="12.75">
      <c r="D1167" s="110"/>
    </row>
    <row r="1168" ht="12.75">
      <c r="D1168" s="110"/>
    </row>
    <row r="1169" ht="12.75">
      <c r="D1169" s="110"/>
    </row>
    <row r="1170" ht="12.75">
      <c r="D1170" s="110"/>
    </row>
    <row r="1171" ht="12.75">
      <c r="D1171" s="110"/>
    </row>
    <row r="1172" ht="12.75">
      <c r="D1172" s="110"/>
    </row>
    <row r="1173" ht="12.75">
      <c r="D1173" s="110"/>
    </row>
    <row r="1174" ht="12.75">
      <c r="D1174" s="110"/>
    </row>
    <row r="1175" ht="12.75">
      <c r="D1175" s="110"/>
    </row>
    <row r="1176" ht="12.75">
      <c r="D1176" s="110"/>
    </row>
    <row r="1177" ht="12.75">
      <c r="D1177" s="110"/>
    </row>
    <row r="1178" ht="12.75">
      <c r="D1178" s="110"/>
    </row>
    <row r="1179" ht="12.75">
      <c r="D1179" s="110"/>
    </row>
    <row r="1180" ht="12.75">
      <c r="D1180" s="110"/>
    </row>
    <row r="1181" ht="12.75">
      <c r="D1181" s="110"/>
    </row>
    <row r="1182" ht="12.75">
      <c r="D1182" s="110"/>
    </row>
    <row r="1183" ht="12.75">
      <c r="D1183" s="110"/>
    </row>
    <row r="1184" ht="12.75">
      <c r="D1184" s="110"/>
    </row>
    <row r="1185" ht="12.75">
      <c r="D1185" s="110"/>
    </row>
    <row r="1186" ht="12.75">
      <c r="D1186" s="110"/>
    </row>
    <row r="1187" ht="12.75">
      <c r="D1187" s="110"/>
    </row>
    <row r="1188" ht="12.75">
      <c r="D1188" s="110"/>
    </row>
    <row r="1189" ht="12.75">
      <c r="D1189" s="110"/>
    </row>
    <row r="1190" ht="12.75">
      <c r="D1190" s="110"/>
    </row>
    <row r="1191" ht="12.75">
      <c r="D1191" s="110"/>
    </row>
    <row r="1192" ht="12.75">
      <c r="D1192" s="110"/>
    </row>
    <row r="1193" ht="12.75">
      <c r="D1193" s="110"/>
    </row>
    <row r="1194" ht="12.75">
      <c r="D1194" s="110"/>
    </row>
    <row r="1195" ht="12.75">
      <c r="D1195" s="110"/>
    </row>
    <row r="1196" ht="12.75">
      <c r="D1196" s="110"/>
    </row>
    <row r="1197" ht="12.75">
      <c r="D1197" s="110"/>
    </row>
    <row r="1198" ht="12.75">
      <c r="D1198" s="110"/>
    </row>
    <row r="1199" ht="12.75">
      <c r="D1199" s="110"/>
    </row>
    <row r="1200" ht="12.75">
      <c r="D1200" s="110"/>
    </row>
    <row r="1201" ht="12.75">
      <c r="D1201" s="110"/>
    </row>
    <row r="1202" ht="12.75">
      <c r="D1202" s="110"/>
    </row>
    <row r="1203" ht="12.75">
      <c r="D1203" s="110"/>
    </row>
    <row r="1204" ht="12.75">
      <c r="D1204" s="110"/>
    </row>
    <row r="1205" ht="12.75">
      <c r="D1205" s="110"/>
    </row>
    <row r="1206" ht="12.75">
      <c r="D1206" s="110"/>
    </row>
    <row r="1207" ht="12.75">
      <c r="D1207" s="110"/>
    </row>
    <row r="1208" ht="12.75">
      <c r="D1208" s="110"/>
    </row>
    <row r="1209" ht="12.75">
      <c r="D1209" s="110"/>
    </row>
    <row r="1210" ht="12.75">
      <c r="D1210" s="110"/>
    </row>
    <row r="1211" ht="12.75">
      <c r="D1211" s="110"/>
    </row>
    <row r="1212" ht="12.75">
      <c r="D1212" s="110"/>
    </row>
    <row r="1213" ht="12.75">
      <c r="D1213" s="110"/>
    </row>
    <row r="1214" ht="12.75">
      <c r="D1214" s="110"/>
    </row>
    <row r="1215" ht="12.75">
      <c r="D1215" s="110"/>
    </row>
    <row r="1216" ht="12.75">
      <c r="D1216" s="110"/>
    </row>
    <row r="1217" ht="12.75">
      <c r="D1217" s="110"/>
    </row>
    <row r="1218" ht="12.75">
      <c r="D1218" s="110"/>
    </row>
    <row r="1219" ht="12.75">
      <c r="D1219" s="110"/>
    </row>
    <row r="1220" ht="12.75">
      <c r="D1220" s="110"/>
    </row>
    <row r="1221" ht="12.75">
      <c r="D1221" s="110"/>
    </row>
    <row r="1222" ht="12.75">
      <c r="D1222" s="110"/>
    </row>
    <row r="1223" ht="12.75">
      <c r="D1223" s="110"/>
    </row>
    <row r="1224" ht="12.75">
      <c r="D1224" s="110"/>
    </row>
    <row r="1225" ht="12.75">
      <c r="D1225" s="110"/>
    </row>
    <row r="1226" ht="12.75">
      <c r="D1226" s="110"/>
    </row>
    <row r="1227" ht="12.75">
      <c r="D1227" s="110"/>
    </row>
    <row r="1228" ht="12.75">
      <c r="D1228" s="110"/>
    </row>
    <row r="1229" ht="12.75">
      <c r="D1229" s="110"/>
    </row>
    <row r="1230" ht="12.75">
      <c r="D1230" s="110"/>
    </row>
    <row r="1231" ht="12.75">
      <c r="D1231" s="110"/>
    </row>
    <row r="1232" ht="12.75">
      <c r="D1232" s="110"/>
    </row>
    <row r="1233" ht="12.75">
      <c r="D1233" s="110"/>
    </row>
    <row r="1234" ht="12.75">
      <c r="D1234" s="110"/>
    </row>
    <row r="1235" ht="12.75">
      <c r="D1235" s="110"/>
    </row>
    <row r="1236" ht="12.75">
      <c r="D1236" s="110"/>
    </row>
    <row r="1237" ht="12.75">
      <c r="D1237" s="110"/>
    </row>
    <row r="1238" ht="12.75">
      <c r="D1238" s="110"/>
    </row>
    <row r="1239" ht="12.75">
      <c r="D1239" s="110"/>
    </row>
    <row r="1240" ht="12.75">
      <c r="D1240" s="110"/>
    </row>
    <row r="1241" ht="12.75">
      <c r="D1241" s="110"/>
    </row>
    <row r="1242" ht="12.75">
      <c r="D1242" s="110"/>
    </row>
    <row r="1243" ht="12.75">
      <c r="D1243" s="110"/>
    </row>
    <row r="1244" ht="12.75">
      <c r="D1244" s="110"/>
    </row>
    <row r="1245" ht="12.75">
      <c r="D1245" s="110"/>
    </row>
    <row r="1246" ht="12.75">
      <c r="D1246" s="110"/>
    </row>
    <row r="1247" ht="12.75">
      <c r="D1247" s="110"/>
    </row>
    <row r="1248" ht="12.75">
      <c r="D1248" s="110"/>
    </row>
    <row r="1249" ht="12.75">
      <c r="D1249" s="110"/>
    </row>
    <row r="1250" ht="12.75">
      <c r="D1250" s="110"/>
    </row>
    <row r="1251" ht="12.75">
      <c r="D1251" s="110"/>
    </row>
    <row r="1252" ht="12.75">
      <c r="D1252" s="110"/>
    </row>
    <row r="1253" ht="12.75">
      <c r="D1253" s="110"/>
    </row>
    <row r="1254" ht="12.75">
      <c r="D1254" s="110"/>
    </row>
    <row r="1255" ht="12.75">
      <c r="D1255" s="110"/>
    </row>
    <row r="1256" ht="12.75">
      <c r="D1256" s="110"/>
    </row>
    <row r="1257" ht="12.75">
      <c r="D1257" s="110"/>
    </row>
    <row r="1258" ht="12.75">
      <c r="D1258" s="110"/>
    </row>
    <row r="1259" ht="12.75">
      <c r="D1259" s="110"/>
    </row>
    <row r="1260" ht="12.75">
      <c r="D1260" s="110"/>
    </row>
    <row r="1261" ht="12.75">
      <c r="D1261" s="110"/>
    </row>
    <row r="1262" ht="12.75">
      <c r="D1262" s="110"/>
    </row>
    <row r="1263" ht="12.75">
      <c r="D1263" s="110"/>
    </row>
    <row r="1264" ht="12.75">
      <c r="D1264" s="110"/>
    </row>
    <row r="1265" ht="12.75">
      <c r="D1265" s="110"/>
    </row>
    <row r="1266" ht="12.75">
      <c r="D1266" s="110"/>
    </row>
    <row r="1267" ht="12.75">
      <c r="D1267" s="110"/>
    </row>
    <row r="1268" ht="12.75">
      <c r="D1268" s="110"/>
    </row>
    <row r="1269" ht="12.75">
      <c r="D1269" s="110"/>
    </row>
  </sheetData>
  <mergeCells count="68">
    <mergeCell ref="A1:G1"/>
    <mergeCell ref="C2:G2"/>
    <mergeCell ref="C3:G3"/>
    <mergeCell ref="C4:G4"/>
    <mergeCell ref="C19:G19"/>
    <mergeCell ref="C20:G20"/>
    <mergeCell ref="C22:G22"/>
    <mergeCell ref="C23:G23"/>
    <mergeCell ref="C42:G42"/>
    <mergeCell ref="C45:G45"/>
    <mergeCell ref="C46:G46"/>
    <mergeCell ref="C48:G48"/>
    <mergeCell ref="C52:G52"/>
    <mergeCell ref="C56:G56"/>
    <mergeCell ref="C59:G59"/>
    <mergeCell ref="C61:G61"/>
    <mergeCell ref="C65:G65"/>
    <mergeCell ref="C66:G66"/>
    <mergeCell ref="C67:G67"/>
    <mergeCell ref="C69:G69"/>
    <mergeCell ref="C70:G70"/>
    <mergeCell ref="C71:G71"/>
    <mergeCell ref="C73:G73"/>
    <mergeCell ref="C75:G75"/>
    <mergeCell ref="C78:G78"/>
    <mergeCell ref="C80:G80"/>
    <mergeCell ref="C87:G87"/>
    <mergeCell ref="C90:G90"/>
    <mergeCell ref="C104:G104"/>
    <mergeCell ref="C107:G107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1:G131"/>
    <mergeCell ref="C145:G145"/>
    <mergeCell ref="C175:G175"/>
    <mergeCell ref="C177:G177"/>
    <mergeCell ref="C181:G181"/>
    <mergeCell ref="C183:G183"/>
    <mergeCell ref="C185:G185"/>
    <mergeCell ref="C187:G187"/>
    <mergeCell ref="C194:G194"/>
    <mergeCell ref="C197:G197"/>
    <mergeCell ref="C199:G199"/>
    <mergeCell ref="C201:G201"/>
    <mergeCell ref="C203:G203"/>
    <mergeCell ref="C205:G205"/>
    <mergeCell ref="C238:G238"/>
    <mergeCell ref="C240:G240"/>
    <mergeCell ref="C244:G244"/>
    <mergeCell ref="C249:G249"/>
    <mergeCell ref="C252:G252"/>
    <mergeCell ref="C254:G254"/>
    <mergeCell ref="C256:G256"/>
    <mergeCell ref="C262:G262"/>
    <mergeCell ref="C264:G264"/>
    <mergeCell ref="C266:G266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87"/>
  <sheetViews>
    <sheetView zoomScale="110" zoomScaleNormal="11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19" max="19" width="8.625" style="0" customWidth="1"/>
    <col min="20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98.75390625" style="0" customWidth="1"/>
    <col min="54" max="1025" width="8.625" style="0" customWidth="1"/>
  </cols>
  <sheetData>
    <row r="1" spans="1:33" ht="15.75" customHeight="1">
      <c r="A1" s="176" t="s">
        <v>129</v>
      </c>
      <c r="B1" s="176"/>
      <c r="C1" s="176"/>
      <c r="D1" s="176"/>
      <c r="E1" s="176"/>
      <c r="F1" s="176"/>
      <c r="G1" s="176"/>
      <c r="AG1" t="s">
        <v>130</v>
      </c>
    </row>
    <row r="2" spans="1:33" ht="24.95" customHeight="1">
      <c r="A2" s="169" t="s">
        <v>126</v>
      </c>
      <c r="B2" s="170" t="s">
        <v>5</v>
      </c>
      <c r="C2" s="177" t="s">
        <v>6</v>
      </c>
      <c r="D2" s="177"/>
      <c r="E2" s="177"/>
      <c r="F2" s="177"/>
      <c r="G2" s="177"/>
      <c r="AG2" t="s">
        <v>131</v>
      </c>
    </row>
    <row r="3" spans="1:33" ht="24.95" customHeight="1">
      <c r="A3" s="169" t="s">
        <v>127</v>
      </c>
      <c r="B3" s="170" t="s">
        <v>44</v>
      </c>
      <c r="C3" s="177" t="s">
        <v>45</v>
      </c>
      <c r="D3" s="177"/>
      <c r="E3" s="177"/>
      <c r="F3" s="177"/>
      <c r="G3" s="177"/>
      <c r="AC3" s="175" t="s">
        <v>132</v>
      </c>
      <c r="AG3" t="s">
        <v>133</v>
      </c>
    </row>
    <row r="4" spans="1:33" ht="24.95" customHeight="1">
      <c r="A4" s="178" t="s">
        <v>128</v>
      </c>
      <c r="B4" s="179" t="s">
        <v>48</v>
      </c>
      <c r="C4" s="180" t="s">
        <v>49</v>
      </c>
      <c r="D4" s="180"/>
      <c r="E4" s="180"/>
      <c r="F4" s="180"/>
      <c r="G4" s="180"/>
      <c r="AG4" t="s">
        <v>134</v>
      </c>
    </row>
    <row r="5" ht="12.75">
      <c r="D5" s="110"/>
    </row>
    <row r="6" spans="1:24" ht="38.25">
      <c r="A6" s="181" t="s">
        <v>135</v>
      </c>
      <c r="B6" s="182" t="s">
        <v>136</v>
      </c>
      <c r="C6" s="182" t="s">
        <v>137</v>
      </c>
      <c r="D6" s="183" t="s">
        <v>138</v>
      </c>
      <c r="E6" s="181" t="s">
        <v>139</v>
      </c>
      <c r="F6" s="184" t="s">
        <v>140</v>
      </c>
      <c r="G6" s="181" t="s">
        <v>14</v>
      </c>
      <c r="H6" s="185" t="s">
        <v>141</v>
      </c>
      <c r="I6" s="185" t="s">
        <v>142</v>
      </c>
      <c r="J6" s="185" t="s">
        <v>143</v>
      </c>
      <c r="K6" s="185" t="s">
        <v>144</v>
      </c>
      <c r="L6" s="185" t="s">
        <v>145</v>
      </c>
      <c r="M6" s="185" t="s">
        <v>146</v>
      </c>
      <c r="N6" s="185" t="s">
        <v>147</v>
      </c>
      <c r="O6" s="185" t="s">
        <v>148</v>
      </c>
      <c r="P6" s="185" t="s">
        <v>149</v>
      </c>
      <c r="Q6" s="185" t="s">
        <v>150</v>
      </c>
      <c r="R6" s="185" t="s">
        <v>151</v>
      </c>
      <c r="S6" s="185" t="s">
        <v>152</v>
      </c>
      <c r="T6" s="185" t="s">
        <v>153</v>
      </c>
      <c r="U6" s="185" t="s">
        <v>154</v>
      </c>
      <c r="V6" s="185" t="s">
        <v>155</v>
      </c>
      <c r="W6" s="185" t="s">
        <v>156</v>
      </c>
      <c r="X6" s="185" t="s">
        <v>157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158</v>
      </c>
      <c r="B8" s="189" t="s">
        <v>78</v>
      </c>
      <c r="C8" s="190" t="s">
        <v>79</v>
      </c>
      <c r="D8" s="191"/>
      <c r="E8" s="192"/>
      <c r="F8" s="193"/>
      <c r="G8" s="193">
        <f>SUMIF(AG9:AG14,"&lt;&gt;NOR",G9:G14)</f>
        <v>0</v>
      </c>
      <c r="H8" s="193"/>
      <c r="I8" s="193">
        <f>SUM(I9:I14)</f>
        <v>0</v>
      </c>
      <c r="J8" s="193"/>
      <c r="K8" s="193">
        <f>SUM(K9:K14)</f>
        <v>0</v>
      </c>
      <c r="L8" s="193"/>
      <c r="M8" s="193">
        <f>SUM(M9:M14)</f>
        <v>0</v>
      </c>
      <c r="N8" s="193"/>
      <c r="O8" s="193">
        <f>SUM(O9:O14)</f>
        <v>0</v>
      </c>
      <c r="P8" s="193"/>
      <c r="Q8" s="193">
        <f>SUM(Q9:Q14)</f>
        <v>0</v>
      </c>
      <c r="R8" s="193"/>
      <c r="S8" s="193"/>
      <c r="T8" s="194"/>
      <c r="U8" s="195"/>
      <c r="V8" s="195">
        <f>SUM(V9:V14)</f>
        <v>0</v>
      </c>
      <c r="W8" s="195"/>
      <c r="X8" s="195"/>
      <c r="AG8" t="s">
        <v>159</v>
      </c>
    </row>
    <row r="9" spans="1:60" ht="12.75" outlineLevel="1">
      <c r="A9" s="196">
        <v>1</v>
      </c>
      <c r="B9" s="197" t="s">
        <v>608</v>
      </c>
      <c r="C9" s="198" t="s">
        <v>609</v>
      </c>
      <c r="D9" s="199" t="s">
        <v>179</v>
      </c>
      <c r="E9" s="200">
        <v>8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/>
      <c r="S9" s="202" t="s">
        <v>163</v>
      </c>
      <c r="T9" s="203" t="s">
        <v>164</v>
      </c>
      <c r="U9" s="204">
        <v>0</v>
      </c>
      <c r="V9" s="204">
        <f>ROUND(E9*U9,2)</f>
        <v>0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166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1">
      <c r="A10" s="196">
        <v>2</v>
      </c>
      <c r="B10" s="197" t="s">
        <v>610</v>
      </c>
      <c r="C10" s="198" t="s">
        <v>611</v>
      </c>
      <c r="D10" s="199" t="s">
        <v>162</v>
      </c>
      <c r="E10" s="200">
        <v>1</v>
      </c>
      <c r="F10" s="201"/>
      <c r="G10" s="202">
        <f>ROUND(E10*F10,2)</f>
        <v>0</v>
      </c>
      <c r="H10" s="201"/>
      <c r="I10" s="202">
        <f>ROUND(E10*H10,2)</f>
        <v>0</v>
      </c>
      <c r="J10" s="201"/>
      <c r="K10" s="202">
        <f>ROUND(E10*J10,2)</f>
        <v>0</v>
      </c>
      <c r="L10" s="202">
        <v>21</v>
      </c>
      <c r="M10" s="202">
        <f>G10*(1+L10/100)</f>
        <v>0</v>
      </c>
      <c r="N10" s="202">
        <v>0</v>
      </c>
      <c r="O10" s="202">
        <f>ROUND(E10*N10,2)</f>
        <v>0</v>
      </c>
      <c r="P10" s="202">
        <v>0</v>
      </c>
      <c r="Q10" s="202">
        <f>ROUND(E10*P10,2)</f>
        <v>0</v>
      </c>
      <c r="R10" s="202"/>
      <c r="S10" s="202" t="s">
        <v>163</v>
      </c>
      <c r="T10" s="203" t="s">
        <v>164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166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196">
        <v>3</v>
      </c>
      <c r="B11" s="197" t="s">
        <v>160</v>
      </c>
      <c r="C11" s="198" t="s">
        <v>161</v>
      </c>
      <c r="D11" s="199" t="s">
        <v>162</v>
      </c>
      <c r="E11" s="200">
        <v>1</v>
      </c>
      <c r="F11" s="201"/>
      <c r="G11" s="202">
        <f>ROUND(E11*F11,2)</f>
        <v>0</v>
      </c>
      <c r="H11" s="201"/>
      <c r="I11" s="202">
        <f>ROUND(E11*H11,2)</f>
        <v>0</v>
      </c>
      <c r="J11" s="201"/>
      <c r="K11" s="202">
        <f>ROUND(E11*J11,2)</f>
        <v>0</v>
      </c>
      <c r="L11" s="202">
        <v>21</v>
      </c>
      <c r="M11" s="202">
        <f>G11*(1+L11/100)</f>
        <v>0</v>
      </c>
      <c r="N11" s="202">
        <v>0</v>
      </c>
      <c r="O11" s="202">
        <f>ROUND(E11*N11,2)</f>
        <v>0</v>
      </c>
      <c r="P11" s="202">
        <v>0</v>
      </c>
      <c r="Q11" s="202">
        <f>ROUND(E11*P11,2)</f>
        <v>0</v>
      </c>
      <c r="R11" s="202"/>
      <c r="S11" s="202" t="s">
        <v>163</v>
      </c>
      <c r="T11" s="203" t="s">
        <v>164</v>
      </c>
      <c r="U11" s="204">
        <v>0</v>
      </c>
      <c r="V11" s="204">
        <f>ROUND(E11*U11,2)</f>
        <v>0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166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196">
        <v>4</v>
      </c>
      <c r="B12" s="197" t="s">
        <v>167</v>
      </c>
      <c r="C12" s="198" t="s">
        <v>612</v>
      </c>
      <c r="D12" s="199" t="s">
        <v>613</v>
      </c>
      <c r="E12" s="200">
        <v>1</v>
      </c>
      <c r="F12" s="201"/>
      <c r="G12" s="202">
        <f>ROUND(E12*F12,2)</f>
        <v>0</v>
      </c>
      <c r="H12" s="201"/>
      <c r="I12" s="202">
        <f>ROUND(E12*H12,2)</f>
        <v>0</v>
      </c>
      <c r="J12" s="201"/>
      <c r="K12" s="202">
        <f>ROUND(E12*J12,2)</f>
        <v>0</v>
      </c>
      <c r="L12" s="202">
        <v>21</v>
      </c>
      <c r="M12" s="202">
        <f>G12*(1+L12/100)</f>
        <v>0</v>
      </c>
      <c r="N12" s="202">
        <v>0</v>
      </c>
      <c r="O12" s="202">
        <f>ROUND(E12*N12,2)</f>
        <v>0</v>
      </c>
      <c r="P12" s="202">
        <v>0</v>
      </c>
      <c r="Q12" s="202">
        <f>ROUND(E12*P12,2)</f>
        <v>0</v>
      </c>
      <c r="R12" s="202"/>
      <c r="S12" s="202" t="s">
        <v>163</v>
      </c>
      <c r="T12" s="203" t="s">
        <v>164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166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196">
        <v>5</v>
      </c>
      <c r="B13" s="197" t="s">
        <v>614</v>
      </c>
      <c r="C13" s="198" t="s">
        <v>615</v>
      </c>
      <c r="D13" s="199" t="s">
        <v>162</v>
      </c>
      <c r="E13" s="200">
        <v>1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</v>
      </c>
      <c r="O13" s="202">
        <f>ROUND(E13*N13,2)</f>
        <v>0</v>
      </c>
      <c r="P13" s="202">
        <v>0</v>
      </c>
      <c r="Q13" s="202">
        <f>ROUND(E13*P13,2)</f>
        <v>0</v>
      </c>
      <c r="R13" s="202"/>
      <c r="S13" s="202" t="s">
        <v>163</v>
      </c>
      <c r="T13" s="203" t="s">
        <v>164</v>
      </c>
      <c r="U13" s="204">
        <v>0</v>
      </c>
      <c r="V13" s="204">
        <f>ROUND(E13*U13,2)</f>
        <v>0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166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196">
        <v>6</v>
      </c>
      <c r="B14" s="197" t="s">
        <v>616</v>
      </c>
      <c r="C14" s="198" t="s">
        <v>617</v>
      </c>
      <c r="D14" s="199" t="s">
        <v>162</v>
      </c>
      <c r="E14" s="200">
        <v>1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21</v>
      </c>
      <c r="M14" s="202">
        <f>G14*(1+L14/100)</f>
        <v>0</v>
      </c>
      <c r="N14" s="202">
        <v>0</v>
      </c>
      <c r="O14" s="202">
        <f>ROUND(E14*N14,2)</f>
        <v>0</v>
      </c>
      <c r="P14" s="202">
        <v>0</v>
      </c>
      <c r="Q14" s="202">
        <f>ROUND(E14*P14,2)</f>
        <v>0</v>
      </c>
      <c r="R14" s="202"/>
      <c r="S14" s="202" t="s">
        <v>163</v>
      </c>
      <c r="T14" s="203" t="s">
        <v>164</v>
      </c>
      <c r="U14" s="204">
        <v>0</v>
      </c>
      <c r="V14" s="204">
        <f>ROUND(E14*U14,2)</f>
        <v>0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166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33" ht="12.75">
      <c r="A15" s="188" t="s">
        <v>158</v>
      </c>
      <c r="B15" s="189" t="s">
        <v>86</v>
      </c>
      <c r="C15" s="190" t="s">
        <v>87</v>
      </c>
      <c r="D15" s="191"/>
      <c r="E15" s="192"/>
      <c r="F15" s="193"/>
      <c r="G15" s="193">
        <f>SUMIF(AG16:AG66,"&lt;&gt;NOR",G16:G66)</f>
        <v>0</v>
      </c>
      <c r="H15" s="193"/>
      <c r="I15" s="193">
        <f>SUM(I16:I66)</f>
        <v>0</v>
      </c>
      <c r="J15" s="193"/>
      <c r="K15" s="193">
        <f>SUM(K16:K66)</f>
        <v>0</v>
      </c>
      <c r="L15" s="193"/>
      <c r="M15" s="193">
        <f>SUM(M16:M66)</f>
        <v>0</v>
      </c>
      <c r="N15" s="193"/>
      <c r="O15" s="193">
        <f>SUM(O16:O66)</f>
        <v>1.06</v>
      </c>
      <c r="P15" s="193"/>
      <c r="Q15" s="193">
        <f>SUM(Q16:Q66)</f>
        <v>0</v>
      </c>
      <c r="R15" s="193"/>
      <c r="S15" s="193"/>
      <c r="T15" s="194"/>
      <c r="U15" s="195"/>
      <c r="V15" s="195">
        <f>SUM(V16:V66)</f>
        <v>85.44</v>
      </c>
      <c r="W15" s="195"/>
      <c r="X15" s="195"/>
      <c r="AG15" t="s">
        <v>159</v>
      </c>
    </row>
    <row r="16" spans="1:60" ht="12.75" outlineLevel="1">
      <c r="A16" s="206">
        <v>7</v>
      </c>
      <c r="B16" s="207" t="s">
        <v>618</v>
      </c>
      <c r="C16" s="208" t="s">
        <v>619</v>
      </c>
      <c r="D16" s="209" t="s">
        <v>203</v>
      </c>
      <c r="E16" s="210">
        <v>12</v>
      </c>
      <c r="F16" s="211"/>
      <c r="G16" s="212">
        <f>ROUND(E16*F16,2)</f>
        <v>0</v>
      </c>
      <c r="H16" s="211"/>
      <c r="I16" s="212">
        <f>ROUND(E16*H16,2)</f>
        <v>0</v>
      </c>
      <c r="J16" s="211"/>
      <c r="K16" s="212">
        <f>ROUND(E16*J16,2)</f>
        <v>0</v>
      </c>
      <c r="L16" s="212">
        <v>21</v>
      </c>
      <c r="M16" s="212">
        <f>G16*(1+L16/100)</f>
        <v>0</v>
      </c>
      <c r="N16" s="212">
        <v>0.00509</v>
      </c>
      <c r="O16" s="212">
        <f>ROUND(E16*N16,2)</f>
        <v>0.06</v>
      </c>
      <c r="P16" s="212">
        <v>0</v>
      </c>
      <c r="Q16" s="212">
        <f>ROUND(E16*P16,2)</f>
        <v>0</v>
      </c>
      <c r="R16" s="212" t="s">
        <v>204</v>
      </c>
      <c r="S16" s="212" t="s">
        <v>181</v>
      </c>
      <c r="T16" s="213" t="s">
        <v>194</v>
      </c>
      <c r="U16" s="204">
        <v>0.531</v>
      </c>
      <c r="V16" s="204">
        <f>ROUND(E16*U16,2)</f>
        <v>6.37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166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customHeight="1" outlineLevel="1">
      <c r="A17" s="214"/>
      <c r="B17" s="215"/>
      <c r="C17" s="216" t="s">
        <v>620</v>
      </c>
      <c r="D17" s="216"/>
      <c r="E17" s="216"/>
      <c r="F17" s="216"/>
      <c r="G17" s="216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  <c r="Z17" s="205"/>
      <c r="AA17" s="205"/>
      <c r="AB17" s="205"/>
      <c r="AC17" s="205"/>
      <c r="AD17" s="205"/>
      <c r="AE17" s="205"/>
      <c r="AF17" s="205"/>
      <c r="AG17" s="205" t="s">
        <v>196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customHeight="1" outlineLevel="1">
      <c r="A18" s="214"/>
      <c r="B18" s="215"/>
      <c r="C18" s="217" t="s">
        <v>460</v>
      </c>
      <c r="D18" s="217"/>
      <c r="E18" s="217"/>
      <c r="F18" s="217"/>
      <c r="G18" s="217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198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customHeight="1" outlineLevel="1">
      <c r="A19" s="214"/>
      <c r="B19" s="215"/>
      <c r="C19" s="217" t="s">
        <v>197</v>
      </c>
      <c r="D19" s="217"/>
      <c r="E19" s="217"/>
      <c r="F19" s="217"/>
      <c r="G19" s="217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5"/>
      <c r="AD19" s="205"/>
      <c r="AE19" s="205"/>
      <c r="AF19" s="205"/>
      <c r="AG19" s="205" t="s">
        <v>198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206">
        <v>8</v>
      </c>
      <c r="B20" s="207" t="s">
        <v>621</v>
      </c>
      <c r="C20" s="208" t="s">
        <v>622</v>
      </c>
      <c r="D20" s="209" t="s">
        <v>203</v>
      </c>
      <c r="E20" s="210">
        <v>16</v>
      </c>
      <c r="F20" s="211"/>
      <c r="G20" s="212">
        <f>ROUND(E20*F20,2)</f>
        <v>0</v>
      </c>
      <c r="H20" s="211"/>
      <c r="I20" s="212">
        <f>ROUND(E20*H20,2)</f>
        <v>0</v>
      </c>
      <c r="J20" s="211"/>
      <c r="K20" s="212">
        <f>ROUND(E20*J20,2)</f>
        <v>0</v>
      </c>
      <c r="L20" s="212">
        <v>21</v>
      </c>
      <c r="M20" s="212">
        <f>G20*(1+L20/100)</f>
        <v>0</v>
      </c>
      <c r="N20" s="212">
        <v>0.01249</v>
      </c>
      <c r="O20" s="212">
        <f>ROUND(E20*N20,2)</f>
        <v>0.2</v>
      </c>
      <c r="P20" s="212">
        <v>0</v>
      </c>
      <c r="Q20" s="212">
        <f>ROUND(E20*P20,2)</f>
        <v>0</v>
      </c>
      <c r="R20" s="212" t="s">
        <v>204</v>
      </c>
      <c r="S20" s="212" t="s">
        <v>181</v>
      </c>
      <c r="T20" s="213" t="s">
        <v>194</v>
      </c>
      <c r="U20" s="204">
        <v>0.704</v>
      </c>
      <c r="V20" s="204">
        <f>ROUND(E20*U20,2)</f>
        <v>11.26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166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customHeight="1" outlineLevel="1">
      <c r="A21" s="214"/>
      <c r="B21" s="215"/>
      <c r="C21" s="216" t="s">
        <v>620</v>
      </c>
      <c r="D21" s="216"/>
      <c r="E21" s="216"/>
      <c r="F21" s="216"/>
      <c r="G21" s="216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196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customHeight="1" outlineLevel="1">
      <c r="A22" s="214"/>
      <c r="B22" s="215"/>
      <c r="C22" s="217" t="s">
        <v>460</v>
      </c>
      <c r="D22" s="217"/>
      <c r="E22" s="217"/>
      <c r="F22" s="217"/>
      <c r="G22" s="217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5"/>
      <c r="AA22" s="205"/>
      <c r="AB22" s="205"/>
      <c r="AC22" s="205"/>
      <c r="AD22" s="205"/>
      <c r="AE22" s="205"/>
      <c r="AF22" s="205"/>
      <c r="AG22" s="205" t="s">
        <v>198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customHeight="1" outlineLevel="1">
      <c r="A23" s="214"/>
      <c r="B23" s="215"/>
      <c r="C23" s="217" t="s">
        <v>197</v>
      </c>
      <c r="D23" s="217"/>
      <c r="E23" s="217"/>
      <c r="F23" s="217"/>
      <c r="G23" s="217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198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206">
        <v>9</v>
      </c>
      <c r="B24" s="207" t="s">
        <v>623</v>
      </c>
      <c r="C24" s="208" t="s">
        <v>624</v>
      </c>
      <c r="D24" s="209" t="s">
        <v>203</v>
      </c>
      <c r="E24" s="210">
        <v>3</v>
      </c>
      <c r="F24" s="211"/>
      <c r="G24" s="212">
        <f>ROUND(E24*F24,2)</f>
        <v>0</v>
      </c>
      <c r="H24" s="211"/>
      <c r="I24" s="212">
        <f>ROUND(E24*H24,2)</f>
        <v>0</v>
      </c>
      <c r="J24" s="211"/>
      <c r="K24" s="212">
        <f>ROUND(E24*J24,2)</f>
        <v>0</v>
      </c>
      <c r="L24" s="212">
        <v>21</v>
      </c>
      <c r="M24" s="212">
        <f>G24*(1+L24/100)</f>
        <v>0</v>
      </c>
      <c r="N24" s="212">
        <v>0.02169</v>
      </c>
      <c r="O24" s="212">
        <f>ROUND(E24*N24,2)</f>
        <v>0.07</v>
      </c>
      <c r="P24" s="212">
        <v>0</v>
      </c>
      <c r="Q24" s="212">
        <f>ROUND(E24*P24,2)</f>
        <v>0</v>
      </c>
      <c r="R24" s="212" t="s">
        <v>204</v>
      </c>
      <c r="S24" s="212" t="s">
        <v>181</v>
      </c>
      <c r="T24" s="213" t="s">
        <v>194</v>
      </c>
      <c r="U24" s="204">
        <v>0.793</v>
      </c>
      <c r="V24" s="204">
        <f>ROUND(E24*U24,2)</f>
        <v>2.38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166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customHeight="1" outlineLevel="1">
      <c r="A25" s="214"/>
      <c r="B25" s="215"/>
      <c r="C25" s="216" t="s">
        <v>620</v>
      </c>
      <c r="D25" s="216"/>
      <c r="E25" s="216"/>
      <c r="F25" s="216"/>
      <c r="G25" s="216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196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customHeight="1" outlineLevel="1">
      <c r="A26" s="214"/>
      <c r="B26" s="215"/>
      <c r="C26" s="217" t="s">
        <v>460</v>
      </c>
      <c r="D26" s="217"/>
      <c r="E26" s="217"/>
      <c r="F26" s="217"/>
      <c r="G26" s="217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  <c r="Z26" s="205"/>
      <c r="AA26" s="205"/>
      <c r="AB26" s="205"/>
      <c r="AC26" s="205"/>
      <c r="AD26" s="205"/>
      <c r="AE26" s="205"/>
      <c r="AF26" s="205"/>
      <c r="AG26" s="205" t="s">
        <v>198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customHeight="1" outlineLevel="1">
      <c r="A27" s="214"/>
      <c r="B27" s="215"/>
      <c r="C27" s="217" t="s">
        <v>197</v>
      </c>
      <c r="D27" s="217"/>
      <c r="E27" s="217"/>
      <c r="F27" s="217"/>
      <c r="G27" s="217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198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206">
        <v>10</v>
      </c>
      <c r="B28" s="207" t="s">
        <v>625</v>
      </c>
      <c r="C28" s="208" t="s">
        <v>626</v>
      </c>
      <c r="D28" s="209" t="s">
        <v>203</v>
      </c>
      <c r="E28" s="210">
        <v>2</v>
      </c>
      <c r="F28" s="211"/>
      <c r="G28" s="212">
        <f>ROUND(E28*F28,2)</f>
        <v>0</v>
      </c>
      <c r="H28" s="211"/>
      <c r="I28" s="212">
        <f>ROUND(E28*H28,2)</f>
        <v>0</v>
      </c>
      <c r="J28" s="211"/>
      <c r="K28" s="212">
        <f>ROUND(E28*J28,2)</f>
        <v>0</v>
      </c>
      <c r="L28" s="212">
        <v>21</v>
      </c>
      <c r="M28" s="212">
        <f>G28*(1+L28/100)</f>
        <v>0</v>
      </c>
      <c r="N28" s="212">
        <v>0.00806</v>
      </c>
      <c r="O28" s="212">
        <f>ROUND(E28*N28,2)</f>
        <v>0.02</v>
      </c>
      <c r="P28" s="212">
        <v>0</v>
      </c>
      <c r="Q28" s="212">
        <f>ROUND(E28*P28,2)</f>
        <v>0</v>
      </c>
      <c r="R28" s="212" t="s">
        <v>204</v>
      </c>
      <c r="S28" s="212" t="s">
        <v>181</v>
      </c>
      <c r="T28" s="213" t="s">
        <v>194</v>
      </c>
      <c r="U28" s="204">
        <v>0.537</v>
      </c>
      <c r="V28" s="204">
        <f>ROUND(E28*U28,2)</f>
        <v>1.07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166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customHeight="1" outlineLevel="1">
      <c r="A29" s="214"/>
      <c r="B29" s="215"/>
      <c r="C29" s="223" t="s">
        <v>460</v>
      </c>
      <c r="D29" s="223"/>
      <c r="E29" s="223"/>
      <c r="F29" s="223"/>
      <c r="G29" s="22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5"/>
      <c r="AA29" s="205"/>
      <c r="AB29" s="205"/>
      <c r="AC29" s="205"/>
      <c r="AD29" s="205"/>
      <c r="AE29" s="205"/>
      <c r="AF29" s="205"/>
      <c r="AG29" s="205" t="s">
        <v>198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customHeight="1" outlineLevel="1">
      <c r="A30" s="214"/>
      <c r="B30" s="215"/>
      <c r="C30" s="217" t="s">
        <v>197</v>
      </c>
      <c r="D30" s="217"/>
      <c r="E30" s="217"/>
      <c r="F30" s="217"/>
      <c r="G30" s="217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198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206">
        <v>11</v>
      </c>
      <c r="B31" s="207" t="s">
        <v>627</v>
      </c>
      <c r="C31" s="208" t="s">
        <v>628</v>
      </c>
      <c r="D31" s="209" t="s">
        <v>203</v>
      </c>
      <c r="E31" s="210">
        <v>16</v>
      </c>
      <c r="F31" s="211"/>
      <c r="G31" s="212">
        <f>ROUND(E31*F31,2)</f>
        <v>0</v>
      </c>
      <c r="H31" s="211"/>
      <c r="I31" s="212">
        <f>ROUND(E31*H31,2)</f>
        <v>0</v>
      </c>
      <c r="J31" s="211"/>
      <c r="K31" s="212">
        <f>ROUND(E31*J31,2)</f>
        <v>0</v>
      </c>
      <c r="L31" s="212">
        <v>21</v>
      </c>
      <c r="M31" s="212">
        <f>G31*(1+L31/100)</f>
        <v>0</v>
      </c>
      <c r="N31" s="212">
        <v>0.01007</v>
      </c>
      <c r="O31" s="212">
        <f>ROUND(E31*N31,2)</f>
        <v>0.16</v>
      </c>
      <c r="P31" s="212">
        <v>0</v>
      </c>
      <c r="Q31" s="212">
        <f>ROUND(E31*P31,2)</f>
        <v>0</v>
      </c>
      <c r="R31" s="212" t="s">
        <v>204</v>
      </c>
      <c r="S31" s="212" t="s">
        <v>181</v>
      </c>
      <c r="T31" s="213" t="s">
        <v>194</v>
      </c>
      <c r="U31" s="204">
        <v>0.559</v>
      </c>
      <c r="V31" s="204">
        <f>ROUND(E31*U31,2)</f>
        <v>8.94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166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customHeight="1" outlineLevel="1">
      <c r="A32" s="214"/>
      <c r="B32" s="215"/>
      <c r="C32" s="223" t="s">
        <v>460</v>
      </c>
      <c r="D32" s="223"/>
      <c r="E32" s="223"/>
      <c r="F32" s="223"/>
      <c r="G32" s="22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198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customHeight="1" outlineLevel="1">
      <c r="A33" s="214"/>
      <c r="B33" s="215"/>
      <c r="C33" s="217" t="s">
        <v>197</v>
      </c>
      <c r="D33" s="217"/>
      <c r="E33" s="217"/>
      <c r="F33" s="217"/>
      <c r="G33" s="217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Z33" s="205"/>
      <c r="AA33" s="205"/>
      <c r="AB33" s="205"/>
      <c r="AC33" s="205"/>
      <c r="AD33" s="205"/>
      <c r="AE33" s="205"/>
      <c r="AF33" s="205"/>
      <c r="AG33" s="205" t="s">
        <v>198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206">
        <v>12</v>
      </c>
      <c r="B34" s="207" t="s">
        <v>629</v>
      </c>
      <c r="C34" s="208" t="s">
        <v>630</v>
      </c>
      <c r="D34" s="209" t="s">
        <v>203</v>
      </c>
      <c r="E34" s="210">
        <v>16</v>
      </c>
      <c r="F34" s="211"/>
      <c r="G34" s="212">
        <f>ROUND(E34*F34,2)</f>
        <v>0</v>
      </c>
      <c r="H34" s="211"/>
      <c r="I34" s="212">
        <f>ROUND(E34*H34,2)</f>
        <v>0</v>
      </c>
      <c r="J34" s="211"/>
      <c r="K34" s="212">
        <f>ROUND(E34*J34,2)</f>
        <v>0</v>
      </c>
      <c r="L34" s="212">
        <v>21</v>
      </c>
      <c r="M34" s="212">
        <f>G34*(1+L34/100)</f>
        <v>0</v>
      </c>
      <c r="N34" s="212">
        <v>0.01687</v>
      </c>
      <c r="O34" s="212">
        <f>ROUND(E34*N34,2)</f>
        <v>0.27</v>
      </c>
      <c r="P34" s="212">
        <v>0</v>
      </c>
      <c r="Q34" s="212">
        <f>ROUND(E34*P34,2)</f>
        <v>0</v>
      </c>
      <c r="R34" s="212" t="s">
        <v>204</v>
      </c>
      <c r="S34" s="212" t="s">
        <v>181</v>
      </c>
      <c r="T34" s="213" t="s">
        <v>194</v>
      </c>
      <c r="U34" s="204">
        <v>0.832</v>
      </c>
      <c r="V34" s="204">
        <f>ROUND(E34*U34,2)</f>
        <v>13.31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166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customHeight="1" outlineLevel="1">
      <c r="A35" s="214"/>
      <c r="B35" s="215"/>
      <c r="C35" s="223" t="s">
        <v>460</v>
      </c>
      <c r="D35" s="223"/>
      <c r="E35" s="223"/>
      <c r="F35" s="223"/>
      <c r="G35" s="22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  <c r="Z35" s="205"/>
      <c r="AA35" s="205"/>
      <c r="AB35" s="205"/>
      <c r="AC35" s="205"/>
      <c r="AD35" s="205"/>
      <c r="AE35" s="205"/>
      <c r="AF35" s="205"/>
      <c r="AG35" s="205" t="s">
        <v>198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customHeight="1" outlineLevel="1">
      <c r="A36" s="214"/>
      <c r="B36" s="215"/>
      <c r="C36" s="217" t="s">
        <v>197</v>
      </c>
      <c r="D36" s="217"/>
      <c r="E36" s="217"/>
      <c r="F36" s="217"/>
      <c r="G36" s="217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198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196">
        <v>13</v>
      </c>
      <c r="B37" s="197" t="s">
        <v>631</v>
      </c>
      <c r="C37" s="198" t="s">
        <v>632</v>
      </c>
      <c r="D37" s="199" t="s">
        <v>203</v>
      </c>
      <c r="E37" s="200">
        <v>1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0.01536</v>
      </c>
      <c r="O37" s="202">
        <f>ROUND(E37*N37,2)</f>
        <v>0.02</v>
      </c>
      <c r="P37" s="202">
        <v>0</v>
      </c>
      <c r="Q37" s="202">
        <f>ROUND(E37*P37,2)</f>
        <v>0</v>
      </c>
      <c r="R37" s="202" t="s">
        <v>204</v>
      </c>
      <c r="S37" s="202" t="s">
        <v>181</v>
      </c>
      <c r="T37" s="203" t="s">
        <v>194</v>
      </c>
      <c r="U37" s="204">
        <v>0.672</v>
      </c>
      <c r="V37" s="204">
        <f>ROUND(E37*U37,2)</f>
        <v>0.67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166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1">
      <c r="A38" s="196">
        <v>14</v>
      </c>
      <c r="B38" s="197" t="s">
        <v>633</v>
      </c>
      <c r="C38" s="198" t="s">
        <v>634</v>
      </c>
      <c r="D38" s="199" t="s">
        <v>162</v>
      </c>
      <c r="E38" s="200">
        <v>1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0.00018</v>
      </c>
      <c r="O38" s="202">
        <f>ROUND(E38*N38,2)</f>
        <v>0</v>
      </c>
      <c r="P38" s="202">
        <v>0</v>
      </c>
      <c r="Q38" s="202">
        <f>ROUND(E38*P38,2)</f>
        <v>0</v>
      </c>
      <c r="R38" s="202" t="s">
        <v>204</v>
      </c>
      <c r="S38" s="202" t="s">
        <v>181</v>
      </c>
      <c r="T38" s="203" t="s">
        <v>194</v>
      </c>
      <c r="U38" s="204">
        <v>0.838</v>
      </c>
      <c r="V38" s="204">
        <f>ROUND(E38*U38,2)</f>
        <v>0.84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166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22.5" outlineLevel="1">
      <c r="A39" s="196">
        <v>15</v>
      </c>
      <c r="B39" s="197" t="s">
        <v>635</v>
      </c>
      <c r="C39" s="198" t="s">
        <v>636</v>
      </c>
      <c r="D39" s="199" t="s">
        <v>216</v>
      </c>
      <c r="E39" s="200">
        <v>2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</v>
      </c>
      <c r="O39" s="202">
        <f>ROUND(E39*N39,2)</f>
        <v>0</v>
      </c>
      <c r="P39" s="202">
        <v>0</v>
      </c>
      <c r="Q39" s="202">
        <f>ROUND(E39*P39,2)</f>
        <v>0</v>
      </c>
      <c r="R39" s="202" t="s">
        <v>204</v>
      </c>
      <c r="S39" s="202" t="s">
        <v>181</v>
      </c>
      <c r="T39" s="203" t="s">
        <v>194</v>
      </c>
      <c r="U39" s="204">
        <v>0.064</v>
      </c>
      <c r="V39" s="204">
        <f>ROUND(E39*U39,2)</f>
        <v>0.13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166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22.5" outlineLevel="1">
      <c r="A40" s="196">
        <v>16</v>
      </c>
      <c r="B40" s="197" t="s">
        <v>637</v>
      </c>
      <c r="C40" s="198" t="s">
        <v>638</v>
      </c>
      <c r="D40" s="199" t="s">
        <v>203</v>
      </c>
      <c r="E40" s="200">
        <v>69</v>
      </c>
      <c r="F40" s="201"/>
      <c r="G40" s="202">
        <f>ROUND(E40*F40,2)</f>
        <v>0</v>
      </c>
      <c r="H40" s="201"/>
      <c r="I40" s="202">
        <f>ROUND(E40*H40,2)</f>
        <v>0</v>
      </c>
      <c r="J40" s="201"/>
      <c r="K40" s="202">
        <f>ROUND(E40*J40,2)</f>
        <v>0</v>
      </c>
      <c r="L40" s="202">
        <v>21</v>
      </c>
      <c r="M40" s="202">
        <f>G40*(1+L40/100)</f>
        <v>0</v>
      </c>
      <c r="N40" s="202">
        <v>0</v>
      </c>
      <c r="O40" s="202">
        <f>ROUND(E40*N40,2)</f>
        <v>0</v>
      </c>
      <c r="P40" s="202">
        <v>0</v>
      </c>
      <c r="Q40" s="202">
        <f>ROUND(E40*P40,2)</f>
        <v>0</v>
      </c>
      <c r="R40" s="202" t="s">
        <v>204</v>
      </c>
      <c r="S40" s="202" t="s">
        <v>181</v>
      </c>
      <c r="T40" s="203" t="s">
        <v>194</v>
      </c>
      <c r="U40" s="204">
        <v>0.062</v>
      </c>
      <c r="V40" s="204">
        <f>ROUND(E40*U40,2)</f>
        <v>4.28</v>
      </c>
      <c r="W40" s="204"/>
      <c r="X40" s="204" t="s">
        <v>165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166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22.5" outlineLevel="1">
      <c r="A41" s="196">
        <v>17</v>
      </c>
      <c r="B41" s="197" t="s">
        <v>639</v>
      </c>
      <c r="C41" s="198" t="s">
        <v>640</v>
      </c>
      <c r="D41" s="199" t="s">
        <v>216</v>
      </c>
      <c r="E41" s="200">
        <v>1</v>
      </c>
      <c r="F41" s="201"/>
      <c r="G41" s="202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0</v>
      </c>
      <c r="O41" s="202">
        <f>ROUND(E41*N41,2)</f>
        <v>0</v>
      </c>
      <c r="P41" s="202">
        <v>0</v>
      </c>
      <c r="Q41" s="202">
        <f>ROUND(E41*P41,2)</f>
        <v>0</v>
      </c>
      <c r="R41" s="202" t="s">
        <v>204</v>
      </c>
      <c r="S41" s="202" t="s">
        <v>181</v>
      </c>
      <c r="T41" s="203" t="s">
        <v>194</v>
      </c>
      <c r="U41" s="204">
        <v>0.482</v>
      </c>
      <c r="V41" s="204">
        <f>ROUND(E41*U41,2)</f>
        <v>0.48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166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22.5" outlineLevel="1">
      <c r="A42" s="196">
        <v>18</v>
      </c>
      <c r="B42" s="197" t="s">
        <v>641</v>
      </c>
      <c r="C42" s="198" t="s">
        <v>642</v>
      </c>
      <c r="D42" s="199" t="s">
        <v>216</v>
      </c>
      <c r="E42" s="200">
        <v>3</v>
      </c>
      <c r="F42" s="201"/>
      <c r="G42" s="202">
        <f>ROUND(E42*F42,2)</f>
        <v>0</v>
      </c>
      <c r="H42" s="201"/>
      <c r="I42" s="202">
        <f>ROUND(E42*H42,2)</f>
        <v>0</v>
      </c>
      <c r="J42" s="201"/>
      <c r="K42" s="202">
        <f>ROUND(E42*J42,2)</f>
        <v>0</v>
      </c>
      <c r="L42" s="202">
        <v>21</v>
      </c>
      <c r="M42" s="202">
        <f>G42*(1+L42/100)</f>
        <v>0</v>
      </c>
      <c r="N42" s="202">
        <v>0.02354</v>
      </c>
      <c r="O42" s="202">
        <f>ROUND(E42*N42,2)</f>
        <v>0.07</v>
      </c>
      <c r="P42" s="202">
        <v>0</v>
      </c>
      <c r="Q42" s="202">
        <f>ROUND(E42*P42,2)</f>
        <v>0</v>
      </c>
      <c r="R42" s="202" t="s">
        <v>204</v>
      </c>
      <c r="S42" s="202" t="s">
        <v>181</v>
      </c>
      <c r="T42" s="203" t="s">
        <v>194</v>
      </c>
      <c r="U42" s="204">
        <v>0.522</v>
      </c>
      <c r="V42" s="204">
        <f>ROUND(E42*U42,2)</f>
        <v>1.57</v>
      </c>
      <c r="W42" s="204"/>
      <c r="X42" s="204" t="s">
        <v>165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166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19</v>
      </c>
      <c r="B43" s="197" t="s">
        <v>643</v>
      </c>
      <c r="C43" s="198" t="s">
        <v>644</v>
      </c>
      <c r="D43" s="199" t="s">
        <v>270</v>
      </c>
      <c r="E43" s="200">
        <v>1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0.02825</v>
      </c>
      <c r="O43" s="202">
        <f>ROUND(E43*N43,2)</f>
        <v>0.03</v>
      </c>
      <c r="P43" s="202">
        <v>0</v>
      </c>
      <c r="Q43" s="202">
        <f>ROUND(E43*P43,2)</f>
        <v>0</v>
      </c>
      <c r="R43" s="202" t="s">
        <v>204</v>
      </c>
      <c r="S43" s="202" t="s">
        <v>181</v>
      </c>
      <c r="T43" s="203" t="s">
        <v>194</v>
      </c>
      <c r="U43" s="204">
        <v>0.9</v>
      </c>
      <c r="V43" s="204">
        <f>ROUND(E43*U43,2)</f>
        <v>0.9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166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22.5" outlineLevel="1">
      <c r="A44" s="196">
        <v>20</v>
      </c>
      <c r="B44" s="197" t="s">
        <v>645</v>
      </c>
      <c r="C44" s="198" t="s">
        <v>646</v>
      </c>
      <c r="D44" s="199" t="s">
        <v>216</v>
      </c>
      <c r="E44" s="200">
        <v>1</v>
      </c>
      <c r="F44" s="201"/>
      <c r="G44" s="202">
        <f>ROUND(E44*F44,2)</f>
        <v>0</v>
      </c>
      <c r="H44" s="201"/>
      <c r="I44" s="202">
        <f>ROUND(E44*H44,2)</f>
        <v>0</v>
      </c>
      <c r="J44" s="201"/>
      <c r="K44" s="202">
        <f>ROUND(E44*J44,2)</f>
        <v>0</v>
      </c>
      <c r="L44" s="202">
        <v>21</v>
      </c>
      <c r="M44" s="202">
        <f>G44*(1+L44/100)</f>
        <v>0</v>
      </c>
      <c r="N44" s="202">
        <v>0.00354</v>
      </c>
      <c r="O44" s="202">
        <f>ROUND(E44*N44,2)</f>
        <v>0</v>
      </c>
      <c r="P44" s="202">
        <v>0</v>
      </c>
      <c r="Q44" s="202">
        <f>ROUND(E44*P44,2)</f>
        <v>0</v>
      </c>
      <c r="R44" s="202" t="s">
        <v>204</v>
      </c>
      <c r="S44" s="202" t="s">
        <v>181</v>
      </c>
      <c r="T44" s="203" t="s">
        <v>194</v>
      </c>
      <c r="U44" s="204">
        <v>0.141</v>
      </c>
      <c r="V44" s="204">
        <f>ROUND(E44*U44,2)</f>
        <v>0.14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166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196">
        <v>21</v>
      </c>
      <c r="B45" s="197" t="s">
        <v>647</v>
      </c>
      <c r="C45" s="198" t="s">
        <v>648</v>
      </c>
      <c r="D45" s="199" t="s">
        <v>216</v>
      </c>
      <c r="E45" s="200">
        <v>2</v>
      </c>
      <c r="F45" s="201"/>
      <c r="G45" s="202">
        <f>ROUND(E45*F45,2)</f>
        <v>0</v>
      </c>
      <c r="H45" s="201"/>
      <c r="I45" s="202">
        <f>ROUND(E45*H45,2)</f>
        <v>0</v>
      </c>
      <c r="J45" s="201"/>
      <c r="K45" s="202">
        <f>ROUND(E45*J45,2)</f>
        <v>0</v>
      </c>
      <c r="L45" s="202">
        <v>21</v>
      </c>
      <c r="M45" s="202">
        <f>G45*(1+L45/100)</f>
        <v>0</v>
      </c>
      <c r="N45" s="202">
        <v>0.00424</v>
      </c>
      <c r="O45" s="202">
        <f>ROUND(E45*N45,2)</f>
        <v>0.01</v>
      </c>
      <c r="P45" s="202">
        <v>0</v>
      </c>
      <c r="Q45" s="202">
        <f>ROUND(E45*P45,2)</f>
        <v>0</v>
      </c>
      <c r="R45" s="202" t="s">
        <v>204</v>
      </c>
      <c r="S45" s="202" t="s">
        <v>181</v>
      </c>
      <c r="T45" s="203" t="s">
        <v>194</v>
      </c>
      <c r="U45" s="204">
        <v>1.428</v>
      </c>
      <c r="V45" s="204">
        <f>ROUND(E45*U45,2)</f>
        <v>2.86</v>
      </c>
      <c r="W45" s="204"/>
      <c r="X45" s="204" t="s">
        <v>165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166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196">
        <v>22</v>
      </c>
      <c r="B46" s="197" t="s">
        <v>649</v>
      </c>
      <c r="C46" s="198" t="s">
        <v>650</v>
      </c>
      <c r="D46" s="199" t="s">
        <v>216</v>
      </c>
      <c r="E46" s="200">
        <v>1</v>
      </c>
      <c r="F46" s="201"/>
      <c r="G46" s="202">
        <f>ROUND(E46*F46,2)</f>
        <v>0</v>
      </c>
      <c r="H46" s="201"/>
      <c r="I46" s="202">
        <f>ROUND(E46*H46,2)</f>
        <v>0</v>
      </c>
      <c r="J46" s="201"/>
      <c r="K46" s="202">
        <f>ROUND(E46*J46,2)</f>
        <v>0</v>
      </c>
      <c r="L46" s="202">
        <v>21</v>
      </c>
      <c r="M46" s="202">
        <f>G46*(1+L46/100)</f>
        <v>0</v>
      </c>
      <c r="N46" s="202">
        <v>0.0002</v>
      </c>
      <c r="O46" s="202">
        <f>ROUND(E46*N46,2)</f>
        <v>0</v>
      </c>
      <c r="P46" s="202">
        <v>0</v>
      </c>
      <c r="Q46" s="202">
        <f>ROUND(E46*P46,2)</f>
        <v>0</v>
      </c>
      <c r="R46" s="202" t="s">
        <v>204</v>
      </c>
      <c r="S46" s="202" t="s">
        <v>181</v>
      </c>
      <c r="T46" s="203" t="s">
        <v>194</v>
      </c>
      <c r="U46" s="204">
        <v>0.145</v>
      </c>
      <c r="V46" s="204">
        <f>ROUND(E46*U46,2)</f>
        <v>0.15</v>
      </c>
      <c r="W46" s="204"/>
      <c r="X46" s="204" t="s">
        <v>165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166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1">
      <c r="A47" s="196">
        <v>23</v>
      </c>
      <c r="B47" s="197" t="s">
        <v>651</v>
      </c>
      <c r="C47" s="198" t="s">
        <v>652</v>
      </c>
      <c r="D47" s="199" t="s">
        <v>216</v>
      </c>
      <c r="E47" s="200">
        <v>3</v>
      </c>
      <c r="F47" s="201"/>
      <c r="G47" s="202">
        <f>ROUND(E47*F47,2)</f>
        <v>0</v>
      </c>
      <c r="H47" s="201"/>
      <c r="I47" s="202">
        <f>ROUND(E47*H47,2)</f>
        <v>0</v>
      </c>
      <c r="J47" s="201"/>
      <c r="K47" s="202">
        <f>ROUND(E47*J47,2)</f>
        <v>0</v>
      </c>
      <c r="L47" s="202">
        <v>21</v>
      </c>
      <c r="M47" s="202">
        <f>G47*(1+L47/100)</f>
        <v>0</v>
      </c>
      <c r="N47" s="202">
        <v>0.00023</v>
      </c>
      <c r="O47" s="202">
        <f>ROUND(E47*N47,2)</f>
        <v>0</v>
      </c>
      <c r="P47" s="202">
        <v>0</v>
      </c>
      <c r="Q47" s="202">
        <f>ROUND(E47*P47,2)</f>
        <v>0</v>
      </c>
      <c r="R47" s="202" t="s">
        <v>204</v>
      </c>
      <c r="S47" s="202" t="s">
        <v>181</v>
      </c>
      <c r="T47" s="203" t="s">
        <v>194</v>
      </c>
      <c r="U47" s="204">
        <v>0.166</v>
      </c>
      <c r="V47" s="204">
        <f>ROUND(E47*U47,2)</f>
        <v>0.5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166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1">
      <c r="A48" s="196">
        <v>24</v>
      </c>
      <c r="B48" s="197" t="s">
        <v>653</v>
      </c>
      <c r="C48" s="198" t="s">
        <v>654</v>
      </c>
      <c r="D48" s="199" t="s">
        <v>216</v>
      </c>
      <c r="E48" s="200">
        <v>5</v>
      </c>
      <c r="F48" s="201"/>
      <c r="G48" s="202">
        <f>ROUND(E48*F48,2)</f>
        <v>0</v>
      </c>
      <c r="H48" s="201"/>
      <c r="I48" s="202">
        <f>ROUND(E48*H48,2)</f>
        <v>0</v>
      </c>
      <c r="J48" s="201"/>
      <c r="K48" s="202">
        <f>ROUND(E48*J48,2)</f>
        <v>0</v>
      </c>
      <c r="L48" s="202">
        <v>21</v>
      </c>
      <c r="M48" s="202">
        <f>G48*(1+L48/100)</f>
        <v>0</v>
      </c>
      <c r="N48" s="202">
        <v>0.00066</v>
      </c>
      <c r="O48" s="202">
        <f>ROUND(E48*N48,2)</f>
        <v>0</v>
      </c>
      <c r="P48" s="202">
        <v>0</v>
      </c>
      <c r="Q48" s="202">
        <f>ROUND(E48*P48,2)</f>
        <v>0</v>
      </c>
      <c r="R48" s="202" t="s">
        <v>204</v>
      </c>
      <c r="S48" s="202" t="s">
        <v>181</v>
      </c>
      <c r="T48" s="203" t="s">
        <v>194</v>
      </c>
      <c r="U48" s="204">
        <v>0.227</v>
      </c>
      <c r="V48" s="204">
        <f>ROUND(E48*U48,2)</f>
        <v>1.14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166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196">
        <v>25</v>
      </c>
      <c r="B49" s="197" t="s">
        <v>655</v>
      </c>
      <c r="C49" s="198" t="s">
        <v>656</v>
      </c>
      <c r="D49" s="199" t="s">
        <v>216</v>
      </c>
      <c r="E49" s="200">
        <v>1</v>
      </c>
      <c r="F49" s="201"/>
      <c r="G49" s="202">
        <f>ROUND(E49*F49,2)</f>
        <v>0</v>
      </c>
      <c r="H49" s="201"/>
      <c r="I49" s="202">
        <f>ROUND(E49*H49,2)</f>
        <v>0</v>
      </c>
      <c r="J49" s="201"/>
      <c r="K49" s="202">
        <f>ROUND(E49*J49,2)</f>
        <v>0</v>
      </c>
      <c r="L49" s="202">
        <v>21</v>
      </c>
      <c r="M49" s="202">
        <f>G49*(1+L49/100)</f>
        <v>0</v>
      </c>
      <c r="N49" s="202">
        <v>0.00368</v>
      </c>
      <c r="O49" s="202">
        <f>ROUND(E49*N49,2)</f>
        <v>0</v>
      </c>
      <c r="P49" s="202">
        <v>0</v>
      </c>
      <c r="Q49" s="202">
        <f>ROUND(E49*P49,2)</f>
        <v>0</v>
      </c>
      <c r="R49" s="202" t="s">
        <v>204</v>
      </c>
      <c r="S49" s="202" t="s">
        <v>181</v>
      </c>
      <c r="T49" s="203" t="s">
        <v>194</v>
      </c>
      <c r="U49" s="204">
        <v>0.538</v>
      </c>
      <c r="V49" s="204">
        <f>ROUND(E49*U49,2)</f>
        <v>0.54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166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33.75" outlineLevel="1">
      <c r="A50" s="196">
        <v>26</v>
      </c>
      <c r="B50" s="197" t="s">
        <v>657</v>
      </c>
      <c r="C50" s="198" t="s">
        <v>658</v>
      </c>
      <c r="D50" s="199" t="s">
        <v>216</v>
      </c>
      <c r="E50" s="200">
        <v>1</v>
      </c>
      <c r="F50" s="201"/>
      <c r="G50" s="202">
        <f>ROUND(E50*F50,2)</f>
        <v>0</v>
      </c>
      <c r="H50" s="201"/>
      <c r="I50" s="202">
        <f>ROUND(E50*H50,2)</f>
        <v>0</v>
      </c>
      <c r="J50" s="201"/>
      <c r="K50" s="202">
        <f>ROUND(E50*J50,2)</f>
        <v>0</v>
      </c>
      <c r="L50" s="202">
        <v>21</v>
      </c>
      <c r="M50" s="202">
        <f>G50*(1+L50/100)</f>
        <v>0</v>
      </c>
      <c r="N50" s="202">
        <v>0.0024</v>
      </c>
      <c r="O50" s="202">
        <f>ROUND(E50*N50,2)</f>
        <v>0</v>
      </c>
      <c r="P50" s="202">
        <v>0</v>
      </c>
      <c r="Q50" s="202">
        <f>ROUND(E50*P50,2)</f>
        <v>0</v>
      </c>
      <c r="R50" s="202" t="s">
        <v>258</v>
      </c>
      <c r="S50" s="202" t="s">
        <v>181</v>
      </c>
      <c r="T50" s="203" t="s">
        <v>194</v>
      </c>
      <c r="U50" s="204">
        <v>1.363</v>
      </c>
      <c r="V50" s="204">
        <f>ROUND(E50*U50,2)</f>
        <v>1.36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166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33.75" outlineLevel="1">
      <c r="A51" s="196">
        <v>27</v>
      </c>
      <c r="B51" s="197" t="s">
        <v>659</v>
      </c>
      <c r="C51" s="198" t="s">
        <v>660</v>
      </c>
      <c r="D51" s="199" t="s">
        <v>216</v>
      </c>
      <c r="E51" s="200">
        <v>1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21</v>
      </c>
      <c r="M51" s="202">
        <f>G51*(1+L51/100)</f>
        <v>0</v>
      </c>
      <c r="N51" s="202">
        <v>0.00838</v>
      </c>
      <c r="O51" s="202">
        <f>ROUND(E51*N51,2)</f>
        <v>0.01</v>
      </c>
      <c r="P51" s="202">
        <v>0</v>
      </c>
      <c r="Q51" s="202">
        <f>ROUND(E51*P51,2)</f>
        <v>0</v>
      </c>
      <c r="R51" s="202" t="s">
        <v>258</v>
      </c>
      <c r="S51" s="202" t="s">
        <v>181</v>
      </c>
      <c r="T51" s="203" t="s">
        <v>194</v>
      </c>
      <c r="U51" s="204">
        <v>5.626</v>
      </c>
      <c r="V51" s="204">
        <f>ROUND(E51*U51,2)</f>
        <v>5.63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166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33.75" outlineLevel="1">
      <c r="A52" s="196">
        <v>28</v>
      </c>
      <c r="B52" s="197" t="s">
        <v>661</v>
      </c>
      <c r="C52" s="198" t="s">
        <v>662</v>
      </c>
      <c r="D52" s="199" t="s">
        <v>216</v>
      </c>
      <c r="E52" s="200">
        <v>1</v>
      </c>
      <c r="F52" s="201"/>
      <c r="G52" s="202">
        <f>ROUND(E52*F52,2)</f>
        <v>0</v>
      </c>
      <c r="H52" s="201"/>
      <c r="I52" s="202">
        <f>ROUND(E52*H52,2)</f>
        <v>0</v>
      </c>
      <c r="J52" s="201"/>
      <c r="K52" s="202">
        <f>ROUND(E52*J52,2)</f>
        <v>0</v>
      </c>
      <c r="L52" s="202">
        <v>21</v>
      </c>
      <c r="M52" s="202">
        <f>G52*(1+L52/100)</f>
        <v>0</v>
      </c>
      <c r="N52" s="202">
        <v>0.01085</v>
      </c>
      <c r="O52" s="202">
        <f>ROUND(E52*N52,2)</f>
        <v>0.01</v>
      </c>
      <c r="P52" s="202">
        <v>0</v>
      </c>
      <c r="Q52" s="202">
        <f>ROUND(E52*P52,2)</f>
        <v>0</v>
      </c>
      <c r="R52" s="202" t="s">
        <v>258</v>
      </c>
      <c r="S52" s="202" t="s">
        <v>181</v>
      </c>
      <c r="T52" s="203" t="s">
        <v>194</v>
      </c>
      <c r="U52" s="204">
        <v>2.781</v>
      </c>
      <c r="V52" s="204">
        <f>ROUND(E52*U52,2)</f>
        <v>2.78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166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196">
        <v>29</v>
      </c>
      <c r="B53" s="197" t="s">
        <v>663</v>
      </c>
      <c r="C53" s="198" t="s">
        <v>664</v>
      </c>
      <c r="D53" s="199" t="s">
        <v>270</v>
      </c>
      <c r="E53" s="200">
        <v>3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21</v>
      </c>
      <c r="M53" s="202">
        <f>G53*(1+L53/100)</f>
        <v>0</v>
      </c>
      <c r="N53" s="202">
        <v>0.0055</v>
      </c>
      <c r="O53" s="202">
        <f>ROUND(E53*N53,2)</f>
        <v>0.02</v>
      </c>
      <c r="P53" s="202">
        <v>0</v>
      </c>
      <c r="Q53" s="202">
        <f>ROUND(E53*P53,2)</f>
        <v>0</v>
      </c>
      <c r="R53" s="202" t="s">
        <v>258</v>
      </c>
      <c r="S53" s="202" t="s">
        <v>181</v>
      </c>
      <c r="T53" s="203" t="s">
        <v>194</v>
      </c>
      <c r="U53" s="204">
        <v>0.666</v>
      </c>
      <c r="V53" s="204">
        <f>ROUND(E53*U53,2)</f>
        <v>2</v>
      </c>
      <c r="W53" s="204"/>
      <c r="X53" s="204" t="s">
        <v>165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166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196">
        <v>30</v>
      </c>
      <c r="B54" s="197" t="s">
        <v>517</v>
      </c>
      <c r="C54" s="198" t="s">
        <v>518</v>
      </c>
      <c r="D54" s="199" t="s">
        <v>270</v>
      </c>
      <c r="E54" s="200">
        <v>5</v>
      </c>
      <c r="F54" s="201"/>
      <c r="G54" s="202">
        <f>ROUND(E54*F54,2)</f>
        <v>0</v>
      </c>
      <c r="H54" s="201"/>
      <c r="I54" s="202">
        <f>ROUND(E54*H54,2)</f>
        <v>0</v>
      </c>
      <c r="J54" s="201"/>
      <c r="K54" s="202">
        <f>ROUND(E54*J54,2)</f>
        <v>0</v>
      </c>
      <c r="L54" s="202">
        <v>21</v>
      </c>
      <c r="M54" s="202">
        <f>G54*(1+L54/100)</f>
        <v>0</v>
      </c>
      <c r="N54" s="202">
        <v>0.01013</v>
      </c>
      <c r="O54" s="202">
        <f>ROUND(E54*N54,2)</f>
        <v>0.05</v>
      </c>
      <c r="P54" s="202">
        <v>0</v>
      </c>
      <c r="Q54" s="202">
        <f>ROUND(E54*P54,2)</f>
        <v>0</v>
      </c>
      <c r="R54" s="202" t="s">
        <v>258</v>
      </c>
      <c r="S54" s="202" t="s">
        <v>181</v>
      </c>
      <c r="T54" s="203" t="s">
        <v>194</v>
      </c>
      <c r="U54" s="204">
        <v>1.726</v>
      </c>
      <c r="V54" s="204">
        <f>ROUND(E54*U54,2)</f>
        <v>8.63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166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206">
        <v>31</v>
      </c>
      <c r="B55" s="207" t="s">
        <v>665</v>
      </c>
      <c r="C55" s="208" t="s">
        <v>666</v>
      </c>
      <c r="D55" s="209" t="s">
        <v>162</v>
      </c>
      <c r="E55" s="210">
        <v>1</v>
      </c>
      <c r="F55" s="211"/>
      <c r="G55" s="212">
        <f>ROUND(E55*F55,2)</f>
        <v>0</v>
      </c>
      <c r="H55" s="211"/>
      <c r="I55" s="212">
        <f>ROUND(E55*H55,2)</f>
        <v>0</v>
      </c>
      <c r="J55" s="211"/>
      <c r="K55" s="212">
        <f>ROUND(E55*J55,2)</f>
        <v>0</v>
      </c>
      <c r="L55" s="212">
        <v>21</v>
      </c>
      <c r="M55" s="212">
        <f>G55*(1+L55/100)</f>
        <v>0</v>
      </c>
      <c r="N55" s="212">
        <v>0.01555</v>
      </c>
      <c r="O55" s="212">
        <f>ROUND(E55*N55,2)</f>
        <v>0.02</v>
      </c>
      <c r="P55" s="212">
        <v>0</v>
      </c>
      <c r="Q55" s="212">
        <f>ROUND(E55*P55,2)</f>
        <v>0</v>
      </c>
      <c r="R55" s="212"/>
      <c r="S55" s="212" t="s">
        <v>163</v>
      </c>
      <c r="T55" s="213" t="s">
        <v>194</v>
      </c>
      <c r="U55" s="204">
        <v>2.873</v>
      </c>
      <c r="V55" s="204">
        <f>ROUND(E55*U55,2)</f>
        <v>2.87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166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customHeight="1" outlineLevel="1">
      <c r="A56" s="214"/>
      <c r="B56" s="215"/>
      <c r="C56" s="223" t="s">
        <v>315</v>
      </c>
      <c r="D56" s="223"/>
      <c r="E56" s="223"/>
      <c r="F56" s="223"/>
      <c r="G56" s="223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5"/>
      <c r="Z56" s="205"/>
      <c r="AA56" s="205"/>
      <c r="AB56" s="205"/>
      <c r="AC56" s="205"/>
      <c r="AD56" s="205"/>
      <c r="AE56" s="205"/>
      <c r="AF56" s="205"/>
      <c r="AG56" s="205" t="s">
        <v>198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1">
      <c r="A57" s="196">
        <v>32</v>
      </c>
      <c r="B57" s="197" t="s">
        <v>667</v>
      </c>
      <c r="C57" s="198" t="s">
        <v>668</v>
      </c>
      <c r="D57" s="199" t="s">
        <v>203</v>
      </c>
      <c r="E57" s="200">
        <v>18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0.00109</v>
      </c>
      <c r="O57" s="202">
        <f>ROUND(E57*N57,2)</f>
        <v>0.02</v>
      </c>
      <c r="P57" s="202">
        <v>0</v>
      </c>
      <c r="Q57" s="202">
        <f>ROUND(E57*P57,2)</f>
        <v>0</v>
      </c>
      <c r="R57" s="202"/>
      <c r="S57" s="202" t="s">
        <v>669</v>
      </c>
      <c r="T57" s="203" t="s">
        <v>670</v>
      </c>
      <c r="U57" s="204">
        <v>0</v>
      </c>
      <c r="V57" s="204">
        <f>ROUND(E57*U57,2)</f>
        <v>0</v>
      </c>
      <c r="W57" s="204"/>
      <c r="X57" s="204" t="s">
        <v>165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166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1">
      <c r="A58" s="196">
        <v>33</v>
      </c>
      <c r="B58" s="197" t="s">
        <v>671</v>
      </c>
      <c r="C58" s="198" t="s">
        <v>672</v>
      </c>
      <c r="D58" s="199" t="s">
        <v>216</v>
      </c>
      <c r="E58" s="200">
        <v>5</v>
      </c>
      <c r="F58" s="201"/>
      <c r="G58" s="202">
        <f>ROUND(E58*F58,2)</f>
        <v>0</v>
      </c>
      <c r="H58" s="201"/>
      <c r="I58" s="202">
        <f>ROUND(E58*H58,2)</f>
        <v>0</v>
      </c>
      <c r="J58" s="201"/>
      <c r="K58" s="202">
        <f>ROUND(E58*J58,2)</f>
        <v>0</v>
      </c>
      <c r="L58" s="202">
        <v>21</v>
      </c>
      <c r="M58" s="202">
        <f>G58*(1+L58/100)</f>
        <v>0</v>
      </c>
      <c r="N58" s="202">
        <v>0.00297</v>
      </c>
      <c r="O58" s="202">
        <f>ROUND(E58*N58,2)</f>
        <v>0.01</v>
      </c>
      <c r="P58" s="202">
        <v>0</v>
      </c>
      <c r="Q58" s="202">
        <f>ROUND(E58*P58,2)</f>
        <v>0</v>
      </c>
      <c r="R58" s="202"/>
      <c r="S58" s="202" t="s">
        <v>163</v>
      </c>
      <c r="T58" s="203" t="s">
        <v>164</v>
      </c>
      <c r="U58" s="204">
        <v>0.433</v>
      </c>
      <c r="V58" s="204">
        <f>ROUND(E58*U58,2)</f>
        <v>2.17</v>
      </c>
      <c r="W58" s="204"/>
      <c r="X58" s="204" t="s">
        <v>165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166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1">
      <c r="A59" s="196">
        <v>34</v>
      </c>
      <c r="B59" s="197" t="s">
        <v>673</v>
      </c>
      <c r="C59" s="198" t="s">
        <v>674</v>
      </c>
      <c r="D59" s="199" t="s">
        <v>216</v>
      </c>
      <c r="E59" s="200">
        <v>1</v>
      </c>
      <c r="F59" s="201"/>
      <c r="G59" s="202">
        <f>ROUND(E59*F59,2)</f>
        <v>0</v>
      </c>
      <c r="H59" s="201"/>
      <c r="I59" s="202">
        <f>ROUND(E59*H59,2)</f>
        <v>0</v>
      </c>
      <c r="J59" s="201"/>
      <c r="K59" s="202">
        <f>ROUND(E59*J59,2)</f>
        <v>0</v>
      </c>
      <c r="L59" s="202">
        <v>21</v>
      </c>
      <c r="M59" s="202">
        <f>G59*(1+L59/100)</f>
        <v>0</v>
      </c>
      <c r="N59" s="202">
        <v>0</v>
      </c>
      <c r="O59" s="202">
        <f>ROUND(E59*N59,2)</f>
        <v>0</v>
      </c>
      <c r="P59" s="202">
        <v>0</v>
      </c>
      <c r="Q59" s="202">
        <f>ROUND(E59*P59,2)</f>
        <v>0</v>
      </c>
      <c r="R59" s="202"/>
      <c r="S59" s="202" t="s">
        <v>163</v>
      </c>
      <c r="T59" s="203" t="s">
        <v>164</v>
      </c>
      <c r="U59" s="204">
        <v>0</v>
      </c>
      <c r="V59" s="204">
        <f>ROUND(E59*U59,2)</f>
        <v>0</v>
      </c>
      <c r="W59" s="204"/>
      <c r="X59" s="204" t="s">
        <v>165</v>
      </c>
      <c r="Y59" s="205"/>
      <c r="Z59" s="205"/>
      <c r="AA59" s="205"/>
      <c r="AB59" s="205"/>
      <c r="AC59" s="205"/>
      <c r="AD59" s="205"/>
      <c r="AE59" s="205"/>
      <c r="AF59" s="205"/>
      <c r="AG59" s="205" t="s">
        <v>166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22.5" outlineLevel="1">
      <c r="A60" s="206">
        <v>35</v>
      </c>
      <c r="B60" s="207" t="s">
        <v>675</v>
      </c>
      <c r="C60" s="208" t="s">
        <v>676</v>
      </c>
      <c r="D60" s="209" t="s">
        <v>162</v>
      </c>
      <c r="E60" s="210">
        <v>1</v>
      </c>
      <c r="F60" s="211"/>
      <c r="G60" s="212">
        <f>ROUND(E60*F60,2)</f>
        <v>0</v>
      </c>
      <c r="H60" s="211"/>
      <c r="I60" s="212">
        <f>ROUND(E60*H60,2)</f>
        <v>0</v>
      </c>
      <c r="J60" s="211"/>
      <c r="K60" s="212">
        <f>ROUND(E60*J60,2)</f>
        <v>0</v>
      </c>
      <c r="L60" s="212">
        <v>21</v>
      </c>
      <c r="M60" s="212">
        <f>G60*(1+L60/100)</f>
        <v>0</v>
      </c>
      <c r="N60" s="212">
        <v>0</v>
      </c>
      <c r="O60" s="212">
        <f>ROUND(E60*N60,2)</f>
        <v>0</v>
      </c>
      <c r="P60" s="212">
        <v>0</v>
      </c>
      <c r="Q60" s="212">
        <f>ROUND(E60*P60,2)</f>
        <v>0</v>
      </c>
      <c r="R60" s="212"/>
      <c r="S60" s="212" t="s">
        <v>163</v>
      </c>
      <c r="T60" s="213" t="s">
        <v>164</v>
      </c>
      <c r="U60" s="204">
        <v>0</v>
      </c>
      <c r="V60" s="204">
        <f>ROUND(E60*U60,2)</f>
        <v>0</v>
      </c>
      <c r="W60" s="204"/>
      <c r="X60" s="204" t="s">
        <v>218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219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customHeight="1" outlineLevel="1">
      <c r="A61" s="214"/>
      <c r="B61" s="215"/>
      <c r="C61" s="223" t="s">
        <v>677</v>
      </c>
      <c r="D61" s="223"/>
      <c r="E61" s="223"/>
      <c r="F61" s="223"/>
      <c r="G61" s="223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5"/>
      <c r="AA61" s="205"/>
      <c r="AB61" s="205"/>
      <c r="AC61" s="205"/>
      <c r="AD61" s="205"/>
      <c r="AE61" s="205"/>
      <c r="AF61" s="205"/>
      <c r="AG61" s="205" t="s">
        <v>198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196">
        <v>36</v>
      </c>
      <c r="B62" s="197" t="s">
        <v>678</v>
      </c>
      <c r="C62" s="198" t="s">
        <v>679</v>
      </c>
      <c r="D62" s="199" t="s">
        <v>162</v>
      </c>
      <c r="E62" s="200">
        <v>1</v>
      </c>
      <c r="F62" s="201"/>
      <c r="G62" s="202">
        <f>ROUND(E62*F62,2)</f>
        <v>0</v>
      </c>
      <c r="H62" s="201"/>
      <c r="I62" s="202">
        <f>ROUND(E62*H62,2)</f>
        <v>0</v>
      </c>
      <c r="J62" s="201"/>
      <c r="K62" s="202">
        <f>ROUND(E62*J62,2)</f>
        <v>0</v>
      </c>
      <c r="L62" s="202">
        <v>21</v>
      </c>
      <c r="M62" s="202">
        <f>G62*(1+L62/100)</f>
        <v>0</v>
      </c>
      <c r="N62" s="202">
        <v>0</v>
      </c>
      <c r="O62" s="202">
        <f>ROUND(E62*N62,2)</f>
        <v>0</v>
      </c>
      <c r="P62" s="202">
        <v>0</v>
      </c>
      <c r="Q62" s="202">
        <f>ROUND(E62*P62,2)</f>
        <v>0</v>
      </c>
      <c r="R62" s="202"/>
      <c r="S62" s="202" t="s">
        <v>163</v>
      </c>
      <c r="T62" s="203" t="s">
        <v>164</v>
      </c>
      <c r="U62" s="204">
        <v>0</v>
      </c>
      <c r="V62" s="204">
        <f>ROUND(E62*U62,2)</f>
        <v>0</v>
      </c>
      <c r="W62" s="204"/>
      <c r="X62" s="204" t="s">
        <v>218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219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22.5" outlineLevel="1">
      <c r="A63" s="196">
        <v>37</v>
      </c>
      <c r="B63" s="197" t="s">
        <v>680</v>
      </c>
      <c r="C63" s="198" t="s">
        <v>681</v>
      </c>
      <c r="D63" s="199" t="s">
        <v>216</v>
      </c>
      <c r="E63" s="200">
        <v>1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</v>
      </c>
      <c r="O63" s="202">
        <f>ROUND(E63*N63,2)</f>
        <v>0</v>
      </c>
      <c r="P63" s="202">
        <v>0</v>
      </c>
      <c r="Q63" s="202">
        <f>ROUND(E63*P63,2)</f>
        <v>0</v>
      </c>
      <c r="R63" s="202"/>
      <c r="S63" s="202" t="s">
        <v>163</v>
      </c>
      <c r="T63" s="203" t="s">
        <v>164</v>
      </c>
      <c r="U63" s="204">
        <v>0</v>
      </c>
      <c r="V63" s="204">
        <f>ROUND(E63*U63,2)</f>
        <v>0</v>
      </c>
      <c r="W63" s="204"/>
      <c r="X63" s="204" t="s">
        <v>218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219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22.5" outlineLevel="1">
      <c r="A64" s="206">
        <v>38</v>
      </c>
      <c r="B64" s="207" t="s">
        <v>505</v>
      </c>
      <c r="C64" s="208" t="s">
        <v>506</v>
      </c>
      <c r="D64" s="209" t="s">
        <v>270</v>
      </c>
      <c r="E64" s="210">
        <v>1</v>
      </c>
      <c r="F64" s="211"/>
      <c r="G64" s="212">
        <f>ROUND(E64*F64,2)</f>
        <v>0</v>
      </c>
      <c r="H64" s="211"/>
      <c r="I64" s="212">
        <f>ROUND(E64*H64,2)</f>
        <v>0</v>
      </c>
      <c r="J64" s="211"/>
      <c r="K64" s="212">
        <f>ROUND(E64*J64,2)</f>
        <v>0</v>
      </c>
      <c r="L64" s="212">
        <v>21</v>
      </c>
      <c r="M64" s="212">
        <f>G64*(1+L64/100)</f>
        <v>0</v>
      </c>
      <c r="N64" s="212">
        <v>0.01053</v>
      </c>
      <c r="O64" s="212">
        <f>ROUND(E64*N64,2)</f>
        <v>0.01</v>
      </c>
      <c r="P64" s="212">
        <v>0</v>
      </c>
      <c r="Q64" s="212">
        <f>ROUND(E64*P64,2)</f>
        <v>0</v>
      </c>
      <c r="R64" s="212" t="s">
        <v>258</v>
      </c>
      <c r="S64" s="212" t="s">
        <v>181</v>
      </c>
      <c r="T64" s="213" t="s">
        <v>194</v>
      </c>
      <c r="U64" s="204">
        <v>2.465</v>
      </c>
      <c r="V64" s="204">
        <f>ROUND(E64*U64,2)</f>
        <v>2.47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166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214">
        <v>39</v>
      </c>
      <c r="B65" s="215" t="s">
        <v>682</v>
      </c>
      <c r="C65" s="218" t="s">
        <v>683</v>
      </c>
      <c r="D65" s="219" t="s">
        <v>24</v>
      </c>
      <c r="E65" s="220"/>
      <c r="F65" s="221"/>
      <c r="G65" s="204">
        <f>ROUND(E65*F65,2)</f>
        <v>0</v>
      </c>
      <c r="H65" s="221"/>
      <c r="I65" s="204">
        <f>ROUND(E65*H65,2)</f>
        <v>0</v>
      </c>
      <c r="J65" s="221"/>
      <c r="K65" s="204">
        <f>ROUND(E65*J65,2)</f>
        <v>0</v>
      </c>
      <c r="L65" s="204">
        <v>21</v>
      </c>
      <c r="M65" s="204">
        <f>G65*(1+L65/100)</f>
        <v>0</v>
      </c>
      <c r="N65" s="204">
        <v>0</v>
      </c>
      <c r="O65" s="204">
        <f>ROUND(E65*N65,2)</f>
        <v>0</v>
      </c>
      <c r="P65" s="204">
        <v>0</v>
      </c>
      <c r="Q65" s="204">
        <f>ROUND(E65*P65,2)</f>
        <v>0</v>
      </c>
      <c r="R65" s="204" t="s">
        <v>204</v>
      </c>
      <c r="S65" s="204" t="s">
        <v>181</v>
      </c>
      <c r="T65" s="204" t="s">
        <v>194</v>
      </c>
      <c r="U65" s="204">
        <v>0</v>
      </c>
      <c r="V65" s="204">
        <f>ROUND(E65*U65,2)</f>
        <v>0</v>
      </c>
      <c r="W65" s="204"/>
      <c r="X65" s="204" t="s">
        <v>244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245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customHeight="1" outlineLevel="1">
      <c r="A66" s="214"/>
      <c r="B66" s="215"/>
      <c r="C66" s="222" t="s">
        <v>312</v>
      </c>
      <c r="D66" s="222"/>
      <c r="E66" s="222"/>
      <c r="F66" s="222"/>
      <c r="G66" s="222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5"/>
      <c r="AA66" s="205"/>
      <c r="AB66" s="205"/>
      <c r="AC66" s="205"/>
      <c r="AD66" s="205"/>
      <c r="AE66" s="205"/>
      <c r="AF66" s="205"/>
      <c r="AG66" s="205" t="s">
        <v>196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33" ht="12.75">
      <c r="A67" s="188" t="s">
        <v>158</v>
      </c>
      <c r="B67" s="189" t="s">
        <v>102</v>
      </c>
      <c r="C67" s="190" t="s">
        <v>103</v>
      </c>
      <c r="D67" s="191"/>
      <c r="E67" s="192"/>
      <c r="F67" s="193"/>
      <c r="G67" s="193">
        <f>SUMIF(AG68:AG71,"&lt;&gt;NOR",G68:G71)</f>
        <v>0</v>
      </c>
      <c r="H67" s="193"/>
      <c r="I67" s="193">
        <f>SUM(I68:I71)</f>
        <v>0</v>
      </c>
      <c r="J67" s="193"/>
      <c r="K67" s="193">
        <f>SUM(K68:K71)</f>
        <v>0</v>
      </c>
      <c r="L67" s="193"/>
      <c r="M67" s="193">
        <f>SUM(M68:M71)</f>
        <v>0</v>
      </c>
      <c r="N67" s="193"/>
      <c r="O67" s="193">
        <f>SUM(O68:O71)</f>
        <v>0.05</v>
      </c>
      <c r="P67" s="193"/>
      <c r="Q67" s="193">
        <f>SUM(Q68:Q71)</f>
        <v>0</v>
      </c>
      <c r="R67" s="193"/>
      <c r="S67" s="193"/>
      <c r="T67" s="194"/>
      <c r="U67" s="195"/>
      <c r="V67" s="195">
        <f>SUM(V68:V71)</f>
        <v>19.17</v>
      </c>
      <c r="W67" s="195"/>
      <c r="X67" s="195"/>
      <c r="AG67" t="s">
        <v>159</v>
      </c>
    </row>
    <row r="68" spans="1:60" ht="12.75" outlineLevel="1">
      <c r="A68" s="196">
        <v>40</v>
      </c>
      <c r="B68" s="197" t="s">
        <v>564</v>
      </c>
      <c r="C68" s="198" t="s">
        <v>565</v>
      </c>
      <c r="D68" s="199" t="s">
        <v>566</v>
      </c>
      <c r="E68" s="200">
        <v>45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21</v>
      </c>
      <c r="M68" s="202">
        <f>G68*(1+L68/100)</f>
        <v>0</v>
      </c>
      <c r="N68" s="202">
        <v>6E-05</v>
      </c>
      <c r="O68" s="202">
        <f>ROUND(E68*N68,2)</f>
        <v>0</v>
      </c>
      <c r="P68" s="202">
        <v>0</v>
      </c>
      <c r="Q68" s="202">
        <f>ROUND(E68*P68,2)</f>
        <v>0</v>
      </c>
      <c r="R68" s="202" t="s">
        <v>560</v>
      </c>
      <c r="S68" s="202" t="s">
        <v>181</v>
      </c>
      <c r="T68" s="203" t="s">
        <v>330</v>
      </c>
      <c r="U68" s="204">
        <v>0.426</v>
      </c>
      <c r="V68" s="204">
        <f>ROUND(E68*U68,2)</f>
        <v>19.17</v>
      </c>
      <c r="W68" s="204"/>
      <c r="X68" s="204" t="s">
        <v>165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166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206">
        <v>41</v>
      </c>
      <c r="B69" s="207" t="s">
        <v>576</v>
      </c>
      <c r="C69" s="208" t="s">
        <v>575</v>
      </c>
      <c r="D69" s="209" t="s">
        <v>566</v>
      </c>
      <c r="E69" s="210">
        <v>45</v>
      </c>
      <c r="F69" s="211"/>
      <c r="G69" s="212">
        <f>ROUND(E69*F69,2)</f>
        <v>0</v>
      </c>
      <c r="H69" s="211"/>
      <c r="I69" s="212">
        <f>ROUND(E69*H69,2)</f>
        <v>0</v>
      </c>
      <c r="J69" s="211"/>
      <c r="K69" s="212">
        <f>ROUND(E69*J69,2)</f>
        <v>0</v>
      </c>
      <c r="L69" s="212">
        <v>21</v>
      </c>
      <c r="M69" s="212">
        <f>G69*(1+L69/100)</f>
        <v>0</v>
      </c>
      <c r="N69" s="212">
        <v>0.001</v>
      </c>
      <c r="O69" s="212">
        <f>ROUND(E69*N69,2)</f>
        <v>0.05</v>
      </c>
      <c r="P69" s="212">
        <v>0</v>
      </c>
      <c r="Q69" s="212">
        <f>ROUND(E69*P69,2)</f>
        <v>0</v>
      </c>
      <c r="R69" s="212" t="s">
        <v>217</v>
      </c>
      <c r="S69" s="212" t="s">
        <v>181</v>
      </c>
      <c r="T69" s="213" t="s">
        <v>330</v>
      </c>
      <c r="U69" s="204">
        <v>0</v>
      </c>
      <c r="V69" s="204">
        <f>ROUND(E69*U69,2)</f>
        <v>0</v>
      </c>
      <c r="W69" s="204"/>
      <c r="X69" s="204" t="s">
        <v>218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219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outlineLevel="1">
      <c r="A70" s="214">
        <v>42</v>
      </c>
      <c r="B70" s="215" t="s">
        <v>577</v>
      </c>
      <c r="C70" s="218" t="s">
        <v>578</v>
      </c>
      <c r="D70" s="219" t="s">
        <v>24</v>
      </c>
      <c r="E70" s="220"/>
      <c r="F70" s="221"/>
      <c r="G70" s="204">
        <f>ROUND(E70*F70,2)</f>
        <v>0</v>
      </c>
      <c r="H70" s="221"/>
      <c r="I70" s="204">
        <f>ROUND(E70*H70,2)</f>
        <v>0</v>
      </c>
      <c r="J70" s="221"/>
      <c r="K70" s="204">
        <f>ROUND(E70*J70,2)</f>
        <v>0</v>
      </c>
      <c r="L70" s="204">
        <v>21</v>
      </c>
      <c r="M70" s="204">
        <f>G70*(1+L70/100)</f>
        <v>0</v>
      </c>
      <c r="N70" s="204">
        <v>0</v>
      </c>
      <c r="O70" s="204">
        <f>ROUND(E70*N70,2)</f>
        <v>0</v>
      </c>
      <c r="P70" s="204">
        <v>0</v>
      </c>
      <c r="Q70" s="204">
        <f>ROUND(E70*P70,2)</f>
        <v>0</v>
      </c>
      <c r="R70" s="204" t="s">
        <v>560</v>
      </c>
      <c r="S70" s="204" t="s">
        <v>181</v>
      </c>
      <c r="T70" s="204" t="s">
        <v>330</v>
      </c>
      <c r="U70" s="204">
        <v>0</v>
      </c>
      <c r="V70" s="204">
        <f>ROUND(E70*U70,2)</f>
        <v>0</v>
      </c>
      <c r="W70" s="204"/>
      <c r="X70" s="204" t="s">
        <v>244</v>
      </c>
      <c r="Y70" s="205"/>
      <c r="Z70" s="205"/>
      <c r="AA70" s="205"/>
      <c r="AB70" s="205"/>
      <c r="AC70" s="205"/>
      <c r="AD70" s="205"/>
      <c r="AE70" s="205"/>
      <c r="AF70" s="205"/>
      <c r="AG70" s="205" t="s">
        <v>245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customHeight="1" outlineLevel="1">
      <c r="A71" s="214"/>
      <c r="B71" s="215"/>
      <c r="C71" s="222" t="s">
        <v>246</v>
      </c>
      <c r="D71" s="222"/>
      <c r="E71" s="222"/>
      <c r="F71" s="222"/>
      <c r="G71" s="222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5"/>
      <c r="Z71" s="205"/>
      <c r="AA71" s="205"/>
      <c r="AB71" s="205"/>
      <c r="AC71" s="205"/>
      <c r="AD71" s="205"/>
      <c r="AE71" s="205"/>
      <c r="AF71" s="205"/>
      <c r="AG71" s="205" t="s">
        <v>196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33" ht="12.75">
      <c r="A72" s="188" t="s">
        <v>158</v>
      </c>
      <c r="B72" s="189" t="s">
        <v>106</v>
      </c>
      <c r="C72" s="190" t="s">
        <v>107</v>
      </c>
      <c r="D72" s="191"/>
      <c r="E72" s="192"/>
      <c r="F72" s="193"/>
      <c r="G72" s="193">
        <f>SUMIF(AG73:AG78,"&lt;&gt;NOR",G73:G78)</f>
        <v>0</v>
      </c>
      <c r="H72" s="193"/>
      <c r="I72" s="193">
        <f>SUM(I73:I78)</f>
        <v>0</v>
      </c>
      <c r="J72" s="193"/>
      <c r="K72" s="193">
        <f>SUM(K73:K78)</f>
        <v>0</v>
      </c>
      <c r="L72" s="193"/>
      <c r="M72" s="193">
        <f>SUM(M73:M78)</f>
        <v>0</v>
      </c>
      <c r="N72" s="193"/>
      <c r="O72" s="193">
        <f>SUM(O73:O78)</f>
        <v>0</v>
      </c>
      <c r="P72" s="193"/>
      <c r="Q72" s="193">
        <f>SUM(Q73:Q78)</f>
        <v>0</v>
      </c>
      <c r="R72" s="193"/>
      <c r="S72" s="193"/>
      <c r="T72" s="194"/>
      <c r="U72" s="195"/>
      <c r="V72" s="195">
        <f>SUM(V73:V78)</f>
        <v>14.01</v>
      </c>
      <c r="W72" s="195"/>
      <c r="X72" s="195"/>
      <c r="AG72" t="s">
        <v>159</v>
      </c>
    </row>
    <row r="73" spans="1:60" ht="22.5" outlineLevel="1">
      <c r="A73" s="206">
        <v>43</v>
      </c>
      <c r="B73" s="207" t="s">
        <v>684</v>
      </c>
      <c r="C73" s="208" t="s">
        <v>685</v>
      </c>
      <c r="D73" s="209" t="s">
        <v>203</v>
      </c>
      <c r="E73" s="210">
        <v>51</v>
      </c>
      <c r="F73" s="211"/>
      <c r="G73" s="212">
        <f>ROUND(E73*F73,2)</f>
        <v>0</v>
      </c>
      <c r="H73" s="211"/>
      <c r="I73" s="212">
        <f>ROUND(E73*H73,2)</f>
        <v>0</v>
      </c>
      <c r="J73" s="211"/>
      <c r="K73" s="212">
        <f>ROUND(E73*J73,2)</f>
        <v>0</v>
      </c>
      <c r="L73" s="212">
        <v>21</v>
      </c>
      <c r="M73" s="212">
        <f>G73*(1+L73/100)</f>
        <v>0</v>
      </c>
      <c r="N73" s="212">
        <v>9E-05</v>
      </c>
      <c r="O73" s="212">
        <f>ROUND(E73*N73,2)</f>
        <v>0</v>
      </c>
      <c r="P73" s="212">
        <v>0</v>
      </c>
      <c r="Q73" s="212">
        <f>ROUND(E73*P73,2)</f>
        <v>0</v>
      </c>
      <c r="R73" s="212" t="s">
        <v>581</v>
      </c>
      <c r="S73" s="212" t="s">
        <v>181</v>
      </c>
      <c r="T73" s="213" t="s">
        <v>330</v>
      </c>
      <c r="U73" s="204">
        <v>0.116</v>
      </c>
      <c r="V73" s="204">
        <f>ROUND(E73*U73,2)</f>
        <v>5.92</v>
      </c>
      <c r="W73" s="204"/>
      <c r="X73" s="204" t="s">
        <v>165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166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customHeight="1" outlineLevel="1">
      <c r="A74" s="214"/>
      <c r="B74" s="215"/>
      <c r="C74" s="216" t="s">
        <v>582</v>
      </c>
      <c r="D74" s="216"/>
      <c r="E74" s="216"/>
      <c r="F74" s="216"/>
      <c r="G74" s="216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5"/>
      <c r="AA74" s="205"/>
      <c r="AB74" s="205"/>
      <c r="AC74" s="205"/>
      <c r="AD74" s="205"/>
      <c r="AE74" s="205"/>
      <c r="AF74" s="205"/>
      <c r="AG74" s="205" t="s">
        <v>196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22.5" outlineLevel="1">
      <c r="A75" s="206">
        <v>44</v>
      </c>
      <c r="B75" s="207" t="s">
        <v>583</v>
      </c>
      <c r="C75" s="208" t="s">
        <v>584</v>
      </c>
      <c r="D75" s="209" t="s">
        <v>203</v>
      </c>
      <c r="E75" s="210">
        <v>35</v>
      </c>
      <c r="F75" s="211"/>
      <c r="G75" s="212">
        <f>ROUND(E75*F75,2)</f>
        <v>0</v>
      </c>
      <c r="H75" s="211"/>
      <c r="I75" s="212">
        <f>ROUND(E75*H75,2)</f>
        <v>0</v>
      </c>
      <c r="J75" s="211"/>
      <c r="K75" s="212">
        <f>ROUND(E75*J75,2)</f>
        <v>0</v>
      </c>
      <c r="L75" s="212">
        <v>21</v>
      </c>
      <c r="M75" s="212">
        <f>G75*(1+L75/100)</f>
        <v>0</v>
      </c>
      <c r="N75" s="212">
        <v>9E-05</v>
      </c>
      <c r="O75" s="212">
        <f>ROUND(E75*N75,2)</f>
        <v>0</v>
      </c>
      <c r="P75" s="212">
        <v>0</v>
      </c>
      <c r="Q75" s="212">
        <f>ROUND(E75*P75,2)</f>
        <v>0</v>
      </c>
      <c r="R75" s="212" t="s">
        <v>581</v>
      </c>
      <c r="S75" s="212" t="s">
        <v>181</v>
      </c>
      <c r="T75" s="213" t="s">
        <v>194</v>
      </c>
      <c r="U75" s="204">
        <v>0.103</v>
      </c>
      <c r="V75" s="204">
        <f>ROUND(E75*U75,2)</f>
        <v>3.61</v>
      </c>
      <c r="W75" s="204"/>
      <c r="X75" s="204" t="s">
        <v>165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166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customHeight="1" outlineLevel="1">
      <c r="A76" s="214"/>
      <c r="B76" s="215"/>
      <c r="C76" s="216" t="s">
        <v>582</v>
      </c>
      <c r="D76" s="216"/>
      <c r="E76" s="216"/>
      <c r="F76" s="216"/>
      <c r="G76" s="216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5"/>
      <c r="AA76" s="205"/>
      <c r="AB76" s="205"/>
      <c r="AC76" s="205"/>
      <c r="AD76" s="205"/>
      <c r="AE76" s="205"/>
      <c r="AF76" s="205"/>
      <c r="AG76" s="205" t="s">
        <v>196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22.5" outlineLevel="1">
      <c r="A77" s="206">
        <v>45</v>
      </c>
      <c r="B77" s="207" t="s">
        <v>686</v>
      </c>
      <c r="C77" s="208" t="s">
        <v>687</v>
      </c>
      <c r="D77" s="209" t="s">
        <v>203</v>
      </c>
      <c r="E77" s="210">
        <v>32</v>
      </c>
      <c r="F77" s="211"/>
      <c r="G77" s="212">
        <f>ROUND(E77*F77,2)</f>
        <v>0</v>
      </c>
      <c r="H77" s="211"/>
      <c r="I77" s="212">
        <f>ROUND(E77*H77,2)</f>
        <v>0</v>
      </c>
      <c r="J77" s="211"/>
      <c r="K77" s="212">
        <f>ROUND(E77*J77,2)</f>
        <v>0</v>
      </c>
      <c r="L77" s="212">
        <v>21</v>
      </c>
      <c r="M77" s="212">
        <f>G77*(1+L77/100)</f>
        <v>0</v>
      </c>
      <c r="N77" s="212">
        <v>0.00012</v>
      </c>
      <c r="O77" s="212">
        <f>ROUND(E77*N77,2)</f>
        <v>0</v>
      </c>
      <c r="P77" s="212">
        <v>0</v>
      </c>
      <c r="Q77" s="212">
        <f>ROUND(E77*P77,2)</f>
        <v>0</v>
      </c>
      <c r="R77" s="212" t="s">
        <v>581</v>
      </c>
      <c r="S77" s="212" t="s">
        <v>181</v>
      </c>
      <c r="T77" s="213" t="s">
        <v>194</v>
      </c>
      <c r="U77" s="204">
        <v>0.14</v>
      </c>
      <c r="V77" s="204">
        <f>ROUND(E77*U77,2)</f>
        <v>4.48</v>
      </c>
      <c r="W77" s="204"/>
      <c r="X77" s="204" t="s">
        <v>165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166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customHeight="1" outlineLevel="1">
      <c r="A78" s="214"/>
      <c r="B78" s="215"/>
      <c r="C78" s="216" t="s">
        <v>582</v>
      </c>
      <c r="D78" s="216"/>
      <c r="E78" s="216"/>
      <c r="F78" s="216"/>
      <c r="G78" s="216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205"/>
      <c r="AA78" s="205"/>
      <c r="AB78" s="205"/>
      <c r="AC78" s="205"/>
      <c r="AD78" s="205"/>
      <c r="AE78" s="205"/>
      <c r="AF78" s="205"/>
      <c r="AG78" s="205" t="s">
        <v>196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33" ht="12.75">
      <c r="A79" s="188" t="s">
        <v>158</v>
      </c>
      <c r="B79" s="189" t="s">
        <v>18</v>
      </c>
      <c r="C79" s="190" t="s">
        <v>19</v>
      </c>
      <c r="D79" s="191"/>
      <c r="E79" s="192"/>
      <c r="F79" s="193"/>
      <c r="G79" s="193">
        <f>SUMIF(AG80:AG84,"&lt;&gt;NOR",G80:G84)</f>
        <v>0</v>
      </c>
      <c r="H79" s="193"/>
      <c r="I79" s="193">
        <f>SUM(I80:I84)</f>
        <v>0</v>
      </c>
      <c r="J79" s="193"/>
      <c r="K79" s="193">
        <f>SUM(K80:K84)</f>
        <v>0</v>
      </c>
      <c r="L79" s="193"/>
      <c r="M79" s="193">
        <f>SUM(M80:M84)</f>
        <v>0</v>
      </c>
      <c r="N79" s="193"/>
      <c r="O79" s="193">
        <f>SUM(O80:O84)</f>
        <v>0</v>
      </c>
      <c r="P79" s="193"/>
      <c r="Q79" s="193">
        <f>SUM(Q80:Q84)</f>
        <v>0</v>
      </c>
      <c r="R79" s="193"/>
      <c r="S79" s="193"/>
      <c r="T79" s="194"/>
      <c r="U79" s="195"/>
      <c r="V79" s="195">
        <f>SUM(V80:V84)</f>
        <v>0</v>
      </c>
      <c r="W79" s="195"/>
      <c r="X79" s="195"/>
      <c r="AG79" t="s">
        <v>159</v>
      </c>
    </row>
    <row r="80" spans="1:60" ht="12.75" outlineLevel="1">
      <c r="A80" s="206">
        <v>46</v>
      </c>
      <c r="B80" s="207" t="s">
        <v>688</v>
      </c>
      <c r="C80" s="208" t="s">
        <v>689</v>
      </c>
      <c r="D80" s="209" t="s">
        <v>594</v>
      </c>
      <c r="E80" s="210">
        <v>1</v>
      </c>
      <c r="F80" s="211"/>
      <c r="G80" s="212">
        <f>ROUND(E80*F80,2)</f>
        <v>0</v>
      </c>
      <c r="H80" s="211"/>
      <c r="I80" s="212">
        <f>ROUND(E80*H80,2)</f>
        <v>0</v>
      </c>
      <c r="J80" s="211"/>
      <c r="K80" s="212">
        <f>ROUND(E80*J80,2)</f>
        <v>0</v>
      </c>
      <c r="L80" s="212">
        <v>21</v>
      </c>
      <c r="M80" s="212">
        <f>G80*(1+L80/100)</f>
        <v>0</v>
      </c>
      <c r="N80" s="212">
        <v>0</v>
      </c>
      <c r="O80" s="212">
        <f>ROUND(E80*N80,2)</f>
        <v>0</v>
      </c>
      <c r="P80" s="212">
        <v>0</v>
      </c>
      <c r="Q80" s="212">
        <f>ROUND(E80*P80,2)</f>
        <v>0</v>
      </c>
      <c r="R80" s="212"/>
      <c r="S80" s="212" t="s">
        <v>181</v>
      </c>
      <c r="T80" s="213" t="s">
        <v>164</v>
      </c>
      <c r="U80" s="204">
        <v>0</v>
      </c>
      <c r="V80" s="204">
        <f>ROUND(E80*U80,2)</f>
        <v>0</v>
      </c>
      <c r="W80" s="204"/>
      <c r="X80" s="204" t="s">
        <v>595</v>
      </c>
      <c r="Y80" s="205"/>
      <c r="Z80" s="205"/>
      <c r="AA80" s="205"/>
      <c r="AB80" s="205"/>
      <c r="AC80" s="205"/>
      <c r="AD80" s="205"/>
      <c r="AE80" s="205"/>
      <c r="AF80" s="205"/>
      <c r="AG80" s="205" t="s">
        <v>690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22.5" customHeight="1" outlineLevel="1">
      <c r="A81" s="214"/>
      <c r="B81" s="215"/>
      <c r="C81" s="223" t="s">
        <v>691</v>
      </c>
      <c r="D81" s="223"/>
      <c r="E81" s="223"/>
      <c r="F81" s="223"/>
      <c r="G81" s="223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05"/>
      <c r="AA81" s="205"/>
      <c r="AB81" s="205"/>
      <c r="AC81" s="205"/>
      <c r="AD81" s="205"/>
      <c r="AE81" s="205"/>
      <c r="AF81" s="205"/>
      <c r="AG81" s="205" t="s">
        <v>198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24" t="str">
        <f>C81</f>
        <v>Náklady dodavatele vyplývající z povinností dodavatele stanovených obchodními podmínkami před zahájením stavebních prací. Tato skupina zahrnuje zejména náklady na přípravné činnosti.</v>
      </c>
      <c r="BB81" s="205"/>
      <c r="BC81" s="205"/>
      <c r="BD81" s="205"/>
      <c r="BE81" s="205"/>
      <c r="BF81" s="205"/>
      <c r="BG81" s="205"/>
      <c r="BH81" s="205"/>
    </row>
    <row r="82" spans="1:60" ht="12.75" outlineLevel="1">
      <c r="A82" s="196">
        <v>47</v>
      </c>
      <c r="B82" s="197" t="s">
        <v>592</v>
      </c>
      <c r="C82" s="198" t="s">
        <v>593</v>
      </c>
      <c r="D82" s="199" t="s">
        <v>594</v>
      </c>
      <c r="E82" s="200">
        <v>1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</v>
      </c>
      <c r="O82" s="202">
        <f>ROUND(E82*N82,2)</f>
        <v>0</v>
      </c>
      <c r="P82" s="202">
        <v>0</v>
      </c>
      <c r="Q82" s="202">
        <f>ROUND(E82*P82,2)</f>
        <v>0</v>
      </c>
      <c r="R82" s="202"/>
      <c r="S82" s="202" t="s">
        <v>181</v>
      </c>
      <c r="T82" s="203" t="s">
        <v>164</v>
      </c>
      <c r="U82" s="204">
        <v>0</v>
      </c>
      <c r="V82" s="204">
        <f>ROUND(E82*U82,2)</f>
        <v>0</v>
      </c>
      <c r="W82" s="204"/>
      <c r="X82" s="204" t="s">
        <v>595</v>
      </c>
      <c r="Y82" s="205"/>
      <c r="Z82" s="205"/>
      <c r="AA82" s="205"/>
      <c r="AB82" s="205"/>
      <c r="AC82" s="205"/>
      <c r="AD82" s="205"/>
      <c r="AE82" s="205"/>
      <c r="AF82" s="205"/>
      <c r="AG82" s="205" t="s">
        <v>690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1">
      <c r="A83" s="196">
        <v>48</v>
      </c>
      <c r="B83" s="197" t="s">
        <v>603</v>
      </c>
      <c r="C83" s="198" t="s">
        <v>604</v>
      </c>
      <c r="D83" s="199" t="s">
        <v>594</v>
      </c>
      <c r="E83" s="200">
        <v>1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</v>
      </c>
      <c r="O83" s="202">
        <f>ROUND(E83*N83,2)</f>
        <v>0</v>
      </c>
      <c r="P83" s="202">
        <v>0</v>
      </c>
      <c r="Q83" s="202">
        <f>ROUND(E83*P83,2)</f>
        <v>0</v>
      </c>
      <c r="R83" s="202"/>
      <c r="S83" s="202" t="s">
        <v>181</v>
      </c>
      <c r="T83" s="203" t="s">
        <v>164</v>
      </c>
      <c r="U83" s="204">
        <v>0</v>
      </c>
      <c r="V83" s="204">
        <f>ROUND(E83*U83,2)</f>
        <v>0</v>
      </c>
      <c r="W83" s="204"/>
      <c r="X83" s="204" t="s">
        <v>595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690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1">
      <c r="A84" s="206">
        <v>49</v>
      </c>
      <c r="B84" s="207" t="s">
        <v>692</v>
      </c>
      <c r="C84" s="208" t="s">
        <v>693</v>
      </c>
      <c r="D84" s="209" t="s">
        <v>594</v>
      </c>
      <c r="E84" s="210">
        <v>1</v>
      </c>
      <c r="F84" s="211"/>
      <c r="G84" s="212">
        <f>ROUND(E84*F84,2)</f>
        <v>0</v>
      </c>
      <c r="H84" s="211"/>
      <c r="I84" s="212">
        <f>ROUND(E84*H84,2)</f>
        <v>0</v>
      </c>
      <c r="J84" s="211"/>
      <c r="K84" s="212">
        <f>ROUND(E84*J84,2)</f>
        <v>0</v>
      </c>
      <c r="L84" s="212">
        <v>21</v>
      </c>
      <c r="M84" s="212">
        <f>G84*(1+L84/100)</f>
        <v>0</v>
      </c>
      <c r="N84" s="212">
        <v>0</v>
      </c>
      <c r="O84" s="212">
        <f>ROUND(E84*N84,2)</f>
        <v>0</v>
      </c>
      <c r="P84" s="212">
        <v>0</v>
      </c>
      <c r="Q84" s="212">
        <f>ROUND(E84*P84,2)</f>
        <v>0</v>
      </c>
      <c r="R84" s="212"/>
      <c r="S84" s="212" t="s">
        <v>181</v>
      </c>
      <c r="T84" s="213" t="s">
        <v>164</v>
      </c>
      <c r="U84" s="204">
        <v>0</v>
      </c>
      <c r="V84" s="204">
        <f>ROUND(E84*U84,2)</f>
        <v>0</v>
      </c>
      <c r="W84" s="204"/>
      <c r="X84" s="204" t="s">
        <v>595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690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33" ht="12.75">
      <c r="A85" s="166"/>
      <c r="B85" s="172"/>
      <c r="C85" s="225"/>
      <c r="D85" s="174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AE85">
        <v>15</v>
      </c>
      <c r="AF85">
        <v>21</v>
      </c>
      <c r="AG85" t="s">
        <v>145</v>
      </c>
    </row>
    <row r="86" spans="1:33" ht="12.75">
      <c r="A86" s="226"/>
      <c r="B86" s="227" t="s">
        <v>14</v>
      </c>
      <c r="C86" s="228"/>
      <c r="D86" s="229"/>
      <c r="E86" s="230"/>
      <c r="F86" s="230"/>
      <c r="G86" s="231">
        <f>G8+G15+G67+G72+G79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AE86">
        <f>SUMIF(L7:L84,AE85,G7:G84)</f>
        <v>0</v>
      </c>
      <c r="AF86">
        <f>SUMIF(L7:L84,AF85,G7:G84)</f>
        <v>0</v>
      </c>
      <c r="AG86" t="s">
        <v>606</v>
      </c>
    </row>
    <row r="87" spans="3:33" ht="12.75">
      <c r="C87" s="232"/>
      <c r="D87" s="110"/>
      <c r="AG87" t="s">
        <v>607</v>
      </c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</sheetData>
  <mergeCells count="27">
    <mergeCell ref="A1:G1"/>
    <mergeCell ref="C2:G2"/>
    <mergeCell ref="C3:G3"/>
    <mergeCell ref="C4:G4"/>
    <mergeCell ref="C17:G17"/>
    <mergeCell ref="C18:G18"/>
    <mergeCell ref="C19:G19"/>
    <mergeCell ref="C21:G21"/>
    <mergeCell ref="C22:G22"/>
    <mergeCell ref="C23:G23"/>
    <mergeCell ref="C25:G25"/>
    <mergeCell ref="C26:G26"/>
    <mergeCell ref="C27:G27"/>
    <mergeCell ref="C29:G29"/>
    <mergeCell ref="C30:G30"/>
    <mergeCell ref="C32:G32"/>
    <mergeCell ref="C33:G33"/>
    <mergeCell ref="C35:G35"/>
    <mergeCell ref="C36:G36"/>
    <mergeCell ref="C56:G56"/>
    <mergeCell ref="C61:G61"/>
    <mergeCell ref="C66:G66"/>
    <mergeCell ref="C71:G71"/>
    <mergeCell ref="C74:G74"/>
    <mergeCell ref="C76:G76"/>
    <mergeCell ref="C78:G78"/>
    <mergeCell ref="C81:G81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61"/>
  <sheetViews>
    <sheetView zoomScale="110" zoomScaleNormal="11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19" max="19" width="8.625" style="0" customWidth="1"/>
    <col min="20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98.75390625" style="0" customWidth="1"/>
    <col min="54" max="1025" width="8.625" style="0" customWidth="1"/>
  </cols>
  <sheetData>
    <row r="1" spans="1:33" ht="15.75" customHeight="1">
      <c r="A1" s="176" t="s">
        <v>129</v>
      </c>
      <c r="B1" s="176"/>
      <c r="C1" s="176"/>
      <c r="D1" s="176"/>
      <c r="E1" s="176"/>
      <c r="F1" s="176"/>
      <c r="G1" s="176"/>
      <c r="AG1" t="s">
        <v>130</v>
      </c>
    </row>
    <row r="2" spans="1:33" ht="24.95" customHeight="1">
      <c r="A2" s="169" t="s">
        <v>126</v>
      </c>
      <c r="B2" s="170" t="s">
        <v>5</v>
      </c>
      <c r="C2" s="177" t="s">
        <v>6</v>
      </c>
      <c r="D2" s="177"/>
      <c r="E2" s="177"/>
      <c r="F2" s="177"/>
      <c r="G2" s="177"/>
      <c r="AG2" t="s">
        <v>131</v>
      </c>
    </row>
    <row r="3" spans="1:33" ht="24.95" customHeight="1">
      <c r="A3" s="169" t="s">
        <v>127</v>
      </c>
      <c r="B3" s="170" t="s">
        <v>44</v>
      </c>
      <c r="C3" s="177" t="s">
        <v>45</v>
      </c>
      <c r="D3" s="177"/>
      <c r="E3" s="177"/>
      <c r="F3" s="177"/>
      <c r="G3" s="177"/>
      <c r="AC3" s="175" t="s">
        <v>132</v>
      </c>
      <c r="AG3" t="s">
        <v>133</v>
      </c>
    </row>
    <row r="4" spans="1:33" ht="24.95" customHeight="1">
      <c r="A4" s="178" t="s">
        <v>128</v>
      </c>
      <c r="B4" s="179" t="s">
        <v>50</v>
      </c>
      <c r="C4" s="180" t="s">
        <v>51</v>
      </c>
      <c r="D4" s="180"/>
      <c r="E4" s="180"/>
      <c r="F4" s="180"/>
      <c r="G4" s="180"/>
      <c r="AG4" t="s">
        <v>134</v>
      </c>
    </row>
    <row r="5" ht="12.75">
      <c r="D5" s="110"/>
    </row>
    <row r="6" spans="1:24" ht="38.25">
      <c r="A6" s="181" t="s">
        <v>135</v>
      </c>
      <c r="B6" s="182" t="s">
        <v>136</v>
      </c>
      <c r="C6" s="182" t="s">
        <v>137</v>
      </c>
      <c r="D6" s="183" t="s">
        <v>138</v>
      </c>
      <c r="E6" s="181" t="s">
        <v>139</v>
      </c>
      <c r="F6" s="184" t="s">
        <v>140</v>
      </c>
      <c r="G6" s="181" t="s">
        <v>14</v>
      </c>
      <c r="H6" s="185" t="s">
        <v>141</v>
      </c>
      <c r="I6" s="185" t="s">
        <v>142</v>
      </c>
      <c r="J6" s="185" t="s">
        <v>143</v>
      </c>
      <c r="K6" s="185" t="s">
        <v>144</v>
      </c>
      <c r="L6" s="185" t="s">
        <v>145</v>
      </c>
      <c r="M6" s="185" t="s">
        <v>146</v>
      </c>
      <c r="N6" s="185" t="s">
        <v>147</v>
      </c>
      <c r="O6" s="185" t="s">
        <v>148</v>
      </c>
      <c r="P6" s="185" t="s">
        <v>149</v>
      </c>
      <c r="Q6" s="185" t="s">
        <v>150</v>
      </c>
      <c r="R6" s="185" t="s">
        <v>151</v>
      </c>
      <c r="S6" s="185" t="s">
        <v>152</v>
      </c>
      <c r="T6" s="185" t="s">
        <v>153</v>
      </c>
      <c r="U6" s="185" t="s">
        <v>154</v>
      </c>
      <c r="V6" s="185" t="s">
        <v>155</v>
      </c>
      <c r="W6" s="185" t="s">
        <v>156</v>
      </c>
      <c r="X6" s="185" t="s">
        <v>157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158</v>
      </c>
      <c r="B8" s="189" t="s">
        <v>59</v>
      </c>
      <c r="C8" s="190" t="s">
        <v>60</v>
      </c>
      <c r="D8" s="191"/>
      <c r="E8" s="192"/>
      <c r="F8" s="193"/>
      <c r="G8" s="193">
        <f>SUMIF(AG9:AG18,"&lt;&gt;NOR",G9:G18)</f>
        <v>0</v>
      </c>
      <c r="H8" s="193"/>
      <c r="I8" s="193">
        <f>SUM(I9:I18)</f>
        <v>0</v>
      </c>
      <c r="J8" s="193"/>
      <c r="K8" s="193">
        <f>SUM(K9:K18)</f>
        <v>0</v>
      </c>
      <c r="L8" s="193"/>
      <c r="M8" s="193">
        <f>SUM(M9:M18)</f>
        <v>0</v>
      </c>
      <c r="N8" s="193"/>
      <c r="O8" s="193">
        <f>SUM(O9:O18)</f>
        <v>2.65</v>
      </c>
      <c r="P8" s="193"/>
      <c r="Q8" s="193">
        <f>SUM(Q9:Q18)</f>
        <v>0</v>
      </c>
      <c r="R8" s="193"/>
      <c r="S8" s="193"/>
      <c r="T8" s="194"/>
      <c r="U8" s="195"/>
      <c r="V8" s="195">
        <f>SUM(V9:V18)</f>
        <v>16.84</v>
      </c>
      <c r="W8" s="195"/>
      <c r="X8" s="195"/>
      <c r="AG8" t="s">
        <v>159</v>
      </c>
    </row>
    <row r="9" spans="1:60" ht="22.5" outlineLevel="1">
      <c r="A9" s="206">
        <v>1</v>
      </c>
      <c r="B9" s="207" t="s">
        <v>694</v>
      </c>
      <c r="C9" s="208" t="s">
        <v>695</v>
      </c>
      <c r="D9" s="209" t="s">
        <v>216</v>
      </c>
      <c r="E9" s="210">
        <v>1</v>
      </c>
      <c r="F9" s="211"/>
      <c r="G9" s="212">
        <f>ROUND(E9*F9,2)</f>
        <v>0</v>
      </c>
      <c r="H9" s="211"/>
      <c r="I9" s="212">
        <f>ROUND(E9*H9,2)</f>
        <v>0</v>
      </c>
      <c r="J9" s="211"/>
      <c r="K9" s="212">
        <f>ROUND(E9*J9,2)</f>
        <v>0</v>
      </c>
      <c r="L9" s="212">
        <v>21</v>
      </c>
      <c r="M9" s="212">
        <f>G9*(1+L9/100)</f>
        <v>0</v>
      </c>
      <c r="N9" s="212">
        <v>0.04542</v>
      </c>
      <c r="O9" s="212">
        <f>ROUND(E9*N9,2)</f>
        <v>0.05</v>
      </c>
      <c r="P9" s="212">
        <v>0</v>
      </c>
      <c r="Q9" s="212">
        <f>ROUND(E9*P9,2)</f>
        <v>0</v>
      </c>
      <c r="R9" s="212" t="s">
        <v>696</v>
      </c>
      <c r="S9" s="212" t="s">
        <v>181</v>
      </c>
      <c r="T9" s="213" t="s">
        <v>194</v>
      </c>
      <c r="U9" s="204">
        <v>0.23374</v>
      </c>
      <c r="V9" s="204">
        <f>ROUND(E9*U9,2)</f>
        <v>0.23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166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14"/>
      <c r="B10" s="215"/>
      <c r="C10" s="216" t="s">
        <v>697</v>
      </c>
      <c r="D10" s="216"/>
      <c r="E10" s="216"/>
      <c r="F10" s="216"/>
      <c r="G10" s="216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196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22.5" outlineLevel="1">
      <c r="A11" s="206">
        <v>2</v>
      </c>
      <c r="B11" s="207" t="s">
        <v>698</v>
      </c>
      <c r="C11" s="208" t="s">
        <v>699</v>
      </c>
      <c r="D11" s="209" t="s">
        <v>174</v>
      </c>
      <c r="E11" s="210">
        <v>0.60458</v>
      </c>
      <c r="F11" s="211"/>
      <c r="G11" s="212">
        <f>ROUND(E11*F11,2)</f>
        <v>0</v>
      </c>
      <c r="H11" s="211"/>
      <c r="I11" s="212">
        <f>ROUND(E11*H11,2)</f>
        <v>0</v>
      </c>
      <c r="J11" s="211"/>
      <c r="K11" s="212">
        <f>ROUND(E11*J11,2)</f>
        <v>0</v>
      </c>
      <c r="L11" s="212">
        <v>21</v>
      </c>
      <c r="M11" s="212">
        <f>G11*(1+L11/100)</f>
        <v>0</v>
      </c>
      <c r="N11" s="212">
        <v>0.5807</v>
      </c>
      <c r="O11" s="212">
        <f>ROUND(E11*N11,2)</f>
        <v>0.35</v>
      </c>
      <c r="P11" s="212">
        <v>0</v>
      </c>
      <c r="Q11" s="212">
        <f>ROUND(E11*P11,2)</f>
        <v>0</v>
      </c>
      <c r="R11" s="212" t="s">
        <v>696</v>
      </c>
      <c r="S11" s="212" t="s">
        <v>181</v>
      </c>
      <c r="T11" s="213" t="s">
        <v>194</v>
      </c>
      <c r="U11" s="204">
        <v>6.10742</v>
      </c>
      <c r="V11" s="204">
        <f>ROUND(E11*U11,2)</f>
        <v>3.69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166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customHeight="1" outlineLevel="1">
      <c r="A12" s="214"/>
      <c r="B12" s="215"/>
      <c r="C12" s="216" t="s">
        <v>700</v>
      </c>
      <c r="D12" s="216"/>
      <c r="E12" s="216"/>
      <c r="F12" s="216"/>
      <c r="G12" s="216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5"/>
      <c r="Z12" s="205"/>
      <c r="AA12" s="205"/>
      <c r="AB12" s="205"/>
      <c r="AC12" s="205"/>
      <c r="AD12" s="205"/>
      <c r="AE12" s="205"/>
      <c r="AF12" s="205"/>
      <c r="AG12" s="205" t="s">
        <v>196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196">
        <v>3</v>
      </c>
      <c r="B13" s="197" t="s">
        <v>701</v>
      </c>
      <c r="C13" s="198" t="s">
        <v>702</v>
      </c>
      <c r="D13" s="199" t="s">
        <v>216</v>
      </c>
      <c r="E13" s="200">
        <v>1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0.03979</v>
      </c>
      <c r="O13" s="202">
        <f>ROUND(E13*N13,2)</f>
        <v>0.04</v>
      </c>
      <c r="P13" s="202">
        <v>0</v>
      </c>
      <c r="Q13" s="202">
        <f>ROUND(E13*P13,2)</f>
        <v>0</v>
      </c>
      <c r="R13" s="202" t="s">
        <v>703</v>
      </c>
      <c r="S13" s="202" t="s">
        <v>181</v>
      </c>
      <c r="T13" s="203" t="s">
        <v>194</v>
      </c>
      <c r="U13" s="204">
        <v>0.242</v>
      </c>
      <c r="V13" s="204">
        <f>ROUND(E13*U13,2)</f>
        <v>0.24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166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196">
        <v>4</v>
      </c>
      <c r="B14" s="197" t="s">
        <v>704</v>
      </c>
      <c r="C14" s="198" t="s">
        <v>705</v>
      </c>
      <c r="D14" s="199" t="s">
        <v>216</v>
      </c>
      <c r="E14" s="200">
        <v>1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21</v>
      </c>
      <c r="M14" s="202">
        <f>G14*(1+L14/100)</f>
        <v>0</v>
      </c>
      <c r="N14" s="202">
        <v>0.17773</v>
      </c>
      <c r="O14" s="202">
        <f>ROUND(E14*N14,2)</f>
        <v>0.18</v>
      </c>
      <c r="P14" s="202">
        <v>0</v>
      </c>
      <c r="Q14" s="202">
        <f>ROUND(E14*P14,2)</f>
        <v>0</v>
      </c>
      <c r="R14" s="202" t="s">
        <v>703</v>
      </c>
      <c r="S14" s="202" t="s">
        <v>181</v>
      </c>
      <c r="T14" s="203" t="s">
        <v>194</v>
      </c>
      <c r="U14" s="204">
        <v>0.456</v>
      </c>
      <c r="V14" s="204">
        <f>ROUND(E14*U14,2)</f>
        <v>0.46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166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>
      <c r="A15" s="206">
        <v>5</v>
      </c>
      <c r="B15" s="207" t="s">
        <v>706</v>
      </c>
      <c r="C15" s="208" t="s">
        <v>707</v>
      </c>
      <c r="D15" s="209" t="s">
        <v>174</v>
      </c>
      <c r="E15" s="210">
        <v>0.61995</v>
      </c>
      <c r="F15" s="211"/>
      <c r="G15" s="212">
        <f>ROUND(E15*F15,2)</f>
        <v>0</v>
      </c>
      <c r="H15" s="211"/>
      <c r="I15" s="212">
        <f>ROUND(E15*H15,2)</f>
        <v>0</v>
      </c>
      <c r="J15" s="211"/>
      <c r="K15" s="212">
        <f>ROUND(E15*J15,2)</f>
        <v>0</v>
      </c>
      <c r="L15" s="212">
        <v>21</v>
      </c>
      <c r="M15" s="212">
        <f>G15*(1+L15/100)</f>
        <v>0</v>
      </c>
      <c r="N15" s="212">
        <v>0.76605</v>
      </c>
      <c r="O15" s="212">
        <f>ROUND(E15*N15,2)</f>
        <v>0.47</v>
      </c>
      <c r="P15" s="212">
        <v>0</v>
      </c>
      <c r="Q15" s="212">
        <f>ROUND(E15*P15,2)</f>
        <v>0</v>
      </c>
      <c r="R15" s="212" t="s">
        <v>696</v>
      </c>
      <c r="S15" s="212" t="s">
        <v>181</v>
      </c>
      <c r="T15" s="213" t="s">
        <v>194</v>
      </c>
      <c r="U15" s="204">
        <v>3.32319</v>
      </c>
      <c r="V15" s="204">
        <f>ROUND(E15*U15,2)</f>
        <v>2.06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166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customHeight="1" outlineLevel="1">
      <c r="A16" s="214"/>
      <c r="B16" s="215"/>
      <c r="C16" s="216" t="s">
        <v>697</v>
      </c>
      <c r="D16" s="216"/>
      <c r="E16" s="216"/>
      <c r="F16" s="216"/>
      <c r="G16" s="216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205"/>
      <c r="AA16" s="205"/>
      <c r="AB16" s="205"/>
      <c r="AC16" s="205"/>
      <c r="AD16" s="205"/>
      <c r="AE16" s="205"/>
      <c r="AF16" s="205"/>
      <c r="AG16" s="205" t="s">
        <v>196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206">
        <v>6</v>
      </c>
      <c r="B17" s="207" t="s">
        <v>708</v>
      </c>
      <c r="C17" s="208" t="s">
        <v>709</v>
      </c>
      <c r="D17" s="209" t="s">
        <v>192</v>
      </c>
      <c r="E17" s="210">
        <v>6.27</v>
      </c>
      <c r="F17" s="211"/>
      <c r="G17" s="212">
        <f>ROUND(E17*F17,2)</f>
        <v>0</v>
      </c>
      <c r="H17" s="211"/>
      <c r="I17" s="212">
        <f>ROUND(E17*H17,2)</f>
        <v>0</v>
      </c>
      <c r="J17" s="211"/>
      <c r="K17" s="212">
        <f>ROUND(E17*J17,2)</f>
        <v>0</v>
      </c>
      <c r="L17" s="212">
        <v>21</v>
      </c>
      <c r="M17" s="212">
        <f>G17*(1+L17/100)</f>
        <v>0</v>
      </c>
      <c r="N17" s="212">
        <v>0.24884</v>
      </c>
      <c r="O17" s="212">
        <f>ROUND(E17*N17,2)</f>
        <v>1.56</v>
      </c>
      <c r="P17" s="212">
        <v>0</v>
      </c>
      <c r="Q17" s="212">
        <f>ROUND(E17*P17,2)</f>
        <v>0</v>
      </c>
      <c r="R17" s="212" t="s">
        <v>696</v>
      </c>
      <c r="S17" s="212" t="s">
        <v>181</v>
      </c>
      <c r="T17" s="213" t="s">
        <v>194</v>
      </c>
      <c r="U17" s="204">
        <v>1.621</v>
      </c>
      <c r="V17" s="204">
        <f>ROUND(E17*U17,2)</f>
        <v>10.16</v>
      </c>
      <c r="W17" s="204"/>
      <c r="X17" s="204" t="s">
        <v>165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166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customHeight="1" outlineLevel="1">
      <c r="A18" s="214"/>
      <c r="B18" s="215"/>
      <c r="C18" s="216" t="s">
        <v>710</v>
      </c>
      <c r="D18" s="216"/>
      <c r="E18" s="216"/>
      <c r="F18" s="216"/>
      <c r="G18" s="216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196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24" t="str">
        <f>C18</f>
        <v>ve vybouraných otvorech, s vysekáním kapes pro zavázání, z jakýchkoliv cihel, z pomocného pracovního lešení o výšce podlahy do 1900 mm a pro zatížení do 1,5 kPa,</v>
      </c>
      <c r="BB18" s="205"/>
      <c r="BC18" s="205"/>
      <c r="BD18" s="205"/>
      <c r="BE18" s="205"/>
      <c r="BF18" s="205"/>
      <c r="BG18" s="205"/>
      <c r="BH18" s="205"/>
    </row>
    <row r="19" spans="1:33" ht="12.75">
      <c r="A19" s="188" t="s">
        <v>158</v>
      </c>
      <c r="B19" s="189" t="s">
        <v>61</v>
      </c>
      <c r="C19" s="190" t="s">
        <v>62</v>
      </c>
      <c r="D19" s="191"/>
      <c r="E19" s="192"/>
      <c r="F19" s="193"/>
      <c r="G19" s="193">
        <f>SUMIF(AG20:AG38,"&lt;&gt;NOR",G20:G38)</f>
        <v>0</v>
      </c>
      <c r="H19" s="193"/>
      <c r="I19" s="193">
        <f>SUM(I20:I38)</f>
        <v>0</v>
      </c>
      <c r="J19" s="193"/>
      <c r="K19" s="193">
        <f>SUM(K20:K38)</f>
        <v>0</v>
      </c>
      <c r="L19" s="193"/>
      <c r="M19" s="193">
        <f>SUM(M20:M38)</f>
        <v>0</v>
      </c>
      <c r="N19" s="193"/>
      <c r="O19" s="193">
        <f>SUM(O20:O38)</f>
        <v>10.74</v>
      </c>
      <c r="P19" s="193"/>
      <c r="Q19" s="193">
        <f>SUM(Q20:Q38)</f>
        <v>0</v>
      </c>
      <c r="R19" s="193"/>
      <c r="S19" s="193"/>
      <c r="T19" s="194"/>
      <c r="U19" s="195"/>
      <c r="V19" s="195">
        <f>SUM(V20:V38)</f>
        <v>367.29</v>
      </c>
      <c r="W19" s="195"/>
      <c r="X19" s="195"/>
      <c r="AG19" t="s">
        <v>159</v>
      </c>
    </row>
    <row r="20" spans="1:60" ht="22.5" outlineLevel="1">
      <c r="A20" s="206">
        <v>7</v>
      </c>
      <c r="B20" s="207" t="s">
        <v>711</v>
      </c>
      <c r="C20" s="208" t="s">
        <v>712</v>
      </c>
      <c r="D20" s="209" t="s">
        <v>192</v>
      </c>
      <c r="E20" s="210">
        <v>10.953</v>
      </c>
      <c r="F20" s="211"/>
      <c r="G20" s="212">
        <f>ROUND(E20*F20,2)</f>
        <v>0</v>
      </c>
      <c r="H20" s="211"/>
      <c r="I20" s="212">
        <f>ROUND(E20*H20,2)</f>
        <v>0</v>
      </c>
      <c r="J20" s="211"/>
      <c r="K20" s="212">
        <f>ROUND(E20*J20,2)</f>
        <v>0</v>
      </c>
      <c r="L20" s="212">
        <v>21</v>
      </c>
      <c r="M20" s="212">
        <f>G20*(1+L20/100)</f>
        <v>0</v>
      </c>
      <c r="N20" s="212">
        <v>0.00032</v>
      </c>
      <c r="O20" s="212">
        <f>ROUND(E20*N20,2)</f>
        <v>0</v>
      </c>
      <c r="P20" s="212">
        <v>0</v>
      </c>
      <c r="Q20" s="212">
        <f>ROUND(E20*P20,2)</f>
        <v>0</v>
      </c>
      <c r="R20" s="212" t="s">
        <v>703</v>
      </c>
      <c r="S20" s="212" t="s">
        <v>181</v>
      </c>
      <c r="T20" s="213" t="s">
        <v>194</v>
      </c>
      <c r="U20" s="204">
        <v>0.089</v>
      </c>
      <c r="V20" s="204">
        <f>ROUND(E20*U20,2)</f>
        <v>0.97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166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customHeight="1" outlineLevel="1">
      <c r="A21" s="214"/>
      <c r="B21" s="215"/>
      <c r="C21" s="216" t="s">
        <v>713</v>
      </c>
      <c r="D21" s="216"/>
      <c r="E21" s="216"/>
      <c r="F21" s="216"/>
      <c r="G21" s="216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5"/>
      <c r="AD21" s="205"/>
      <c r="AE21" s="205"/>
      <c r="AF21" s="205"/>
      <c r="AG21" s="205" t="s">
        <v>196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206">
        <v>8</v>
      </c>
      <c r="B22" s="207" t="s">
        <v>714</v>
      </c>
      <c r="C22" s="208" t="s">
        <v>715</v>
      </c>
      <c r="D22" s="209" t="s">
        <v>192</v>
      </c>
      <c r="E22" s="210">
        <v>10.953</v>
      </c>
      <c r="F22" s="211"/>
      <c r="G22" s="212">
        <f>ROUND(E22*F22,2)</f>
        <v>0</v>
      </c>
      <c r="H22" s="211"/>
      <c r="I22" s="212">
        <f>ROUND(E22*H22,2)</f>
        <v>0</v>
      </c>
      <c r="J22" s="211"/>
      <c r="K22" s="212">
        <f>ROUND(E22*J22,2)</f>
        <v>0</v>
      </c>
      <c r="L22" s="212">
        <v>21</v>
      </c>
      <c r="M22" s="212">
        <f>G22*(1+L22/100)</f>
        <v>0</v>
      </c>
      <c r="N22" s="212">
        <v>0.0049</v>
      </c>
      <c r="O22" s="212">
        <f>ROUND(E22*N22,2)</f>
        <v>0.05</v>
      </c>
      <c r="P22" s="212">
        <v>0</v>
      </c>
      <c r="Q22" s="212">
        <f>ROUND(E22*P22,2)</f>
        <v>0</v>
      </c>
      <c r="R22" s="212" t="s">
        <v>703</v>
      </c>
      <c r="S22" s="212" t="s">
        <v>181</v>
      </c>
      <c r="T22" s="213" t="s">
        <v>194</v>
      </c>
      <c r="U22" s="204">
        <v>0.25</v>
      </c>
      <c r="V22" s="204">
        <f>ROUND(E22*U22,2)</f>
        <v>2.74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166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customHeight="1" outlineLevel="1">
      <c r="A23" s="214"/>
      <c r="B23" s="215"/>
      <c r="C23" s="216" t="s">
        <v>713</v>
      </c>
      <c r="D23" s="216"/>
      <c r="E23" s="216"/>
      <c r="F23" s="216"/>
      <c r="G23" s="216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5"/>
      <c r="AD23" s="205"/>
      <c r="AE23" s="205"/>
      <c r="AF23" s="205"/>
      <c r="AG23" s="205" t="s">
        <v>196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206">
        <v>9</v>
      </c>
      <c r="B24" s="207" t="s">
        <v>716</v>
      </c>
      <c r="C24" s="208" t="s">
        <v>717</v>
      </c>
      <c r="D24" s="209" t="s">
        <v>216</v>
      </c>
      <c r="E24" s="210">
        <v>1</v>
      </c>
      <c r="F24" s="211"/>
      <c r="G24" s="212">
        <f>ROUND(E24*F24,2)</f>
        <v>0</v>
      </c>
      <c r="H24" s="211"/>
      <c r="I24" s="212">
        <f>ROUND(E24*H24,2)</f>
        <v>0</v>
      </c>
      <c r="J24" s="211"/>
      <c r="K24" s="212">
        <f>ROUND(E24*J24,2)</f>
        <v>0</v>
      </c>
      <c r="L24" s="212">
        <v>21</v>
      </c>
      <c r="M24" s="212">
        <f>G24*(1+L24/100)</f>
        <v>0</v>
      </c>
      <c r="N24" s="212">
        <v>0.00484</v>
      </c>
      <c r="O24" s="212">
        <f>ROUND(E24*N24,2)</f>
        <v>0</v>
      </c>
      <c r="P24" s="212">
        <v>0</v>
      </c>
      <c r="Q24" s="212">
        <f>ROUND(E24*P24,2)</f>
        <v>0</v>
      </c>
      <c r="R24" s="212" t="s">
        <v>696</v>
      </c>
      <c r="S24" s="212" t="s">
        <v>181</v>
      </c>
      <c r="T24" s="213" t="s">
        <v>194</v>
      </c>
      <c r="U24" s="204">
        <v>0.34181</v>
      </c>
      <c r="V24" s="204">
        <f>ROUND(E24*U24,2)</f>
        <v>0.34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166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customHeight="1" outlineLevel="1">
      <c r="A25" s="214"/>
      <c r="B25" s="215"/>
      <c r="C25" s="216" t="s">
        <v>718</v>
      </c>
      <c r="D25" s="216"/>
      <c r="E25" s="216"/>
      <c r="F25" s="216"/>
      <c r="G25" s="216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5"/>
      <c r="AD25" s="205"/>
      <c r="AE25" s="205"/>
      <c r="AF25" s="205"/>
      <c r="AG25" s="205" t="s">
        <v>196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24" t="str">
        <f>C25</f>
        <v>jakoukoliv maltou, z pomocného pracovního lešení o výšce podlahy do 1900 mm a pro zatížení do 1,5 kPa,</v>
      </c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206">
        <v>10</v>
      </c>
      <c r="B26" s="207" t="s">
        <v>719</v>
      </c>
      <c r="C26" s="208" t="s">
        <v>720</v>
      </c>
      <c r="D26" s="209" t="s">
        <v>216</v>
      </c>
      <c r="E26" s="210">
        <v>1</v>
      </c>
      <c r="F26" s="211"/>
      <c r="G26" s="212">
        <f>ROUND(E26*F26,2)</f>
        <v>0</v>
      </c>
      <c r="H26" s="211"/>
      <c r="I26" s="212">
        <f>ROUND(E26*H26,2)</f>
        <v>0</v>
      </c>
      <c r="J26" s="211"/>
      <c r="K26" s="212">
        <f>ROUND(E26*J26,2)</f>
        <v>0</v>
      </c>
      <c r="L26" s="212">
        <v>21</v>
      </c>
      <c r="M26" s="212">
        <f>G26*(1+L26/100)</f>
        <v>0</v>
      </c>
      <c r="N26" s="212">
        <v>0.0032</v>
      </c>
      <c r="O26" s="212">
        <f>ROUND(E26*N26,2)</f>
        <v>0</v>
      </c>
      <c r="P26" s="212">
        <v>0</v>
      </c>
      <c r="Q26" s="212">
        <f>ROUND(E26*P26,2)</f>
        <v>0</v>
      </c>
      <c r="R26" s="212" t="s">
        <v>696</v>
      </c>
      <c r="S26" s="212" t="s">
        <v>181</v>
      </c>
      <c r="T26" s="213" t="s">
        <v>194</v>
      </c>
      <c r="U26" s="204">
        <v>0.22498</v>
      </c>
      <c r="V26" s="204">
        <f>ROUND(E26*U26,2)</f>
        <v>0.22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166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customHeight="1" outlineLevel="1">
      <c r="A27" s="214"/>
      <c r="B27" s="215"/>
      <c r="C27" s="216" t="s">
        <v>718</v>
      </c>
      <c r="D27" s="216"/>
      <c r="E27" s="216"/>
      <c r="F27" s="216"/>
      <c r="G27" s="216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205"/>
      <c r="AA27" s="205"/>
      <c r="AB27" s="205"/>
      <c r="AC27" s="205"/>
      <c r="AD27" s="205"/>
      <c r="AE27" s="205"/>
      <c r="AF27" s="205"/>
      <c r="AG27" s="205" t="s">
        <v>196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24" t="str">
        <f>C27</f>
        <v>jakoukoliv maltou, z pomocného pracovního lešení o výšce podlahy do 1900 mm a pro zatížení do 1,5 kPa,</v>
      </c>
      <c r="BB27" s="205"/>
      <c r="BC27" s="205"/>
      <c r="BD27" s="205"/>
      <c r="BE27" s="205"/>
      <c r="BF27" s="205"/>
      <c r="BG27" s="205"/>
      <c r="BH27" s="205"/>
    </row>
    <row r="28" spans="1:60" ht="12.75" outlineLevel="1">
      <c r="A28" s="196">
        <v>11</v>
      </c>
      <c r="B28" s="197" t="s">
        <v>721</v>
      </c>
      <c r="C28" s="198" t="s">
        <v>722</v>
      </c>
      <c r="D28" s="199" t="s">
        <v>203</v>
      </c>
      <c r="E28" s="200">
        <v>94.1</v>
      </c>
      <c r="F28" s="201"/>
      <c r="G28" s="202">
        <f>ROUND(E28*F28,2)</f>
        <v>0</v>
      </c>
      <c r="H28" s="201"/>
      <c r="I28" s="202">
        <f>ROUND(E28*H28,2)</f>
        <v>0</v>
      </c>
      <c r="J28" s="201"/>
      <c r="K28" s="202">
        <f>ROUND(E28*J28,2)</f>
        <v>0</v>
      </c>
      <c r="L28" s="202">
        <v>21</v>
      </c>
      <c r="M28" s="202">
        <f>G28*(1+L28/100)</f>
        <v>0</v>
      </c>
      <c r="N28" s="202">
        <v>0.00238</v>
      </c>
      <c r="O28" s="202">
        <f>ROUND(E28*N28,2)</f>
        <v>0.22</v>
      </c>
      <c r="P28" s="202">
        <v>0</v>
      </c>
      <c r="Q28" s="202">
        <f>ROUND(E28*P28,2)</f>
        <v>0</v>
      </c>
      <c r="R28" s="202" t="s">
        <v>696</v>
      </c>
      <c r="S28" s="202" t="s">
        <v>181</v>
      </c>
      <c r="T28" s="203" t="s">
        <v>194</v>
      </c>
      <c r="U28" s="204">
        <v>0.18233</v>
      </c>
      <c r="V28" s="204">
        <f>ROUND(E28*U28,2)</f>
        <v>17.16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166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>
      <c r="A29" s="206">
        <v>12</v>
      </c>
      <c r="B29" s="207" t="s">
        <v>723</v>
      </c>
      <c r="C29" s="208" t="s">
        <v>724</v>
      </c>
      <c r="D29" s="209" t="s">
        <v>192</v>
      </c>
      <c r="E29" s="210">
        <v>919</v>
      </c>
      <c r="F29" s="211"/>
      <c r="G29" s="212">
        <f>ROUND(E29*F29,2)</f>
        <v>0</v>
      </c>
      <c r="H29" s="211"/>
      <c r="I29" s="212">
        <f>ROUND(E29*H29,2)</f>
        <v>0</v>
      </c>
      <c r="J29" s="211"/>
      <c r="K29" s="212">
        <f>ROUND(E29*J29,2)</f>
        <v>0</v>
      </c>
      <c r="L29" s="212">
        <v>21</v>
      </c>
      <c r="M29" s="212">
        <f>G29*(1+L29/100)</f>
        <v>0</v>
      </c>
      <c r="N29" s="212">
        <v>0.01038</v>
      </c>
      <c r="O29" s="212">
        <f>ROUND(E29*N29,2)</f>
        <v>9.54</v>
      </c>
      <c r="P29" s="212">
        <v>0</v>
      </c>
      <c r="Q29" s="212">
        <f>ROUND(E29*P29,2)</f>
        <v>0</v>
      </c>
      <c r="R29" s="212" t="s">
        <v>696</v>
      </c>
      <c r="S29" s="212" t="s">
        <v>181</v>
      </c>
      <c r="T29" s="213" t="s">
        <v>194</v>
      </c>
      <c r="U29" s="204">
        <v>0.33688</v>
      </c>
      <c r="V29" s="204">
        <f>ROUND(E29*U29,2)</f>
        <v>309.59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166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customHeight="1" outlineLevel="1">
      <c r="A30" s="214"/>
      <c r="B30" s="215"/>
      <c r="C30" s="223" t="s">
        <v>725</v>
      </c>
      <c r="D30" s="223"/>
      <c r="E30" s="223"/>
      <c r="F30" s="223"/>
      <c r="G30" s="223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5"/>
      <c r="AA30" s="205"/>
      <c r="AB30" s="205"/>
      <c r="AC30" s="205"/>
      <c r="AD30" s="205"/>
      <c r="AE30" s="205"/>
      <c r="AF30" s="205"/>
      <c r="AG30" s="205" t="s">
        <v>198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>
      <c r="A31" s="206">
        <v>13</v>
      </c>
      <c r="B31" s="207" t="s">
        <v>726</v>
      </c>
      <c r="C31" s="208" t="s">
        <v>727</v>
      </c>
      <c r="D31" s="209" t="s">
        <v>192</v>
      </c>
      <c r="E31" s="210">
        <v>25</v>
      </c>
      <c r="F31" s="211"/>
      <c r="G31" s="212">
        <f>ROUND(E31*F31,2)</f>
        <v>0</v>
      </c>
      <c r="H31" s="211"/>
      <c r="I31" s="212">
        <f>ROUND(E31*H31,2)</f>
        <v>0</v>
      </c>
      <c r="J31" s="211"/>
      <c r="K31" s="212">
        <f>ROUND(E31*J31,2)</f>
        <v>0</v>
      </c>
      <c r="L31" s="212">
        <v>21</v>
      </c>
      <c r="M31" s="212">
        <f>G31*(1+L31/100)</f>
        <v>0</v>
      </c>
      <c r="N31" s="212">
        <v>0.01646</v>
      </c>
      <c r="O31" s="212">
        <f>ROUND(E31*N31,2)</f>
        <v>0.41</v>
      </c>
      <c r="P31" s="212">
        <v>0</v>
      </c>
      <c r="Q31" s="212">
        <f>ROUND(E31*P31,2)</f>
        <v>0</v>
      </c>
      <c r="R31" s="212" t="s">
        <v>696</v>
      </c>
      <c r="S31" s="212" t="s">
        <v>181</v>
      </c>
      <c r="T31" s="213" t="s">
        <v>194</v>
      </c>
      <c r="U31" s="204">
        <v>0.58575</v>
      </c>
      <c r="V31" s="204">
        <f>ROUND(E31*U31,2)</f>
        <v>14.64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166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customHeight="1" outlineLevel="1">
      <c r="A32" s="214"/>
      <c r="B32" s="215"/>
      <c r="C32" s="223" t="s">
        <v>725</v>
      </c>
      <c r="D32" s="223"/>
      <c r="E32" s="223"/>
      <c r="F32" s="223"/>
      <c r="G32" s="22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5"/>
      <c r="AA32" s="205"/>
      <c r="AB32" s="205"/>
      <c r="AC32" s="205"/>
      <c r="AD32" s="205"/>
      <c r="AE32" s="205"/>
      <c r="AF32" s="205"/>
      <c r="AG32" s="205" t="s">
        <v>198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206">
        <v>14</v>
      </c>
      <c r="B33" s="207" t="s">
        <v>728</v>
      </c>
      <c r="C33" s="208" t="s">
        <v>729</v>
      </c>
      <c r="D33" s="209" t="s">
        <v>192</v>
      </c>
      <c r="E33" s="210">
        <v>8.36</v>
      </c>
      <c r="F33" s="211"/>
      <c r="G33" s="212">
        <f>ROUND(E33*F33,2)</f>
        <v>0</v>
      </c>
      <c r="H33" s="211"/>
      <c r="I33" s="212">
        <f>ROUND(E33*H33,2)</f>
        <v>0</v>
      </c>
      <c r="J33" s="211"/>
      <c r="K33" s="212">
        <f>ROUND(E33*J33,2)</f>
        <v>0</v>
      </c>
      <c r="L33" s="212">
        <v>21</v>
      </c>
      <c r="M33" s="212">
        <f>G33*(1+L33/100)</f>
        <v>0</v>
      </c>
      <c r="N33" s="212">
        <v>0.03491</v>
      </c>
      <c r="O33" s="212">
        <f>ROUND(E33*N33,2)</f>
        <v>0.29</v>
      </c>
      <c r="P33" s="212">
        <v>0</v>
      </c>
      <c r="Q33" s="212">
        <f>ROUND(E33*P33,2)</f>
        <v>0</v>
      </c>
      <c r="R33" s="212" t="s">
        <v>696</v>
      </c>
      <c r="S33" s="212" t="s">
        <v>181</v>
      </c>
      <c r="T33" s="213" t="s">
        <v>194</v>
      </c>
      <c r="U33" s="204">
        <v>1.18417</v>
      </c>
      <c r="V33" s="204">
        <f>ROUND(E33*U33,2)</f>
        <v>9.9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166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customHeight="1" outlineLevel="1">
      <c r="A34" s="214"/>
      <c r="B34" s="215"/>
      <c r="C34" s="216" t="s">
        <v>730</v>
      </c>
      <c r="D34" s="216"/>
      <c r="E34" s="216"/>
      <c r="F34" s="216"/>
      <c r="G34" s="216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5"/>
      <c r="AA34" s="205"/>
      <c r="AB34" s="205"/>
      <c r="AC34" s="205"/>
      <c r="AD34" s="205"/>
      <c r="AE34" s="205"/>
      <c r="AF34" s="205"/>
      <c r="AG34" s="205" t="s">
        <v>196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24" t="str">
        <f>C34</f>
        <v>okenního nebo dveřního, z pomocného pracovního lešení o výšce podlahy do 1900 mm a pro zatížení do 1,5 kPa,</v>
      </c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206">
        <v>15</v>
      </c>
      <c r="B35" s="207" t="s">
        <v>731</v>
      </c>
      <c r="C35" s="208" t="s">
        <v>732</v>
      </c>
      <c r="D35" s="209" t="s">
        <v>192</v>
      </c>
      <c r="E35" s="210">
        <v>25</v>
      </c>
      <c r="F35" s="211"/>
      <c r="G35" s="212">
        <f>ROUND(E35*F35,2)</f>
        <v>0</v>
      </c>
      <c r="H35" s="211"/>
      <c r="I35" s="212">
        <f>ROUND(E35*H35,2)</f>
        <v>0</v>
      </c>
      <c r="J35" s="211"/>
      <c r="K35" s="212">
        <f>ROUND(E35*J35,2)</f>
        <v>0</v>
      </c>
      <c r="L35" s="212">
        <v>21</v>
      </c>
      <c r="M35" s="212">
        <f>G35*(1+L35/100)</f>
        <v>0</v>
      </c>
      <c r="N35" s="212">
        <v>0.00446</v>
      </c>
      <c r="O35" s="212">
        <f>ROUND(E35*N35,2)</f>
        <v>0.11</v>
      </c>
      <c r="P35" s="212">
        <v>0</v>
      </c>
      <c r="Q35" s="212">
        <f>ROUND(E35*P35,2)</f>
        <v>0</v>
      </c>
      <c r="R35" s="212" t="s">
        <v>703</v>
      </c>
      <c r="S35" s="212" t="s">
        <v>181</v>
      </c>
      <c r="T35" s="213" t="s">
        <v>194</v>
      </c>
      <c r="U35" s="204">
        <v>0.25116</v>
      </c>
      <c r="V35" s="204">
        <f>ROUND(E35*U35,2)</f>
        <v>6.28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166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22.5" customHeight="1" outlineLevel="1">
      <c r="A36" s="214"/>
      <c r="B36" s="215"/>
      <c r="C36" s="216" t="s">
        <v>733</v>
      </c>
      <c r="D36" s="216"/>
      <c r="E36" s="216"/>
      <c r="F36" s="216"/>
      <c r="G36" s="216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5"/>
      <c r="AA36" s="205"/>
      <c r="AB36" s="205"/>
      <c r="AC36" s="205"/>
      <c r="AD36" s="205"/>
      <c r="AE36" s="205"/>
      <c r="AF36" s="205"/>
      <c r="AG36" s="205" t="s">
        <v>196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24" t="str">
        <f>C36</f>
        <v>na rovném povrchu vnitřních stěn, pilířů, svislých panelových konstrukcí, s nejnutnějším obroušením podkladu (pemzou apod.) a oprášením,</v>
      </c>
      <c r="BB36" s="205"/>
      <c r="BC36" s="205"/>
      <c r="BD36" s="205"/>
      <c r="BE36" s="205"/>
      <c r="BF36" s="205"/>
      <c r="BG36" s="205"/>
      <c r="BH36" s="205"/>
    </row>
    <row r="37" spans="1:60" ht="22.5" outlineLevel="1">
      <c r="A37" s="196">
        <v>16</v>
      </c>
      <c r="B37" s="197" t="s">
        <v>734</v>
      </c>
      <c r="C37" s="198" t="s">
        <v>735</v>
      </c>
      <c r="D37" s="199" t="s">
        <v>192</v>
      </c>
      <c r="E37" s="200">
        <v>10.953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0.00361</v>
      </c>
      <c r="O37" s="202">
        <f>ROUND(E37*N37,2)</f>
        <v>0.04</v>
      </c>
      <c r="P37" s="202">
        <v>0</v>
      </c>
      <c r="Q37" s="202">
        <f>ROUND(E37*P37,2)</f>
        <v>0</v>
      </c>
      <c r="R37" s="202" t="s">
        <v>703</v>
      </c>
      <c r="S37" s="202" t="s">
        <v>181</v>
      </c>
      <c r="T37" s="203" t="s">
        <v>194</v>
      </c>
      <c r="U37" s="204">
        <v>0.362</v>
      </c>
      <c r="V37" s="204">
        <f>ROUND(E37*U37,2)</f>
        <v>3.96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166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outlineLevel="1">
      <c r="A38" s="196">
        <v>17</v>
      </c>
      <c r="B38" s="197" t="s">
        <v>736</v>
      </c>
      <c r="C38" s="198" t="s">
        <v>737</v>
      </c>
      <c r="D38" s="199" t="s">
        <v>192</v>
      </c>
      <c r="E38" s="200">
        <v>1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0.08021</v>
      </c>
      <c r="O38" s="202">
        <f>ROUND(E38*N38,2)</f>
        <v>0.08</v>
      </c>
      <c r="P38" s="202">
        <v>0</v>
      </c>
      <c r="Q38" s="202">
        <f>ROUND(E38*P38,2)</f>
        <v>0</v>
      </c>
      <c r="R38" s="202" t="s">
        <v>738</v>
      </c>
      <c r="S38" s="202" t="s">
        <v>181</v>
      </c>
      <c r="T38" s="203" t="s">
        <v>194</v>
      </c>
      <c r="U38" s="204">
        <v>1.4875</v>
      </c>
      <c r="V38" s="204">
        <f>ROUND(E38*U38,2)</f>
        <v>1.49</v>
      </c>
      <c r="W38" s="204"/>
      <c r="X38" s="204" t="s">
        <v>175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176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33" ht="12.75">
      <c r="A39" s="188" t="s">
        <v>158</v>
      </c>
      <c r="B39" s="189" t="s">
        <v>63</v>
      </c>
      <c r="C39" s="190" t="s">
        <v>64</v>
      </c>
      <c r="D39" s="191"/>
      <c r="E39" s="192"/>
      <c r="F39" s="193"/>
      <c r="G39" s="193">
        <f>SUMIF(AG40:AG45,"&lt;&gt;NOR",G40:G45)</f>
        <v>0</v>
      </c>
      <c r="H39" s="193"/>
      <c r="I39" s="193">
        <f>SUM(I40:I45)</f>
        <v>0</v>
      </c>
      <c r="J39" s="193"/>
      <c r="K39" s="193">
        <f>SUM(K40:K45)</f>
        <v>0</v>
      </c>
      <c r="L39" s="193"/>
      <c r="M39" s="193">
        <f>SUM(M40:M45)</f>
        <v>0</v>
      </c>
      <c r="N39" s="193"/>
      <c r="O39" s="193">
        <f>SUM(O40:O45)</f>
        <v>0.86</v>
      </c>
      <c r="P39" s="193"/>
      <c r="Q39" s="193">
        <f>SUM(Q40:Q45)</f>
        <v>0</v>
      </c>
      <c r="R39" s="193"/>
      <c r="S39" s="193"/>
      <c r="T39" s="194"/>
      <c r="U39" s="195"/>
      <c r="V39" s="195">
        <f>SUM(V40:V45)</f>
        <v>2.9</v>
      </c>
      <c r="W39" s="195"/>
      <c r="X39" s="195"/>
      <c r="AG39" t="s">
        <v>159</v>
      </c>
    </row>
    <row r="40" spans="1:60" ht="22.5" outlineLevel="1">
      <c r="A40" s="206">
        <v>18</v>
      </c>
      <c r="B40" s="207" t="s">
        <v>739</v>
      </c>
      <c r="C40" s="208" t="s">
        <v>740</v>
      </c>
      <c r="D40" s="209" t="s">
        <v>174</v>
      </c>
      <c r="E40" s="210">
        <v>0.196</v>
      </c>
      <c r="F40" s="211"/>
      <c r="G40" s="212">
        <f>ROUND(E40*F40,2)</f>
        <v>0</v>
      </c>
      <c r="H40" s="211"/>
      <c r="I40" s="212">
        <f>ROUND(E40*H40,2)</f>
        <v>0</v>
      </c>
      <c r="J40" s="211"/>
      <c r="K40" s="212">
        <f>ROUND(E40*J40,2)</f>
        <v>0</v>
      </c>
      <c r="L40" s="212">
        <v>21</v>
      </c>
      <c r="M40" s="212">
        <f>G40*(1+L40/100)</f>
        <v>0</v>
      </c>
      <c r="N40" s="212">
        <v>2.5</v>
      </c>
      <c r="O40" s="212">
        <f>ROUND(E40*N40,2)</f>
        <v>0.49</v>
      </c>
      <c r="P40" s="212">
        <v>0</v>
      </c>
      <c r="Q40" s="212">
        <f>ROUND(E40*P40,2)</f>
        <v>0</v>
      </c>
      <c r="R40" s="212" t="s">
        <v>696</v>
      </c>
      <c r="S40" s="212" t="s">
        <v>181</v>
      </c>
      <c r="T40" s="213" t="s">
        <v>194</v>
      </c>
      <c r="U40" s="204">
        <v>3.6</v>
      </c>
      <c r="V40" s="204">
        <f>ROUND(E40*U40,2)</f>
        <v>0.71</v>
      </c>
      <c r="W40" s="204"/>
      <c r="X40" s="204" t="s">
        <v>165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166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customHeight="1" outlineLevel="1">
      <c r="A41" s="214"/>
      <c r="B41" s="215"/>
      <c r="C41" s="216" t="s">
        <v>741</v>
      </c>
      <c r="D41" s="216"/>
      <c r="E41" s="216"/>
      <c r="F41" s="216"/>
      <c r="G41" s="216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5"/>
      <c r="Z41" s="205"/>
      <c r="AA41" s="205"/>
      <c r="AB41" s="205"/>
      <c r="AC41" s="205"/>
      <c r="AD41" s="205"/>
      <c r="AE41" s="205"/>
      <c r="AF41" s="205"/>
      <c r="AG41" s="205" t="s">
        <v>196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outlineLevel="1">
      <c r="A42" s="206">
        <v>19</v>
      </c>
      <c r="B42" s="207" t="s">
        <v>742</v>
      </c>
      <c r="C42" s="208" t="s">
        <v>743</v>
      </c>
      <c r="D42" s="209" t="s">
        <v>192</v>
      </c>
      <c r="E42" s="210">
        <v>3.92</v>
      </c>
      <c r="F42" s="211"/>
      <c r="G42" s="212">
        <f>ROUND(E42*F42,2)</f>
        <v>0</v>
      </c>
      <c r="H42" s="211"/>
      <c r="I42" s="212">
        <f>ROUND(E42*H42,2)</f>
        <v>0</v>
      </c>
      <c r="J42" s="211"/>
      <c r="K42" s="212">
        <f>ROUND(E42*J42,2)</f>
        <v>0</v>
      </c>
      <c r="L42" s="212">
        <v>21</v>
      </c>
      <c r="M42" s="212">
        <f>G42*(1+L42/100)</f>
        <v>0</v>
      </c>
      <c r="N42" s="212">
        <v>0.095</v>
      </c>
      <c r="O42" s="212">
        <f>ROUND(E42*N42,2)</f>
        <v>0.37</v>
      </c>
      <c r="P42" s="212">
        <v>0</v>
      </c>
      <c r="Q42" s="212">
        <f>ROUND(E42*P42,2)</f>
        <v>0</v>
      </c>
      <c r="R42" s="212" t="s">
        <v>703</v>
      </c>
      <c r="S42" s="212" t="s">
        <v>181</v>
      </c>
      <c r="T42" s="213" t="s">
        <v>194</v>
      </c>
      <c r="U42" s="204">
        <v>0.47</v>
      </c>
      <c r="V42" s="204">
        <f>ROUND(E42*U42,2)</f>
        <v>1.84</v>
      </c>
      <c r="W42" s="204"/>
      <c r="X42" s="204" t="s">
        <v>165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166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customHeight="1" outlineLevel="1">
      <c r="A43" s="214"/>
      <c r="B43" s="215"/>
      <c r="C43" s="216" t="s">
        <v>744</v>
      </c>
      <c r="D43" s="216"/>
      <c r="E43" s="216"/>
      <c r="F43" s="216"/>
      <c r="G43" s="216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5"/>
      <c r="Z43" s="205"/>
      <c r="AA43" s="205"/>
      <c r="AB43" s="205"/>
      <c r="AC43" s="205"/>
      <c r="AD43" s="205"/>
      <c r="AE43" s="205"/>
      <c r="AF43" s="205"/>
      <c r="AG43" s="205" t="s">
        <v>196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206">
        <v>20</v>
      </c>
      <c r="B44" s="207" t="s">
        <v>745</v>
      </c>
      <c r="C44" s="208" t="s">
        <v>746</v>
      </c>
      <c r="D44" s="209" t="s">
        <v>192</v>
      </c>
      <c r="E44" s="210">
        <v>3.92</v>
      </c>
      <c r="F44" s="211"/>
      <c r="G44" s="212">
        <f>ROUND(E44*F44,2)</f>
        <v>0</v>
      </c>
      <c r="H44" s="211"/>
      <c r="I44" s="212">
        <f>ROUND(E44*H44,2)</f>
        <v>0</v>
      </c>
      <c r="J44" s="211"/>
      <c r="K44" s="212">
        <f>ROUND(E44*J44,2)</f>
        <v>0</v>
      </c>
      <c r="L44" s="212">
        <v>21</v>
      </c>
      <c r="M44" s="212">
        <f>G44*(1+L44/100)</f>
        <v>0</v>
      </c>
      <c r="N44" s="212">
        <v>0.00026</v>
      </c>
      <c r="O44" s="212">
        <f>ROUND(E44*N44,2)</f>
        <v>0</v>
      </c>
      <c r="P44" s="212">
        <v>0</v>
      </c>
      <c r="Q44" s="212">
        <f>ROUND(E44*P44,2)</f>
        <v>0</v>
      </c>
      <c r="R44" s="212" t="s">
        <v>703</v>
      </c>
      <c r="S44" s="212" t="s">
        <v>181</v>
      </c>
      <c r="T44" s="213" t="s">
        <v>194</v>
      </c>
      <c r="U44" s="204">
        <v>0.09</v>
      </c>
      <c r="V44" s="204">
        <f>ROUND(E44*U44,2)</f>
        <v>0.35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166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customHeight="1" outlineLevel="1">
      <c r="A45" s="214"/>
      <c r="B45" s="215"/>
      <c r="C45" s="216" t="s">
        <v>744</v>
      </c>
      <c r="D45" s="216"/>
      <c r="E45" s="216"/>
      <c r="F45" s="216"/>
      <c r="G45" s="216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196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33" ht="12.75">
      <c r="A46" s="188" t="s">
        <v>158</v>
      </c>
      <c r="B46" s="189" t="s">
        <v>65</v>
      </c>
      <c r="C46" s="190" t="s">
        <v>66</v>
      </c>
      <c r="D46" s="191"/>
      <c r="E46" s="192"/>
      <c r="F46" s="193"/>
      <c r="G46" s="193">
        <f>SUMIF(AG47:AG57,"&lt;&gt;NOR",G47:G57)</f>
        <v>0</v>
      </c>
      <c r="H46" s="193"/>
      <c r="I46" s="193">
        <f>SUM(I47:I57)</f>
        <v>0</v>
      </c>
      <c r="J46" s="193"/>
      <c r="K46" s="193">
        <f>SUM(K47:K57)</f>
        <v>0</v>
      </c>
      <c r="L46" s="193"/>
      <c r="M46" s="193">
        <f>SUM(M47:M57)</f>
        <v>0</v>
      </c>
      <c r="N46" s="193"/>
      <c r="O46" s="193">
        <f>SUM(O47:O57)</f>
        <v>0.52</v>
      </c>
      <c r="P46" s="193"/>
      <c r="Q46" s="193">
        <f>SUM(Q47:Q57)</f>
        <v>0</v>
      </c>
      <c r="R46" s="193"/>
      <c r="S46" s="193"/>
      <c r="T46" s="194"/>
      <c r="U46" s="195"/>
      <c r="V46" s="195">
        <f>SUM(V47:V57)</f>
        <v>28.46</v>
      </c>
      <c r="W46" s="195"/>
      <c r="X46" s="195"/>
      <c r="AG46" t="s">
        <v>159</v>
      </c>
    </row>
    <row r="47" spans="1:60" ht="45" outlineLevel="1">
      <c r="A47" s="196">
        <v>21</v>
      </c>
      <c r="B47" s="197" t="s">
        <v>747</v>
      </c>
      <c r="C47" s="198" t="s">
        <v>748</v>
      </c>
      <c r="D47" s="199" t="s">
        <v>216</v>
      </c>
      <c r="E47" s="200">
        <v>1</v>
      </c>
      <c r="F47" s="201"/>
      <c r="G47" s="202">
        <f>ROUND(E47*F47,2)</f>
        <v>0</v>
      </c>
      <c r="H47" s="201"/>
      <c r="I47" s="202">
        <f>ROUND(E47*H47,2)</f>
        <v>0</v>
      </c>
      <c r="J47" s="201"/>
      <c r="K47" s="202">
        <f>ROUND(E47*J47,2)</f>
        <v>0</v>
      </c>
      <c r="L47" s="202">
        <v>21</v>
      </c>
      <c r="M47" s="202">
        <f>G47*(1+L47/100)</f>
        <v>0</v>
      </c>
      <c r="N47" s="202">
        <v>0.01897</v>
      </c>
      <c r="O47" s="202">
        <f>ROUND(E47*N47,2)</f>
        <v>0.02</v>
      </c>
      <c r="P47" s="202">
        <v>0</v>
      </c>
      <c r="Q47" s="202">
        <f>ROUND(E47*P47,2)</f>
        <v>0</v>
      </c>
      <c r="R47" s="202" t="s">
        <v>703</v>
      </c>
      <c r="S47" s="202" t="s">
        <v>181</v>
      </c>
      <c r="T47" s="203" t="s">
        <v>194</v>
      </c>
      <c r="U47" s="204">
        <v>1.86</v>
      </c>
      <c r="V47" s="204">
        <f>ROUND(E47*U47,2)</f>
        <v>1.86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166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22.5" outlineLevel="1">
      <c r="A48" s="206">
        <v>22</v>
      </c>
      <c r="B48" s="207" t="s">
        <v>749</v>
      </c>
      <c r="C48" s="208" t="s">
        <v>750</v>
      </c>
      <c r="D48" s="209" t="s">
        <v>216</v>
      </c>
      <c r="E48" s="210">
        <v>5</v>
      </c>
      <c r="F48" s="211"/>
      <c r="G48" s="212">
        <f>ROUND(E48*F48,2)</f>
        <v>0</v>
      </c>
      <c r="H48" s="211"/>
      <c r="I48" s="212">
        <f>ROUND(E48*H48,2)</f>
        <v>0</v>
      </c>
      <c r="J48" s="211"/>
      <c r="K48" s="212">
        <f>ROUND(E48*J48,2)</f>
        <v>0</v>
      </c>
      <c r="L48" s="212">
        <v>21</v>
      </c>
      <c r="M48" s="212">
        <f>G48*(1+L48/100)</f>
        <v>0</v>
      </c>
      <c r="N48" s="212">
        <v>0.0432</v>
      </c>
      <c r="O48" s="212">
        <f>ROUND(E48*N48,2)</f>
        <v>0.22</v>
      </c>
      <c r="P48" s="212">
        <v>0</v>
      </c>
      <c r="Q48" s="212">
        <f>ROUND(E48*P48,2)</f>
        <v>0</v>
      </c>
      <c r="R48" s="212" t="s">
        <v>703</v>
      </c>
      <c r="S48" s="212" t="s">
        <v>181</v>
      </c>
      <c r="T48" s="213" t="s">
        <v>194</v>
      </c>
      <c r="U48" s="204">
        <v>3.258</v>
      </c>
      <c r="V48" s="204">
        <f>ROUND(E48*U48,2)</f>
        <v>16.29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166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22.5" customHeight="1" outlineLevel="1">
      <c r="A49" s="214"/>
      <c r="B49" s="215"/>
      <c r="C49" s="216" t="s">
        <v>751</v>
      </c>
      <c r="D49" s="216"/>
      <c r="E49" s="216"/>
      <c r="F49" s="216"/>
      <c r="G49" s="216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  <c r="Z49" s="205"/>
      <c r="AA49" s="205"/>
      <c r="AB49" s="205"/>
      <c r="AC49" s="205"/>
      <c r="AD49" s="205"/>
      <c r="AE49" s="205"/>
      <c r="AF49" s="205"/>
      <c r="AG49" s="205" t="s">
        <v>196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24" t="str">
        <f>C49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B49" s="205"/>
      <c r="BC49" s="205"/>
      <c r="BD49" s="205"/>
      <c r="BE49" s="205"/>
      <c r="BF49" s="205"/>
      <c r="BG49" s="205"/>
      <c r="BH49" s="205"/>
    </row>
    <row r="50" spans="1:60" ht="22.5" outlineLevel="1">
      <c r="A50" s="206">
        <v>23</v>
      </c>
      <c r="B50" s="207" t="s">
        <v>752</v>
      </c>
      <c r="C50" s="208" t="s">
        <v>753</v>
      </c>
      <c r="D50" s="209" t="s">
        <v>216</v>
      </c>
      <c r="E50" s="210">
        <v>3</v>
      </c>
      <c r="F50" s="211"/>
      <c r="G50" s="212">
        <f>ROUND(E50*F50,2)</f>
        <v>0</v>
      </c>
      <c r="H50" s="211"/>
      <c r="I50" s="212">
        <f>ROUND(E50*H50,2)</f>
        <v>0</v>
      </c>
      <c r="J50" s="211"/>
      <c r="K50" s="212">
        <f>ROUND(E50*J50,2)</f>
        <v>0</v>
      </c>
      <c r="L50" s="212">
        <v>21</v>
      </c>
      <c r="M50" s="212">
        <f>G50*(1+L50/100)</f>
        <v>0</v>
      </c>
      <c r="N50" s="212">
        <v>0.05321</v>
      </c>
      <c r="O50" s="212">
        <f>ROUND(E50*N50,2)</f>
        <v>0.16</v>
      </c>
      <c r="P50" s="212">
        <v>0</v>
      </c>
      <c r="Q50" s="212">
        <f>ROUND(E50*P50,2)</f>
        <v>0</v>
      </c>
      <c r="R50" s="212" t="s">
        <v>703</v>
      </c>
      <c r="S50" s="212" t="s">
        <v>181</v>
      </c>
      <c r="T50" s="213" t="s">
        <v>194</v>
      </c>
      <c r="U50" s="204">
        <v>3.437</v>
      </c>
      <c r="V50" s="204">
        <f>ROUND(E50*U50,2)</f>
        <v>10.31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166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22.5" customHeight="1" outlineLevel="1">
      <c r="A51" s="214"/>
      <c r="B51" s="215"/>
      <c r="C51" s="216" t="s">
        <v>751</v>
      </c>
      <c r="D51" s="216"/>
      <c r="E51" s="216"/>
      <c r="F51" s="216"/>
      <c r="G51" s="216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5"/>
      <c r="Z51" s="205"/>
      <c r="AA51" s="205"/>
      <c r="AB51" s="205"/>
      <c r="AC51" s="205"/>
      <c r="AD51" s="205"/>
      <c r="AE51" s="205"/>
      <c r="AF51" s="205"/>
      <c r="AG51" s="205" t="s">
        <v>196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24" t="str">
        <f>C51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B51" s="205"/>
      <c r="BC51" s="205"/>
      <c r="BD51" s="205"/>
      <c r="BE51" s="205"/>
      <c r="BF51" s="205"/>
      <c r="BG51" s="205"/>
      <c r="BH51" s="205"/>
    </row>
    <row r="52" spans="1:60" ht="12.75" outlineLevel="1">
      <c r="A52" s="196">
        <v>24</v>
      </c>
      <c r="B52" s="197" t="s">
        <v>754</v>
      </c>
      <c r="C52" s="198" t="s">
        <v>755</v>
      </c>
      <c r="D52" s="199" t="s">
        <v>162</v>
      </c>
      <c r="E52" s="200">
        <v>1</v>
      </c>
      <c r="F52" s="201"/>
      <c r="G52" s="202">
        <f>ROUND(E52*F52,2)</f>
        <v>0</v>
      </c>
      <c r="H52" s="201"/>
      <c r="I52" s="202">
        <f>ROUND(E52*H52,2)</f>
        <v>0</v>
      </c>
      <c r="J52" s="201"/>
      <c r="K52" s="202">
        <f>ROUND(E52*J52,2)</f>
        <v>0</v>
      </c>
      <c r="L52" s="202">
        <v>21</v>
      </c>
      <c r="M52" s="202">
        <f>G52*(1+L52/100)</f>
        <v>0</v>
      </c>
      <c r="N52" s="202">
        <v>0</v>
      </c>
      <c r="O52" s="202">
        <f>ROUND(E52*N52,2)</f>
        <v>0</v>
      </c>
      <c r="P52" s="202">
        <v>0</v>
      </c>
      <c r="Q52" s="202">
        <f>ROUND(E52*P52,2)</f>
        <v>0</v>
      </c>
      <c r="R52" s="202"/>
      <c r="S52" s="202" t="s">
        <v>163</v>
      </c>
      <c r="T52" s="203" t="s">
        <v>164</v>
      </c>
      <c r="U52" s="204">
        <v>0</v>
      </c>
      <c r="V52" s="204">
        <f>ROUND(E52*U52,2)</f>
        <v>0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166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22.5" outlineLevel="1">
      <c r="A53" s="196">
        <v>25</v>
      </c>
      <c r="B53" s="197" t="s">
        <v>756</v>
      </c>
      <c r="C53" s="198" t="s">
        <v>757</v>
      </c>
      <c r="D53" s="199" t="s">
        <v>216</v>
      </c>
      <c r="E53" s="200">
        <v>2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21</v>
      </c>
      <c r="M53" s="202">
        <f>G53*(1+L53/100)</f>
        <v>0</v>
      </c>
      <c r="N53" s="202">
        <v>0.0157</v>
      </c>
      <c r="O53" s="202">
        <f>ROUND(E53*N53,2)</f>
        <v>0.03</v>
      </c>
      <c r="P53" s="202">
        <v>0</v>
      </c>
      <c r="Q53" s="202">
        <f>ROUND(E53*P53,2)</f>
        <v>0</v>
      </c>
      <c r="R53" s="202" t="s">
        <v>217</v>
      </c>
      <c r="S53" s="202" t="s">
        <v>181</v>
      </c>
      <c r="T53" s="203" t="s">
        <v>194</v>
      </c>
      <c r="U53" s="204">
        <v>0</v>
      </c>
      <c r="V53" s="204">
        <f>ROUND(E53*U53,2)</f>
        <v>0</v>
      </c>
      <c r="W53" s="204"/>
      <c r="X53" s="204" t="s">
        <v>218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219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22.5" outlineLevel="1">
      <c r="A54" s="196">
        <v>26</v>
      </c>
      <c r="B54" s="197" t="s">
        <v>758</v>
      </c>
      <c r="C54" s="198" t="s">
        <v>759</v>
      </c>
      <c r="D54" s="199" t="s">
        <v>216</v>
      </c>
      <c r="E54" s="200">
        <v>3</v>
      </c>
      <c r="F54" s="201"/>
      <c r="G54" s="202">
        <f>ROUND(E54*F54,2)</f>
        <v>0</v>
      </c>
      <c r="H54" s="201"/>
      <c r="I54" s="202">
        <f>ROUND(E54*H54,2)</f>
        <v>0</v>
      </c>
      <c r="J54" s="201"/>
      <c r="K54" s="202">
        <f>ROUND(E54*J54,2)</f>
        <v>0</v>
      </c>
      <c r="L54" s="202">
        <v>21</v>
      </c>
      <c r="M54" s="202">
        <f>G54*(1+L54/100)</f>
        <v>0</v>
      </c>
      <c r="N54" s="202">
        <v>0.0138</v>
      </c>
      <c r="O54" s="202">
        <f>ROUND(E54*N54,2)</f>
        <v>0.04</v>
      </c>
      <c r="P54" s="202">
        <v>0</v>
      </c>
      <c r="Q54" s="202">
        <f>ROUND(E54*P54,2)</f>
        <v>0</v>
      </c>
      <c r="R54" s="202" t="s">
        <v>217</v>
      </c>
      <c r="S54" s="202" t="s">
        <v>181</v>
      </c>
      <c r="T54" s="203" t="s">
        <v>194</v>
      </c>
      <c r="U54" s="204">
        <v>0</v>
      </c>
      <c r="V54" s="204">
        <f>ROUND(E54*U54,2)</f>
        <v>0</v>
      </c>
      <c r="W54" s="204"/>
      <c r="X54" s="204" t="s">
        <v>218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219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22.5" outlineLevel="1">
      <c r="A55" s="196">
        <v>27</v>
      </c>
      <c r="B55" s="197" t="s">
        <v>760</v>
      </c>
      <c r="C55" s="198" t="s">
        <v>761</v>
      </c>
      <c r="D55" s="199" t="s">
        <v>216</v>
      </c>
      <c r="E55" s="200">
        <v>1</v>
      </c>
      <c r="F55" s="201"/>
      <c r="G55" s="202">
        <f>ROUND(E55*F55,2)</f>
        <v>0</v>
      </c>
      <c r="H55" s="201"/>
      <c r="I55" s="202">
        <f>ROUND(E55*H55,2)</f>
        <v>0</v>
      </c>
      <c r="J55" s="201"/>
      <c r="K55" s="202">
        <f>ROUND(E55*J55,2)</f>
        <v>0</v>
      </c>
      <c r="L55" s="202">
        <v>21</v>
      </c>
      <c r="M55" s="202">
        <f>G55*(1+L55/100)</f>
        <v>0</v>
      </c>
      <c r="N55" s="202">
        <v>0.0139</v>
      </c>
      <c r="O55" s="202">
        <f>ROUND(E55*N55,2)</f>
        <v>0.01</v>
      </c>
      <c r="P55" s="202">
        <v>0</v>
      </c>
      <c r="Q55" s="202">
        <f>ROUND(E55*P55,2)</f>
        <v>0</v>
      </c>
      <c r="R55" s="202" t="s">
        <v>217</v>
      </c>
      <c r="S55" s="202" t="s">
        <v>181</v>
      </c>
      <c r="T55" s="203" t="s">
        <v>194</v>
      </c>
      <c r="U55" s="204">
        <v>0</v>
      </c>
      <c r="V55" s="204">
        <f>ROUND(E55*U55,2)</f>
        <v>0</v>
      </c>
      <c r="W55" s="204"/>
      <c r="X55" s="204" t="s">
        <v>218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219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22.5" outlineLevel="1">
      <c r="A56" s="196">
        <v>28</v>
      </c>
      <c r="B56" s="197" t="s">
        <v>762</v>
      </c>
      <c r="C56" s="198" t="s">
        <v>763</v>
      </c>
      <c r="D56" s="199" t="s">
        <v>216</v>
      </c>
      <c r="E56" s="200">
        <v>1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0.0162</v>
      </c>
      <c r="O56" s="202">
        <f>ROUND(E56*N56,2)</f>
        <v>0.02</v>
      </c>
      <c r="P56" s="202">
        <v>0</v>
      </c>
      <c r="Q56" s="202">
        <f>ROUND(E56*P56,2)</f>
        <v>0</v>
      </c>
      <c r="R56" s="202" t="s">
        <v>217</v>
      </c>
      <c r="S56" s="202" t="s">
        <v>181</v>
      </c>
      <c r="T56" s="203" t="s">
        <v>194</v>
      </c>
      <c r="U56" s="204">
        <v>0</v>
      </c>
      <c r="V56" s="204">
        <f>ROUND(E56*U56,2)</f>
        <v>0</v>
      </c>
      <c r="W56" s="204"/>
      <c r="X56" s="204" t="s">
        <v>218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219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22.5" outlineLevel="1">
      <c r="A57" s="196">
        <v>29</v>
      </c>
      <c r="B57" s="197" t="s">
        <v>764</v>
      </c>
      <c r="C57" s="198" t="s">
        <v>765</v>
      </c>
      <c r="D57" s="199" t="s">
        <v>216</v>
      </c>
      <c r="E57" s="200">
        <v>1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0.0184</v>
      </c>
      <c r="O57" s="202">
        <f>ROUND(E57*N57,2)</f>
        <v>0.02</v>
      </c>
      <c r="P57" s="202">
        <v>0</v>
      </c>
      <c r="Q57" s="202">
        <f>ROUND(E57*P57,2)</f>
        <v>0</v>
      </c>
      <c r="R57" s="202" t="s">
        <v>217</v>
      </c>
      <c r="S57" s="202" t="s">
        <v>181</v>
      </c>
      <c r="T57" s="203" t="s">
        <v>194</v>
      </c>
      <c r="U57" s="204">
        <v>0</v>
      </c>
      <c r="V57" s="204">
        <f>ROUND(E57*U57,2)</f>
        <v>0</v>
      </c>
      <c r="W57" s="204"/>
      <c r="X57" s="204" t="s">
        <v>218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219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33" ht="12.75">
      <c r="A58" s="188" t="s">
        <v>158</v>
      </c>
      <c r="B58" s="189" t="s">
        <v>68</v>
      </c>
      <c r="C58" s="190" t="s">
        <v>69</v>
      </c>
      <c r="D58" s="191"/>
      <c r="E58" s="192"/>
      <c r="F58" s="193"/>
      <c r="G58" s="193">
        <f>SUMIF(AG59:AG59,"&lt;&gt;NOR",G59:G59)</f>
        <v>0</v>
      </c>
      <c r="H58" s="193"/>
      <c r="I58" s="193">
        <f>SUM(I59:I59)</f>
        <v>0</v>
      </c>
      <c r="J58" s="193"/>
      <c r="K58" s="193">
        <f>SUM(K59:K59)</f>
        <v>0</v>
      </c>
      <c r="L58" s="193"/>
      <c r="M58" s="193">
        <f>SUM(M59:M59)</f>
        <v>0</v>
      </c>
      <c r="N58" s="193"/>
      <c r="O58" s="193">
        <f>SUM(O59:O59)</f>
        <v>0</v>
      </c>
      <c r="P58" s="193"/>
      <c r="Q58" s="193">
        <f>SUM(Q59:Q59)</f>
        <v>0</v>
      </c>
      <c r="R58" s="193"/>
      <c r="S58" s="193"/>
      <c r="T58" s="194"/>
      <c r="U58" s="195"/>
      <c r="V58" s="195">
        <f>SUM(V59:V59)</f>
        <v>40</v>
      </c>
      <c r="W58" s="195"/>
      <c r="X58" s="195"/>
      <c r="AG58" t="s">
        <v>159</v>
      </c>
    </row>
    <row r="59" spans="1:60" ht="12.75" outlineLevel="1">
      <c r="A59" s="196">
        <v>30</v>
      </c>
      <c r="B59" s="197" t="s">
        <v>766</v>
      </c>
      <c r="C59" s="198" t="s">
        <v>767</v>
      </c>
      <c r="D59" s="199" t="s">
        <v>179</v>
      </c>
      <c r="E59" s="200">
        <v>40</v>
      </c>
      <c r="F59" s="201"/>
      <c r="G59" s="202">
        <f>ROUND(E59*F59,2)</f>
        <v>0</v>
      </c>
      <c r="H59" s="201"/>
      <c r="I59" s="202">
        <f>ROUND(E59*H59,2)</f>
        <v>0</v>
      </c>
      <c r="J59" s="201"/>
      <c r="K59" s="202">
        <f>ROUND(E59*J59,2)</f>
        <v>0</v>
      </c>
      <c r="L59" s="202">
        <v>21</v>
      </c>
      <c r="M59" s="202">
        <f>G59*(1+L59/100)</f>
        <v>0</v>
      </c>
      <c r="N59" s="202">
        <v>0</v>
      </c>
      <c r="O59" s="202">
        <f>ROUND(E59*N59,2)</f>
        <v>0</v>
      </c>
      <c r="P59" s="202">
        <v>0</v>
      </c>
      <c r="Q59" s="202">
        <f>ROUND(E59*P59,2)</f>
        <v>0</v>
      </c>
      <c r="R59" s="202" t="s">
        <v>180</v>
      </c>
      <c r="S59" s="202" t="s">
        <v>181</v>
      </c>
      <c r="T59" s="203" t="s">
        <v>194</v>
      </c>
      <c r="U59" s="204">
        <v>1</v>
      </c>
      <c r="V59" s="204">
        <f>ROUND(E59*U59,2)</f>
        <v>40</v>
      </c>
      <c r="W59" s="204"/>
      <c r="X59" s="204" t="s">
        <v>182</v>
      </c>
      <c r="Y59" s="205"/>
      <c r="Z59" s="205"/>
      <c r="AA59" s="205"/>
      <c r="AB59" s="205"/>
      <c r="AC59" s="205"/>
      <c r="AD59" s="205"/>
      <c r="AE59" s="205"/>
      <c r="AF59" s="205"/>
      <c r="AG59" s="205" t="s">
        <v>183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33" ht="12.75">
      <c r="A60" s="188" t="s">
        <v>158</v>
      </c>
      <c r="B60" s="189" t="s">
        <v>70</v>
      </c>
      <c r="C60" s="190" t="s">
        <v>71</v>
      </c>
      <c r="D60" s="191"/>
      <c r="E60" s="192"/>
      <c r="F60" s="193"/>
      <c r="G60" s="193">
        <f>SUMIF(AG61:AG65,"&lt;&gt;NOR",G61:G65)</f>
        <v>0</v>
      </c>
      <c r="H60" s="193"/>
      <c r="I60" s="193">
        <f>SUM(I61:I65)</f>
        <v>0</v>
      </c>
      <c r="J60" s="193"/>
      <c r="K60" s="193">
        <f>SUM(K61:K65)</f>
        <v>0</v>
      </c>
      <c r="L60" s="193"/>
      <c r="M60" s="193">
        <f>SUM(M61:M65)</f>
        <v>0</v>
      </c>
      <c r="N60" s="193"/>
      <c r="O60" s="193">
        <f>SUM(O61:O65)</f>
        <v>1.31</v>
      </c>
      <c r="P60" s="193"/>
      <c r="Q60" s="193">
        <f>SUM(Q61:Q65)</f>
        <v>0</v>
      </c>
      <c r="R60" s="193"/>
      <c r="S60" s="193"/>
      <c r="T60" s="194"/>
      <c r="U60" s="195"/>
      <c r="V60" s="195">
        <f>SUM(V61:V65)</f>
        <v>70.21</v>
      </c>
      <c r="W60" s="195"/>
      <c r="X60" s="195"/>
      <c r="AG60" t="s">
        <v>159</v>
      </c>
    </row>
    <row r="61" spans="1:60" ht="12.75" outlineLevel="1">
      <c r="A61" s="196">
        <v>31</v>
      </c>
      <c r="B61" s="197" t="s">
        <v>768</v>
      </c>
      <c r="C61" s="198" t="s">
        <v>769</v>
      </c>
      <c r="D61" s="199" t="s">
        <v>192</v>
      </c>
      <c r="E61" s="200">
        <v>30</v>
      </c>
      <c r="F61" s="201"/>
      <c r="G61" s="202">
        <f>ROUND(E61*F61,2)</f>
        <v>0</v>
      </c>
      <c r="H61" s="201"/>
      <c r="I61" s="202">
        <f>ROUND(E61*H61,2)</f>
        <v>0</v>
      </c>
      <c r="J61" s="201"/>
      <c r="K61" s="202">
        <f>ROUND(E61*J61,2)</f>
        <v>0</v>
      </c>
      <c r="L61" s="202">
        <v>21</v>
      </c>
      <c r="M61" s="202">
        <f>G61*(1+L61/100)</f>
        <v>0</v>
      </c>
      <c r="N61" s="202">
        <v>0.00121</v>
      </c>
      <c r="O61" s="202">
        <f>ROUND(E61*N61,2)</f>
        <v>0.04</v>
      </c>
      <c r="P61" s="202">
        <v>0</v>
      </c>
      <c r="Q61" s="202">
        <f>ROUND(E61*P61,2)</f>
        <v>0</v>
      </c>
      <c r="R61" s="202" t="s">
        <v>770</v>
      </c>
      <c r="S61" s="202" t="s">
        <v>181</v>
      </c>
      <c r="T61" s="203" t="s">
        <v>194</v>
      </c>
      <c r="U61" s="204">
        <v>0.177</v>
      </c>
      <c r="V61" s="204">
        <f>ROUND(E61*U61,2)</f>
        <v>5.31</v>
      </c>
      <c r="W61" s="204"/>
      <c r="X61" s="204" t="s">
        <v>165</v>
      </c>
      <c r="Y61" s="205"/>
      <c r="Z61" s="205"/>
      <c r="AA61" s="205"/>
      <c r="AB61" s="205"/>
      <c r="AC61" s="205"/>
      <c r="AD61" s="205"/>
      <c r="AE61" s="205"/>
      <c r="AF61" s="205"/>
      <c r="AG61" s="205" t="s">
        <v>166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196">
        <v>32</v>
      </c>
      <c r="B62" s="197" t="s">
        <v>771</v>
      </c>
      <c r="C62" s="198" t="s">
        <v>772</v>
      </c>
      <c r="D62" s="199" t="s">
        <v>192</v>
      </c>
      <c r="E62" s="200">
        <v>200</v>
      </c>
      <c r="F62" s="201"/>
      <c r="G62" s="202">
        <f>ROUND(E62*F62,2)</f>
        <v>0</v>
      </c>
      <c r="H62" s="201"/>
      <c r="I62" s="202">
        <f>ROUND(E62*H62,2)</f>
        <v>0</v>
      </c>
      <c r="J62" s="201"/>
      <c r="K62" s="202">
        <f>ROUND(E62*J62,2)</f>
        <v>0</v>
      </c>
      <c r="L62" s="202">
        <v>21</v>
      </c>
      <c r="M62" s="202">
        <f>G62*(1+L62/100)</f>
        <v>0</v>
      </c>
      <c r="N62" s="202">
        <v>0.00635</v>
      </c>
      <c r="O62" s="202">
        <f>ROUND(E62*N62,2)</f>
        <v>1.27</v>
      </c>
      <c r="P62" s="202">
        <v>0</v>
      </c>
      <c r="Q62" s="202">
        <f>ROUND(E62*P62,2)</f>
        <v>0</v>
      </c>
      <c r="R62" s="202" t="s">
        <v>770</v>
      </c>
      <c r="S62" s="202" t="s">
        <v>181</v>
      </c>
      <c r="T62" s="203" t="s">
        <v>194</v>
      </c>
      <c r="U62" s="204">
        <v>0.26</v>
      </c>
      <c r="V62" s="204">
        <f>ROUND(E62*U62,2)</f>
        <v>52</v>
      </c>
      <c r="W62" s="204"/>
      <c r="X62" s="204" t="s">
        <v>165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166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22.5" outlineLevel="1">
      <c r="A63" s="196">
        <v>33</v>
      </c>
      <c r="B63" s="197" t="s">
        <v>773</v>
      </c>
      <c r="C63" s="198" t="s">
        <v>774</v>
      </c>
      <c r="D63" s="199" t="s">
        <v>775</v>
      </c>
      <c r="E63" s="200">
        <v>2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</v>
      </c>
      <c r="O63" s="202">
        <f>ROUND(E63*N63,2)</f>
        <v>0</v>
      </c>
      <c r="P63" s="202">
        <v>0</v>
      </c>
      <c r="Q63" s="202">
        <f>ROUND(E63*P63,2)</f>
        <v>0</v>
      </c>
      <c r="R63" s="202" t="s">
        <v>770</v>
      </c>
      <c r="S63" s="202" t="s">
        <v>181</v>
      </c>
      <c r="T63" s="203" t="s">
        <v>194</v>
      </c>
      <c r="U63" s="204">
        <v>3.61</v>
      </c>
      <c r="V63" s="204">
        <f>ROUND(E63*U63,2)</f>
        <v>7.22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166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33.75" outlineLevel="1">
      <c r="A64" s="196">
        <v>34</v>
      </c>
      <c r="B64" s="197" t="s">
        <v>776</v>
      </c>
      <c r="C64" s="198" t="s">
        <v>777</v>
      </c>
      <c r="D64" s="199" t="s">
        <v>388</v>
      </c>
      <c r="E64" s="200">
        <v>40</v>
      </c>
      <c r="F64" s="201"/>
      <c r="G64" s="202">
        <f>ROUND(E64*F64,2)</f>
        <v>0</v>
      </c>
      <c r="H64" s="201"/>
      <c r="I64" s="202">
        <f>ROUND(E64*H64,2)</f>
        <v>0</v>
      </c>
      <c r="J64" s="201"/>
      <c r="K64" s="202">
        <f>ROUND(E64*J64,2)</f>
        <v>0</v>
      </c>
      <c r="L64" s="202">
        <v>21</v>
      </c>
      <c r="M64" s="202">
        <f>G64*(1+L64/100)</f>
        <v>0</v>
      </c>
      <c r="N64" s="202">
        <v>0</v>
      </c>
      <c r="O64" s="202">
        <f>ROUND(E64*N64,2)</f>
        <v>0</v>
      </c>
      <c r="P64" s="202">
        <v>0</v>
      </c>
      <c r="Q64" s="202">
        <f>ROUND(E64*P64,2)</f>
        <v>0</v>
      </c>
      <c r="R64" s="202" t="s">
        <v>770</v>
      </c>
      <c r="S64" s="202" t="s">
        <v>181</v>
      </c>
      <c r="T64" s="203" t="s">
        <v>194</v>
      </c>
      <c r="U64" s="204">
        <v>0</v>
      </c>
      <c r="V64" s="204">
        <f>ROUND(E64*U64,2)</f>
        <v>0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166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22.5" outlineLevel="1">
      <c r="A65" s="196">
        <v>35</v>
      </c>
      <c r="B65" s="197" t="s">
        <v>778</v>
      </c>
      <c r="C65" s="198" t="s">
        <v>779</v>
      </c>
      <c r="D65" s="199" t="s">
        <v>775</v>
      </c>
      <c r="E65" s="200">
        <v>2</v>
      </c>
      <c r="F65" s="201"/>
      <c r="G65" s="202">
        <f>ROUND(E65*F65,2)</f>
        <v>0</v>
      </c>
      <c r="H65" s="201"/>
      <c r="I65" s="202">
        <f>ROUND(E65*H65,2)</f>
        <v>0</v>
      </c>
      <c r="J65" s="201"/>
      <c r="K65" s="202">
        <f>ROUND(E65*J65,2)</f>
        <v>0</v>
      </c>
      <c r="L65" s="202">
        <v>21</v>
      </c>
      <c r="M65" s="202">
        <f>G65*(1+L65/100)</f>
        <v>0</v>
      </c>
      <c r="N65" s="202">
        <v>0</v>
      </c>
      <c r="O65" s="202">
        <f>ROUND(E65*N65,2)</f>
        <v>0</v>
      </c>
      <c r="P65" s="202">
        <v>0</v>
      </c>
      <c r="Q65" s="202">
        <f>ROUND(E65*P65,2)</f>
        <v>0</v>
      </c>
      <c r="R65" s="202" t="s">
        <v>770</v>
      </c>
      <c r="S65" s="202" t="s">
        <v>181</v>
      </c>
      <c r="T65" s="203" t="s">
        <v>194</v>
      </c>
      <c r="U65" s="204">
        <v>2.84</v>
      </c>
      <c r="V65" s="204">
        <f>ROUND(E65*U65,2)</f>
        <v>5.68</v>
      </c>
      <c r="W65" s="204"/>
      <c r="X65" s="204" t="s">
        <v>165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166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33" ht="12.75">
      <c r="A66" s="188" t="s">
        <v>158</v>
      </c>
      <c r="B66" s="189" t="s">
        <v>72</v>
      </c>
      <c r="C66" s="190" t="s">
        <v>73</v>
      </c>
      <c r="D66" s="191"/>
      <c r="E66" s="192"/>
      <c r="F66" s="193"/>
      <c r="G66" s="193">
        <f>SUMIF(AG67:AG69,"&lt;&gt;NOR",G67:G69)</f>
        <v>0</v>
      </c>
      <c r="H66" s="193"/>
      <c r="I66" s="193">
        <f>SUM(I67:I69)</f>
        <v>0</v>
      </c>
      <c r="J66" s="193"/>
      <c r="K66" s="193">
        <f>SUM(K67:K69)</f>
        <v>0</v>
      </c>
      <c r="L66" s="193"/>
      <c r="M66" s="193">
        <f>SUM(M67:M69)</f>
        <v>0</v>
      </c>
      <c r="N66" s="193"/>
      <c r="O66" s="193">
        <f>SUM(O67:O69)</f>
        <v>0.04</v>
      </c>
      <c r="P66" s="193"/>
      <c r="Q66" s="193">
        <f>SUM(Q67:Q69)</f>
        <v>0</v>
      </c>
      <c r="R66" s="193"/>
      <c r="S66" s="193"/>
      <c r="T66" s="194"/>
      <c r="U66" s="195"/>
      <c r="V66" s="195">
        <f>SUM(V67:V69)</f>
        <v>117.5</v>
      </c>
      <c r="W66" s="195"/>
      <c r="X66" s="195"/>
      <c r="AG66" t="s">
        <v>159</v>
      </c>
    </row>
    <row r="67" spans="1:60" ht="56.25" outlineLevel="1">
      <c r="A67" s="196">
        <v>36</v>
      </c>
      <c r="B67" s="197" t="s">
        <v>780</v>
      </c>
      <c r="C67" s="198" t="s">
        <v>781</v>
      </c>
      <c r="D67" s="199" t="s">
        <v>192</v>
      </c>
      <c r="E67" s="200">
        <v>330</v>
      </c>
      <c r="F67" s="201"/>
      <c r="G67" s="202">
        <f>ROUND(E67*F67,2)</f>
        <v>0</v>
      </c>
      <c r="H67" s="201"/>
      <c r="I67" s="202">
        <f>ROUND(E67*H67,2)</f>
        <v>0</v>
      </c>
      <c r="J67" s="201"/>
      <c r="K67" s="202">
        <f>ROUND(E67*J67,2)</f>
        <v>0</v>
      </c>
      <c r="L67" s="202">
        <v>21</v>
      </c>
      <c r="M67" s="202">
        <f>G67*(1+L67/100)</f>
        <v>0</v>
      </c>
      <c r="N67" s="202">
        <v>4E-05</v>
      </c>
      <c r="O67" s="202">
        <f>ROUND(E67*N67,2)</f>
        <v>0.01</v>
      </c>
      <c r="P67" s="202">
        <v>0</v>
      </c>
      <c r="Q67" s="202">
        <f>ROUND(E67*P67,2)</f>
        <v>0</v>
      </c>
      <c r="R67" s="202" t="s">
        <v>703</v>
      </c>
      <c r="S67" s="202" t="s">
        <v>181</v>
      </c>
      <c r="T67" s="203" t="s">
        <v>194</v>
      </c>
      <c r="U67" s="204">
        <v>0.354</v>
      </c>
      <c r="V67" s="204">
        <f>ROUND(E67*U67,2)</f>
        <v>116.82</v>
      </c>
      <c r="W67" s="204"/>
      <c r="X67" s="204" t="s">
        <v>165</v>
      </c>
      <c r="Y67" s="205"/>
      <c r="Z67" s="205"/>
      <c r="AA67" s="205"/>
      <c r="AB67" s="205"/>
      <c r="AC67" s="205"/>
      <c r="AD67" s="205"/>
      <c r="AE67" s="205"/>
      <c r="AF67" s="205"/>
      <c r="AG67" s="205" t="s">
        <v>166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1">
      <c r="A68" s="196">
        <v>37</v>
      </c>
      <c r="B68" s="197" t="s">
        <v>782</v>
      </c>
      <c r="C68" s="198" t="s">
        <v>783</v>
      </c>
      <c r="D68" s="199" t="s">
        <v>216</v>
      </c>
      <c r="E68" s="200">
        <v>4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21</v>
      </c>
      <c r="M68" s="202">
        <f>G68*(1+L68/100)</f>
        <v>0</v>
      </c>
      <c r="N68" s="202">
        <v>1E-05</v>
      </c>
      <c r="O68" s="202">
        <f>ROUND(E68*N68,2)</f>
        <v>0</v>
      </c>
      <c r="P68" s="202">
        <v>0</v>
      </c>
      <c r="Q68" s="202">
        <f>ROUND(E68*P68,2)</f>
        <v>0</v>
      </c>
      <c r="R68" s="202" t="s">
        <v>703</v>
      </c>
      <c r="S68" s="202" t="s">
        <v>181</v>
      </c>
      <c r="T68" s="203" t="s">
        <v>194</v>
      </c>
      <c r="U68" s="204">
        <v>0.17</v>
      </c>
      <c r="V68" s="204">
        <f>ROUND(E68*U68,2)</f>
        <v>0.68</v>
      </c>
      <c r="W68" s="204"/>
      <c r="X68" s="204" t="s">
        <v>165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166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22.5" outlineLevel="1">
      <c r="A69" s="196">
        <v>38</v>
      </c>
      <c r="B69" s="197" t="s">
        <v>784</v>
      </c>
      <c r="C69" s="198" t="s">
        <v>785</v>
      </c>
      <c r="D69" s="199" t="s">
        <v>216</v>
      </c>
      <c r="E69" s="200">
        <v>2</v>
      </c>
      <c r="F69" s="201"/>
      <c r="G69" s="202">
        <f>ROUND(E69*F69,2)</f>
        <v>0</v>
      </c>
      <c r="H69" s="201"/>
      <c r="I69" s="202">
        <f>ROUND(E69*H69,2)</f>
        <v>0</v>
      </c>
      <c r="J69" s="201"/>
      <c r="K69" s="202">
        <f>ROUND(E69*J69,2)</f>
        <v>0</v>
      </c>
      <c r="L69" s="202">
        <v>21</v>
      </c>
      <c r="M69" s="202">
        <f>G69*(1+L69/100)</f>
        <v>0</v>
      </c>
      <c r="N69" s="202">
        <v>0.0155</v>
      </c>
      <c r="O69" s="202">
        <f>ROUND(E69*N69,2)</f>
        <v>0.03</v>
      </c>
      <c r="P69" s="202">
        <v>0</v>
      </c>
      <c r="Q69" s="202">
        <f>ROUND(E69*P69,2)</f>
        <v>0</v>
      </c>
      <c r="R69" s="202" t="s">
        <v>217</v>
      </c>
      <c r="S69" s="202" t="s">
        <v>181</v>
      </c>
      <c r="T69" s="203" t="s">
        <v>194</v>
      </c>
      <c r="U69" s="204">
        <v>0</v>
      </c>
      <c r="V69" s="204">
        <f>ROUND(E69*U69,2)</f>
        <v>0</v>
      </c>
      <c r="W69" s="204"/>
      <c r="X69" s="204" t="s">
        <v>218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219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33" ht="12.75">
      <c r="A70" s="188" t="s">
        <v>158</v>
      </c>
      <c r="B70" s="189" t="s">
        <v>74</v>
      </c>
      <c r="C70" s="190" t="s">
        <v>75</v>
      </c>
      <c r="D70" s="191"/>
      <c r="E70" s="192"/>
      <c r="F70" s="193"/>
      <c r="G70" s="193">
        <f>SUMIF(AG71:AG100,"&lt;&gt;NOR",G71:G100)</f>
        <v>0</v>
      </c>
      <c r="H70" s="193"/>
      <c r="I70" s="193">
        <f>SUM(I71:I100)</f>
        <v>0</v>
      </c>
      <c r="J70" s="193"/>
      <c r="K70" s="193">
        <f>SUM(K71:K100)</f>
        <v>0</v>
      </c>
      <c r="L70" s="193"/>
      <c r="M70" s="193">
        <f>SUM(M71:M100)</f>
        <v>0</v>
      </c>
      <c r="N70" s="193"/>
      <c r="O70" s="193">
        <f>SUM(O71:O100)</f>
        <v>0.3</v>
      </c>
      <c r="P70" s="193"/>
      <c r="Q70" s="193">
        <f>SUM(Q71:Q100)</f>
        <v>6.42</v>
      </c>
      <c r="R70" s="193"/>
      <c r="S70" s="193"/>
      <c r="T70" s="194"/>
      <c r="U70" s="195"/>
      <c r="V70" s="195">
        <f>SUM(V71:V100)</f>
        <v>164.93</v>
      </c>
      <c r="W70" s="195"/>
      <c r="X70" s="195"/>
      <c r="AG70" t="s">
        <v>159</v>
      </c>
    </row>
    <row r="71" spans="1:60" ht="12.75" outlineLevel="1">
      <c r="A71" s="206">
        <v>39</v>
      </c>
      <c r="B71" s="207" t="s">
        <v>786</v>
      </c>
      <c r="C71" s="208" t="s">
        <v>787</v>
      </c>
      <c r="D71" s="209" t="s">
        <v>174</v>
      </c>
      <c r="E71" s="210">
        <v>0.588</v>
      </c>
      <c r="F71" s="211"/>
      <c r="G71" s="212">
        <f>ROUND(E71*F71,2)</f>
        <v>0</v>
      </c>
      <c r="H71" s="211"/>
      <c r="I71" s="212">
        <f>ROUND(E71*H71,2)</f>
        <v>0</v>
      </c>
      <c r="J71" s="211"/>
      <c r="K71" s="212">
        <f>ROUND(E71*J71,2)</f>
        <v>0</v>
      </c>
      <c r="L71" s="212">
        <v>21</v>
      </c>
      <c r="M71" s="212">
        <f>G71*(1+L71/100)</f>
        <v>0</v>
      </c>
      <c r="N71" s="212">
        <v>0.00147</v>
      </c>
      <c r="O71" s="212">
        <f>ROUND(E71*N71,2)</f>
        <v>0</v>
      </c>
      <c r="P71" s="212">
        <v>2.4</v>
      </c>
      <c r="Q71" s="212">
        <f>ROUND(E71*P71,2)</f>
        <v>1.41</v>
      </c>
      <c r="R71" s="212" t="s">
        <v>788</v>
      </c>
      <c r="S71" s="212" t="s">
        <v>181</v>
      </c>
      <c r="T71" s="213" t="s">
        <v>194</v>
      </c>
      <c r="U71" s="204">
        <v>8.5</v>
      </c>
      <c r="V71" s="204">
        <f>ROUND(E71*U71,2)</f>
        <v>5</v>
      </c>
      <c r="W71" s="204"/>
      <c r="X71" s="204" t="s">
        <v>165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166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22.5" customHeight="1" outlineLevel="1">
      <c r="A72" s="214"/>
      <c r="B72" s="215"/>
      <c r="C72" s="216" t="s">
        <v>789</v>
      </c>
      <c r="D72" s="216"/>
      <c r="E72" s="216"/>
      <c r="F72" s="216"/>
      <c r="G72" s="216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5"/>
      <c r="Z72" s="205"/>
      <c r="AA72" s="205"/>
      <c r="AB72" s="205"/>
      <c r="AC72" s="205"/>
      <c r="AD72" s="205"/>
      <c r="AE72" s="205"/>
      <c r="AF72" s="205"/>
      <c r="AG72" s="205" t="s">
        <v>196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24" t="str">
        <f>C72</f>
        <v>nebo vybourání otvorů průřezové plochy přes 4 m2 ve zdivu železobetonovém, včetně pomocného lešení o výšce podlahy do 1900 mm a pro zatížení do 1,5 kPa  (150 kg/m2),</v>
      </c>
      <c r="BB72" s="205"/>
      <c r="BC72" s="205"/>
      <c r="BD72" s="205"/>
      <c r="BE72" s="205"/>
      <c r="BF72" s="205"/>
      <c r="BG72" s="205"/>
      <c r="BH72" s="205"/>
    </row>
    <row r="73" spans="1:60" ht="22.5" outlineLevel="1">
      <c r="A73" s="206">
        <v>40</v>
      </c>
      <c r="B73" s="207" t="s">
        <v>790</v>
      </c>
      <c r="C73" s="208" t="s">
        <v>791</v>
      </c>
      <c r="D73" s="209" t="s">
        <v>174</v>
      </c>
      <c r="E73" s="210">
        <v>0.16875</v>
      </c>
      <c r="F73" s="211"/>
      <c r="G73" s="212">
        <f>ROUND(E73*F73,2)</f>
        <v>0</v>
      </c>
      <c r="H73" s="211"/>
      <c r="I73" s="212">
        <f>ROUND(E73*H73,2)</f>
        <v>0</v>
      </c>
      <c r="J73" s="211"/>
      <c r="K73" s="212">
        <f>ROUND(E73*J73,2)</f>
        <v>0</v>
      </c>
      <c r="L73" s="212">
        <v>21</v>
      </c>
      <c r="M73" s="212">
        <f>G73*(1+L73/100)</f>
        <v>0</v>
      </c>
      <c r="N73" s="212">
        <v>0.01799</v>
      </c>
      <c r="O73" s="212">
        <f>ROUND(E73*N73,2)</f>
        <v>0</v>
      </c>
      <c r="P73" s="212">
        <v>2.4</v>
      </c>
      <c r="Q73" s="212">
        <f>ROUND(E73*P73,2)</f>
        <v>0.41</v>
      </c>
      <c r="R73" s="212" t="s">
        <v>788</v>
      </c>
      <c r="S73" s="212" t="s">
        <v>181</v>
      </c>
      <c r="T73" s="213" t="s">
        <v>194</v>
      </c>
      <c r="U73" s="204">
        <v>12.817</v>
      </c>
      <c r="V73" s="204">
        <f>ROUND(E73*U73,2)</f>
        <v>2.16</v>
      </c>
      <c r="W73" s="204"/>
      <c r="X73" s="204" t="s">
        <v>165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166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customHeight="1" outlineLevel="1">
      <c r="A74" s="214"/>
      <c r="B74" s="215"/>
      <c r="C74" s="216" t="s">
        <v>792</v>
      </c>
      <c r="D74" s="216"/>
      <c r="E74" s="216"/>
      <c r="F74" s="216"/>
      <c r="G74" s="216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5"/>
      <c r="AA74" s="205"/>
      <c r="AB74" s="205"/>
      <c r="AC74" s="205"/>
      <c r="AD74" s="205"/>
      <c r="AE74" s="205"/>
      <c r="AF74" s="205"/>
      <c r="AG74" s="205" t="s">
        <v>196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24" t="str">
        <f>C74</f>
        <v>uložených ve zdivu, včetně pomocného lešení o výšce podlahy do 1900 mm a pro zatížení do 1,5 kPa  (150 kg/m2),</v>
      </c>
      <c r="BB74" s="205"/>
      <c r="BC74" s="205"/>
      <c r="BD74" s="205"/>
      <c r="BE74" s="205"/>
      <c r="BF74" s="205"/>
      <c r="BG74" s="205"/>
      <c r="BH74" s="205"/>
    </row>
    <row r="75" spans="1:60" ht="22.5" outlineLevel="1">
      <c r="A75" s="206">
        <v>41</v>
      </c>
      <c r="B75" s="207" t="s">
        <v>793</v>
      </c>
      <c r="C75" s="208" t="s">
        <v>794</v>
      </c>
      <c r="D75" s="209" t="s">
        <v>192</v>
      </c>
      <c r="E75" s="210">
        <v>8.36</v>
      </c>
      <c r="F75" s="211"/>
      <c r="G75" s="212">
        <f>ROUND(E75*F75,2)</f>
        <v>0</v>
      </c>
      <c r="H75" s="211"/>
      <c r="I75" s="212">
        <f>ROUND(E75*H75,2)</f>
        <v>0</v>
      </c>
      <c r="J75" s="211"/>
      <c r="K75" s="212">
        <f>ROUND(E75*J75,2)</f>
        <v>0</v>
      </c>
      <c r="L75" s="212">
        <v>21</v>
      </c>
      <c r="M75" s="212">
        <f>G75*(1+L75/100)</f>
        <v>0</v>
      </c>
      <c r="N75" s="212">
        <v>0</v>
      </c>
      <c r="O75" s="212">
        <f>ROUND(E75*N75,2)</f>
        <v>0</v>
      </c>
      <c r="P75" s="212">
        <v>0.055</v>
      </c>
      <c r="Q75" s="212">
        <f>ROUND(E75*P75,2)</f>
        <v>0.46</v>
      </c>
      <c r="R75" s="212" t="s">
        <v>788</v>
      </c>
      <c r="S75" s="212" t="s">
        <v>181</v>
      </c>
      <c r="T75" s="213" t="s">
        <v>194</v>
      </c>
      <c r="U75" s="204">
        <v>0.425</v>
      </c>
      <c r="V75" s="204">
        <f>ROUND(E75*U75,2)</f>
        <v>3.55</v>
      </c>
      <c r="W75" s="204"/>
      <c r="X75" s="204" t="s">
        <v>165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166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22.5" customHeight="1" outlineLevel="1">
      <c r="A76" s="214"/>
      <c r="B76" s="215"/>
      <c r="C76" s="216" t="s">
        <v>795</v>
      </c>
      <c r="D76" s="216"/>
      <c r="E76" s="216"/>
      <c r="F76" s="216"/>
      <c r="G76" s="216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5"/>
      <c r="AA76" s="205"/>
      <c r="AB76" s="205"/>
      <c r="AC76" s="205"/>
      <c r="AD76" s="205"/>
      <c r="AE76" s="205"/>
      <c r="AF76" s="205"/>
      <c r="AG76" s="205" t="s">
        <v>196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24" t="str">
        <f>C76</f>
        <v>bez odstupu, po hrubém vybourání otvorů v jakémkoliv zdivu cihelném, včetně pomocného lešení o výšce podlahy do 1900 mm a pro zatížení do 1,5 kPa  (150 kg/m2),</v>
      </c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206">
        <v>42</v>
      </c>
      <c r="B77" s="207" t="s">
        <v>796</v>
      </c>
      <c r="C77" s="208" t="s">
        <v>797</v>
      </c>
      <c r="D77" s="209" t="s">
        <v>216</v>
      </c>
      <c r="E77" s="210">
        <v>10</v>
      </c>
      <c r="F77" s="211"/>
      <c r="G77" s="212">
        <f>ROUND(E77*F77,2)</f>
        <v>0</v>
      </c>
      <c r="H77" s="211"/>
      <c r="I77" s="212">
        <f>ROUND(E77*H77,2)</f>
        <v>0</v>
      </c>
      <c r="J77" s="211"/>
      <c r="K77" s="212">
        <f>ROUND(E77*J77,2)</f>
        <v>0</v>
      </c>
      <c r="L77" s="212">
        <v>21</v>
      </c>
      <c r="M77" s="212">
        <f>G77*(1+L77/100)</f>
        <v>0</v>
      </c>
      <c r="N77" s="212">
        <v>0</v>
      </c>
      <c r="O77" s="212">
        <f>ROUND(E77*N77,2)</f>
        <v>0</v>
      </c>
      <c r="P77" s="212">
        <v>0</v>
      </c>
      <c r="Q77" s="212">
        <f>ROUND(E77*P77,2)</f>
        <v>0</v>
      </c>
      <c r="R77" s="212" t="s">
        <v>788</v>
      </c>
      <c r="S77" s="212" t="s">
        <v>181</v>
      </c>
      <c r="T77" s="213" t="s">
        <v>194</v>
      </c>
      <c r="U77" s="204">
        <v>0.05</v>
      </c>
      <c r="V77" s="204">
        <f>ROUND(E77*U77,2)</f>
        <v>0.5</v>
      </c>
      <c r="W77" s="204"/>
      <c r="X77" s="204" t="s">
        <v>165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166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customHeight="1" outlineLevel="1">
      <c r="A78" s="214"/>
      <c r="B78" s="215"/>
      <c r="C78" s="216" t="s">
        <v>798</v>
      </c>
      <c r="D78" s="216"/>
      <c r="E78" s="216"/>
      <c r="F78" s="216"/>
      <c r="G78" s="216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205"/>
      <c r="AA78" s="205"/>
      <c r="AB78" s="205"/>
      <c r="AC78" s="205"/>
      <c r="AD78" s="205"/>
      <c r="AE78" s="205"/>
      <c r="AF78" s="205"/>
      <c r="AG78" s="205" t="s">
        <v>196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206">
        <v>43</v>
      </c>
      <c r="B79" s="207" t="s">
        <v>799</v>
      </c>
      <c r="C79" s="208" t="s">
        <v>800</v>
      </c>
      <c r="D79" s="209" t="s">
        <v>216</v>
      </c>
      <c r="E79" s="210">
        <v>2</v>
      </c>
      <c r="F79" s="211"/>
      <c r="G79" s="212">
        <f>ROUND(E79*F79,2)</f>
        <v>0</v>
      </c>
      <c r="H79" s="211"/>
      <c r="I79" s="212">
        <f>ROUND(E79*H79,2)</f>
        <v>0</v>
      </c>
      <c r="J79" s="211"/>
      <c r="K79" s="212">
        <f>ROUND(E79*J79,2)</f>
        <v>0</v>
      </c>
      <c r="L79" s="212">
        <v>21</v>
      </c>
      <c r="M79" s="212">
        <f>G79*(1+L79/100)</f>
        <v>0</v>
      </c>
      <c r="N79" s="212">
        <v>0</v>
      </c>
      <c r="O79" s="212">
        <f>ROUND(E79*N79,2)</f>
        <v>0</v>
      </c>
      <c r="P79" s="212">
        <v>0</v>
      </c>
      <c r="Q79" s="212">
        <f>ROUND(E79*P79,2)</f>
        <v>0</v>
      </c>
      <c r="R79" s="212" t="s">
        <v>788</v>
      </c>
      <c r="S79" s="212" t="s">
        <v>181</v>
      </c>
      <c r="T79" s="213" t="s">
        <v>194</v>
      </c>
      <c r="U79" s="204">
        <v>0.09</v>
      </c>
      <c r="V79" s="204">
        <f>ROUND(E79*U79,2)</f>
        <v>0.18</v>
      </c>
      <c r="W79" s="204"/>
      <c r="X79" s="204" t="s">
        <v>165</v>
      </c>
      <c r="Y79" s="205"/>
      <c r="Z79" s="205"/>
      <c r="AA79" s="205"/>
      <c r="AB79" s="205"/>
      <c r="AC79" s="205"/>
      <c r="AD79" s="205"/>
      <c r="AE79" s="205"/>
      <c r="AF79" s="205"/>
      <c r="AG79" s="205" t="s">
        <v>166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customHeight="1" outlineLevel="1">
      <c r="A80" s="214"/>
      <c r="B80" s="215"/>
      <c r="C80" s="216" t="s">
        <v>798</v>
      </c>
      <c r="D80" s="216"/>
      <c r="E80" s="216"/>
      <c r="F80" s="216"/>
      <c r="G80" s="216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05"/>
      <c r="AA80" s="205"/>
      <c r="AB80" s="205"/>
      <c r="AC80" s="205"/>
      <c r="AD80" s="205"/>
      <c r="AE80" s="205"/>
      <c r="AF80" s="205"/>
      <c r="AG80" s="205" t="s">
        <v>196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33.75" outlineLevel="1">
      <c r="A81" s="196">
        <v>44</v>
      </c>
      <c r="B81" s="197" t="s">
        <v>801</v>
      </c>
      <c r="C81" s="198" t="s">
        <v>802</v>
      </c>
      <c r="D81" s="199" t="s">
        <v>192</v>
      </c>
      <c r="E81" s="200">
        <v>7.175</v>
      </c>
      <c r="F81" s="201"/>
      <c r="G81" s="202">
        <f>ROUND(E81*F81,2)</f>
        <v>0</v>
      </c>
      <c r="H81" s="201"/>
      <c r="I81" s="202">
        <f>ROUND(E81*H81,2)</f>
        <v>0</v>
      </c>
      <c r="J81" s="201"/>
      <c r="K81" s="202">
        <f>ROUND(E81*J81,2)</f>
        <v>0</v>
      </c>
      <c r="L81" s="202">
        <v>21</v>
      </c>
      <c r="M81" s="202">
        <f>G81*(1+L81/100)</f>
        <v>0</v>
      </c>
      <c r="N81" s="202">
        <v>0.00117</v>
      </c>
      <c r="O81" s="202">
        <f>ROUND(E81*N81,2)</f>
        <v>0.01</v>
      </c>
      <c r="P81" s="202">
        <v>0.076</v>
      </c>
      <c r="Q81" s="202">
        <f>ROUND(E81*P81,2)</f>
        <v>0.55</v>
      </c>
      <c r="R81" s="202" t="s">
        <v>788</v>
      </c>
      <c r="S81" s="202" t="s">
        <v>181</v>
      </c>
      <c r="T81" s="203" t="s">
        <v>194</v>
      </c>
      <c r="U81" s="204">
        <v>0.939</v>
      </c>
      <c r="V81" s="204">
        <f>ROUND(E81*U81,2)</f>
        <v>6.74</v>
      </c>
      <c r="W81" s="204"/>
      <c r="X81" s="204" t="s">
        <v>165</v>
      </c>
      <c r="Y81" s="205"/>
      <c r="Z81" s="205"/>
      <c r="AA81" s="205"/>
      <c r="AB81" s="205"/>
      <c r="AC81" s="205"/>
      <c r="AD81" s="205"/>
      <c r="AE81" s="205"/>
      <c r="AF81" s="205"/>
      <c r="AG81" s="205" t="s">
        <v>166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33.75" outlineLevel="1">
      <c r="A82" s="196">
        <v>45</v>
      </c>
      <c r="B82" s="197" t="s">
        <v>803</v>
      </c>
      <c r="C82" s="198" t="s">
        <v>804</v>
      </c>
      <c r="D82" s="199" t="s">
        <v>192</v>
      </c>
      <c r="E82" s="200">
        <v>13.6325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0.001</v>
      </c>
      <c r="O82" s="202">
        <f>ROUND(E82*N82,2)</f>
        <v>0.01</v>
      </c>
      <c r="P82" s="202">
        <v>0.063</v>
      </c>
      <c r="Q82" s="202">
        <f>ROUND(E82*P82,2)</f>
        <v>0.86</v>
      </c>
      <c r="R82" s="202" t="s">
        <v>788</v>
      </c>
      <c r="S82" s="202" t="s">
        <v>181</v>
      </c>
      <c r="T82" s="203" t="s">
        <v>194</v>
      </c>
      <c r="U82" s="204">
        <v>0.718</v>
      </c>
      <c r="V82" s="204">
        <f>ROUND(E82*U82,2)</f>
        <v>9.79</v>
      </c>
      <c r="W82" s="204"/>
      <c r="X82" s="204" t="s">
        <v>165</v>
      </c>
      <c r="Y82" s="205"/>
      <c r="Z82" s="205"/>
      <c r="AA82" s="205"/>
      <c r="AB82" s="205"/>
      <c r="AC82" s="205"/>
      <c r="AD82" s="205"/>
      <c r="AE82" s="205"/>
      <c r="AF82" s="205"/>
      <c r="AG82" s="205" t="s">
        <v>166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1">
      <c r="A83" s="196">
        <v>46</v>
      </c>
      <c r="B83" s="197" t="s">
        <v>805</v>
      </c>
      <c r="C83" s="198" t="s">
        <v>806</v>
      </c>
      <c r="D83" s="199" t="s">
        <v>203</v>
      </c>
      <c r="E83" s="200">
        <v>1.2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</v>
      </c>
      <c r="O83" s="202">
        <f>ROUND(E83*N83,2)</f>
        <v>0</v>
      </c>
      <c r="P83" s="202">
        <v>0.00707</v>
      </c>
      <c r="Q83" s="202">
        <f>ROUND(E83*P83,2)</f>
        <v>0.01</v>
      </c>
      <c r="R83" s="202" t="s">
        <v>788</v>
      </c>
      <c r="S83" s="202" t="s">
        <v>181</v>
      </c>
      <c r="T83" s="203" t="s">
        <v>194</v>
      </c>
      <c r="U83" s="204">
        <v>2.55</v>
      </c>
      <c r="V83" s="204">
        <f>ROUND(E83*U83,2)</f>
        <v>3.06</v>
      </c>
      <c r="W83" s="204"/>
      <c r="X83" s="204" t="s">
        <v>165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166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1">
      <c r="A84" s="196">
        <v>47</v>
      </c>
      <c r="B84" s="197" t="s">
        <v>807</v>
      </c>
      <c r="C84" s="198" t="s">
        <v>808</v>
      </c>
      <c r="D84" s="199" t="s">
        <v>203</v>
      </c>
      <c r="E84" s="200">
        <v>0.3</v>
      </c>
      <c r="F84" s="201"/>
      <c r="G84" s="202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21</v>
      </c>
      <c r="M84" s="202">
        <f>G84*(1+L84/100)</f>
        <v>0</v>
      </c>
      <c r="N84" s="202">
        <v>0</v>
      </c>
      <c r="O84" s="202">
        <f>ROUND(E84*N84,2)</f>
        <v>0</v>
      </c>
      <c r="P84" s="202">
        <v>0.01963</v>
      </c>
      <c r="Q84" s="202">
        <f>ROUND(E84*P84,2)</f>
        <v>0.01</v>
      </c>
      <c r="R84" s="202" t="s">
        <v>788</v>
      </c>
      <c r="S84" s="202" t="s">
        <v>181</v>
      </c>
      <c r="T84" s="203" t="s">
        <v>194</v>
      </c>
      <c r="U84" s="204">
        <v>3.25</v>
      </c>
      <c r="V84" s="204">
        <f>ROUND(E84*U84,2)</f>
        <v>0.98</v>
      </c>
      <c r="W84" s="204"/>
      <c r="X84" s="204" t="s">
        <v>165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166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196">
        <v>48</v>
      </c>
      <c r="B85" s="197" t="s">
        <v>809</v>
      </c>
      <c r="C85" s="198" t="s">
        <v>810</v>
      </c>
      <c r="D85" s="199" t="s">
        <v>203</v>
      </c>
      <c r="E85" s="200">
        <v>7.2</v>
      </c>
      <c r="F85" s="201"/>
      <c r="G85" s="202">
        <f>ROUND(E85*F85,2)</f>
        <v>0</v>
      </c>
      <c r="H85" s="201"/>
      <c r="I85" s="202">
        <f>ROUND(E85*H85,2)</f>
        <v>0</v>
      </c>
      <c r="J85" s="201"/>
      <c r="K85" s="202">
        <f>ROUND(E85*J85,2)</f>
        <v>0</v>
      </c>
      <c r="L85" s="202">
        <v>21</v>
      </c>
      <c r="M85" s="202">
        <f>G85*(1+L85/100)</f>
        <v>0</v>
      </c>
      <c r="N85" s="202">
        <v>0</v>
      </c>
      <c r="O85" s="202">
        <f>ROUND(E85*N85,2)</f>
        <v>0</v>
      </c>
      <c r="P85" s="202">
        <v>0.00046</v>
      </c>
      <c r="Q85" s="202">
        <f>ROUND(E85*P85,2)</f>
        <v>0</v>
      </c>
      <c r="R85" s="202" t="s">
        <v>788</v>
      </c>
      <c r="S85" s="202" t="s">
        <v>181</v>
      </c>
      <c r="T85" s="203" t="s">
        <v>194</v>
      </c>
      <c r="U85" s="204">
        <v>1.215</v>
      </c>
      <c r="V85" s="204">
        <f>ROUND(E85*U85,2)</f>
        <v>8.75</v>
      </c>
      <c r="W85" s="204"/>
      <c r="X85" s="204" t="s">
        <v>165</v>
      </c>
      <c r="Y85" s="205"/>
      <c r="Z85" s="205"/>
      <c r="AA85" s="205"/>
      <c r="AB85" s="205"/>
      <c r="AC85" s="205"/>
      <c r="AD85" s="205"/>
      <c r="AE85" s="205"/>
      <c r="AF85" s="205"/>
      <c r="AG85" s="205" t="s">
        <v>166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196">
        <v>49</v>
      </c>
      <c r="B86" s="197" t="s">
        <v>811</v>
      </c>
      <c r="C86" s="198" t="s">
        <v>812</v>
      </c>
      <c r="D86" s="199" t="s">
        <v>203</v>
      </c>
      <c r="E86" s="200">
        <v>6.2</v>
      </c>
      <c r="F86" s="201"/>
      <c r="G86" s="202">
        <f>ROUND(E86*F86,2)</f>
        <v>0</v>
      </c>
      <c r="H86" s="201"/>
      <c r="I86" s="202">
        <f>ROUND(E86*H86,2)</f>
        <v>0</v>
      </c>
      <c r="J86" s="201"/>
      <c r="K86" s="202">
        <f>ROUND(E86*J86,2)</f>
        <v>0</v>
      </c>
      <c r="L86" s="202">
        <v>21</v>
      </c>
      <c r="M86" s="202">
        <f>G86*(1+L86/100)</f>
        <v>0</v>
      </c>
      <c r="N86" s="202">
        <v>0</v>
      </c>
      <c r="O86" s="202">
        <f>ROUND(E86*N86,2)</f>
        <v>0</v>
      </c>
      <c r="P86" s="202">
        <v>0.00046</v>
      </c>
      <c r="Q86" s="202">
        <f>ROUND(E86*P86,2)</f>
        <v>0</v>
      </c>
      <c r="R86" s="202" t="s">
        <v>788</v>
      </c>
      <c r="S86" s="202" t="s">
        <v>181</v>
      </c>
      <c r="T86" s="203" t="s">
        <v>194</v>
      </c>
      <c r="U86" s="204">
        <v>3.24</v>
      </c>
      <c r="V86" s="204">
        <f>ROUND(E86*U86,2)</f>
        <v>20.09</v>
      </c>
      <c r="W86" s="204"/>
      <c r="X86" s="204" t="s">
        <v>165</v>
      </c>
      <c r="Y86" s="205"/>
      <c r="Z86" s="205"/>
      <c r="AA86" s="205"/>
      <c r="AB86" s="205"/>
      <c r="AC86" s="205"/>
      <c r="AD86" s="205"/>
      <c r="AE86" s="205"/>
      <c r="AF86" s="205"/>
      <c r="AG86" s="205" t="s">
        <v>166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33.75" outlineLevel="1">
      <c r="A87" s="206">
        <v>50</v>
      </c>
      <c r="B87" s="207" t="s">
        <v>813</v>
      </c>
      <c r="C87" s="208" t="s">
        <v>814</v>
      </c>
      <c r="D87" s="209" t="s">
        <v>192</v>
      </c>
      <c r="E87" s="210">
        <v>4.133</v>
      </c>
      <c r="F87" s="211"/>
      <c r="G87" s="212">
        <f>ROUND(E87*F87,2)</f>
        <v>0</v>
      </c>
      <c r="H87" s="211"/>
      <c r="I87" s="212">
        <f>ROUND(E87*H87,2)</f>
        <v>0</v>
      </c>
      <c r="J87" s="211"/>
      <c r="K87" s="212">
        <f>ROUND(E87*J87,2)</f>
        <v>0</v>
      </c>
      <c r="L87" s="212">
        <v>21</v>
      </c>
      <c r="M87" s="212">
        <f>G87*(1+L87/100)</f>
        <v>0</v>
      </c>
      <c r="N87" s="212">
        <v>0.00054</v>
      </c>
      <c r="O87" s="212">
        <f>ROUND(E87*N87,2)</f>
        <v>0</v>
      </c>
      <c r="P87" s="212">
        <v>0.27</v>
      </c>
      <c r="Q87" s="212">
        <f>ROUND(E87*P87,2)</f>
        <v>1.12</v>
      </c>
      <c r="R87" s="212" t="s">
        <v>788</v>
      </c>
      <c r="S87" s="212" t="s">
        <v>181</v>
      </c>
      <c r="T87" s="213" t="s">
        <v>194</v>
      </c>
      <c r="U87" s="204">
        <v>0.43</v>
      </c>
      <c r="V87" s="204">
        <f>ROUND(E87*U87,2)</f>
        <v>1.78</v>
      </c>
      <c r="W87" s="204"/>
      <c r="X87" s="204" t="s">
        <v>165</v>
      </c>
      <c r="Y87" s="205"/>
      <c r="Z87" s="205"/>
      <c r="AA87" s="205"/>
      <c r="AB87" s="205"/>
      <c r="AC87" s="205"/>
      <c r="AD87" s="205"/>
      <c r="AE87" s="205"/>
      <c r="AF87" s="205"/>
      <c r="AG87" s="205" t="s">
        <v>166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customHeight="1" outlineLevel="1">
      <c r="A88" s="214"/>
      <c r="B88" s="215"/>
      <c r="C88" s="216" t="s">
        <v>815</v>
      </c>
      <c r="D88" s="216"/>
      <c r="E88" s="216"/>
      <c r="F88" s="216"/>
      <c r="G88" s="216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5"/>
      <c r="AA88" s="205"/>
      <c r="AB88" s="205"/>
      <c r="AC88" s="205"/>
      <c r="AD88" s="205"/>
      <c r="AE88" s="205"/>
      <c r="AF88" s="205"/>
      <c r="AG88" s="205" t="s">
        <v>196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customHeight="1" outlineLevel="1">
      <c r="A89" s="214"/>
      <c r="B89" s="215"/>
      <c r="C89" s="217" t="s">
        <v>816</v>
      </c>
      <c r="D89" s="217"/>
      <c r="E89" s="217"/>
      <c r="F89" s="217"/>
      <c r="G89" s="217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5"/>
      <c r="AA89" s="205"/>
      <c r="AB89" s="205"/>
      <c r="AC89" s="205"/>
      <c r="AD89" s="205"/>
      <c r="AE89" s="205"/>
      <c r="AF89" s="205"/>
      <c r="AG89" s="205" t="s">
        <v>198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33.75" outlineLevel="1">
      <c r="A90" s="206">
        <v>51</v>
      </c>
      <c r="B90" s="207" t="s">
        <v>817</v>
      </c>
      <c r="C90" s="208" t="s">
        <v>818</v>
      </c>
      <c r="D90" s="209" t="s">
        <v>174</v>
      </c>
      <c r="E90" s="210">
        <v>0.60458</v>
      </c>
      <c r="F90" s="211"/>
      <c r="G90" s="212">
        <f>ROUND(E90*F90,2)</f>
        <v>0</v>
      </c>
      <c r="H90" s="211"/>
      <c r="I90" s="212">
        <f>ROUND(E90*H90,2)</f>
        <v>0</v>
      </c>
      <c r="J90" s="211"/>
      <c r="K90" s="212">
        <f>ROUND(E90*J90,2)</f>
        <v>0</v>
      </c>
      <c r="L90" s="212">
        <v>21</v>
      </c>
      <c r="M90" s="212">
        <f>G90*(1+L90/100)</f>
        <v>0</v>
      </c>
      <c r="N90" s="212">
        <v>0.00182</v>
      </c>
      <c r="O90" s="212">
        <f>ROUND(E90*N90,2)</f>
        <v>0</v>
      </c>
      <c r="P90" s="212">
        <v>1.8</v>
      </c>
      <c r="Q90" s="212">
        <f>ROUND(E90*P90,2)</f>
        <v>1.09</v>
      </c>
      <c r="R90" s="212" t="s">
        <v>788</v>
      </c>
      <c r="S90" s="212" t="s">
        <v>181</v>
      </c>
      <c r="T90" s="213" t="s">
        <v>194</v>
      </c>
      <c r="U90" s="204">
        <v>3.608</v>
      </c>
      <c r="V90" s="204">
        <f>ROUND(E90*U90,2)</f>
        <v>2.18</v>
      </c>
      <c r="W90" s="204"/>
      <c r="X90" s="204" t="s">
        <v>165</v>
      </c>
      <c r="Y90" s="205"/>
      <c r="Z90" s="205"/>
      <c r="AA90" s="205"/>
      <c r="AB90" s="205"/>
      <c r="AC90" s="205"/>
      <c r="AD90" s="205"/>
      <c r="AE90" s="205"/>
      <c r="AF90" s="205"/>
      <c r="AG90" s="205" t="s">
        <v>166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12.75" customHeight="1" outlineLevel="1">
      <c r="A91" s="214"/>
      <c r="B91" s="215"/>
      <c r="C91" s="216" t="s">
        <v>815</v>
      </c>
      <c r="D91" s="216"/>
      <c r="E91" s="216"/>
      <c r="F91" s="216"/>
      <c r="G91" s="216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5"/>
      <c r="Z91" s="205"/>
      <c r="AA91" s="205"/>
      <c r="AB91" s="205"/>
      <c r="AC91" s="205"/>
      <c r="AD91" s="205"/>
      <c r="AE91" s="205"/>
      <c r="AF91" s="205"/>
      <c r="AG91" s="205" t="s">
        <v>196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customHeight="1" outlineLevel="1">
      <c r="A92" s="214"/>
      <c r="B92" s="215"/>
      <c r="C92" s="217" t="s">
        <v>816</v>
      </c>
      <c r="D92" s="217"/>
      <c r="E92" s="217"/>
      <c r="F92" s="217"/>
      <c r="G92" s="217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5"/>
      <c r="Z92" s="205"/>
      <c r="AA92" s="205"/>
      <c r="AB92" s="205"/>
      <c r="AC92" s="205"/>
      <c r="AD92" s="205"/>
      <c r="AE92" s="205"/>
      <c r="AF92" s="205"/>
      <c r="AG92" s="205" t="s">
        <v>198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22.5" outlineLevel="1">
      <c r="A93" s="206">
        <v>52</v>
      </c>
      <c r="B93" s="207" t="s">
        <v>819</v>
      </c>
      <c r="C93" s="208" t="s">
        <v>820</v>
      </c>
      <c r="D93" s="209" t="s">
        <v>203</v>
      </c>
      <c r="E93" s="210">
        <v>6</v>
      </c>
      <c r="F93" s="211"/>
      <c r="G93" s="212">
        <f>ROUND(E93*F93,2)</f>
        <v>0</v>
      </c>
      <c r="H93" s="211"/>
      <c r="I93" s="212">
        <f>ROUND(E93*H93,2)</f>
        <v>0</v>
      </c>
      <c r="J93" s="211"/>
      <c r="K93" s="212">
        <f>ROUND(E93*J93,2)</f>
        <v>0</v>
      </c>
      <c r="L93" s="212">
        <v>21</v>
      </c>
      <c r="M93" s="212">
        <f>G93*(1+L93/100)</f>
        <v>0</v>
      </c>
      <c r="N93" s="212">
        <v>0.04749</v>
      </c>
      <c r="O93" s="212">
        <f>ROUND(E93*N93,2)</f>
        <v>0.28</v>
      </c>
      <c r="P93" s="212">
        <v>0</v>
      </c>
      <c r="Q93" s="212">
        <f>ROUND(E93*P93,2)</f>
        <v>0</v>
      </c>
      <c r="R93" s="212" t="s">
        <v>788</v>
      </c>
      <c r="S93" s="212" t="s">
        <v>181</v>
      </c>
      <c r="T93" s="213" t="s">
        <v>194</v>
      </c>
      <c r="U93" s="204">
        <v>3.482</v>
      </c>
      <c r="V93" s="204">
        <f>ROUND(E93*U93,2)</f>
        <v>20.89</v>
      </c>
      <c r="W93" s="204"/>
      <c r="X93" s="204" t="s">
        <v>165</v>
      </c>
      <c r="Y93" s="205"/>
      <c r="Z93" s="205"/>
      <c r="AA93" s="205"/>
      <c r="AB93" s="205"/>
      <c r="AC93" s="205"/>
      <c r="AD93" s="205"/>
      <c r="AE93" s="205"/>
      <c r="AF93" s="205"/>
      <c r="AG93" s="205" t="s">
        <v>166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customHeight="1" outlineLevel="1">
      <c r="A94" s="214"/>
      <c r="B94" s="215"/>
      <c r="C94" s="216" t="s">
        <v>821</v>
      </c>
      <c r="D94" s="216"/>
      <c r="E94" s="216"/>
      <c r="F94" s="216"/>
      <c r="G94" s="216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5"/>
      <c r="Z94" s="205"/>
      <c r="AA94" s="205"/>
      <c r="AB94" s="205"/>
      <c r="AC94" s="205"/>
      <c r="AD94" s="205"/>
      <c r="AE94" s="205"/>
      <c r="AF94" s="205"/>
      <c r="AG94" s="205" t="s">
        <v>196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24" t="str">
        <f>C94</f>
        <v>vybourání otvorů pro provlékání vynášecích trámů a kapes pro vzpěry a oboustranné vynesení podchycené konstrukce</v>
      </c>
      <c r="BB94" s="205"/>
      <c r="BC94" s="205"/>
      <c r="BD94" s="205"/>
      <c r="BE94" s="205"/>
      <c r="BF94" s="205"/>
      <c r="BG94" s="205"/>
      <c r="BH94" s="205"/>
    </row>
    <row r="95" spans="1:60" ht="12.75" customHeight="1" outlineLevel="1">
      <c r="A95" s="214"/>
      <c r="B95" s="215"/>
      <c r="C95" s="217" t="s">
        <v>822</v>
      </c>
      <c r="D95" s="217"/>
      <c r="E95" s="217"/>
      <c r="F95" s="217"/>
      <c r="G95" s="217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5"/>
      <c r="Z95" s="205"/>
      <c r="AA95" s="205"/>
      <c r="AB95" s="205"/>
      <c r="AC95" s="205"/>
      <c r="AD95" s="205"/>
      <c r="AE95" s="205"/>
      <c r="AF95" s="205"/>
      <c r="AG95" s="205" t="s">
        <v>198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customHeight="1" outlineLevel="1">
      <c r="A96" s="214"/>
      <c r="B96" s="215"/>
      <c r="C96" s="217" t="s">
        <v>823</v>
      </c>
      <c r="D96" s="217"/>
      <c r="E96" s="217"/>
      <c r="F96" s="217"/>
      <c r="G96" s="217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5"/>
      <c r="Z96" s="205"/>
      <c r="AA96" s="205"/>
      <c r="AB96" s="205"/>
      <c r="AC96" s="205"/>
      <c r="AD96" s="205"/>
      <c r="AE96" s="205"/>
      <c r="AF96" s="205"/>
      <c r="AG96" s="205" t="s">
        <v>198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customHeight="1" outlineLevel="1">
      <c r="A97" s="214"/>
      <c r="B97" s="215"/>
      <c r="C97" s="217" t="s">
        <v>824</v>
      </c>
      <c r="D97" s="217"/>
      <c r="E97" s="217"/>
      <c r="F97" s="217"/>
      <c r="G97" s="217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5"/>
      <c r="Z97" s="205"/>
      <c r="AA97" s="205"/>
      <c r="AB97" s="205"/>
      <c r="AC97" s="205"/>
      <c r="AD97" s="205"/>
      <c r="AE97" s="205"/>
      <c r="AF97" s="205"/>
      <c r="AG97" s="205" t="s">
        <v>198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22.5" outlineLevel="1">
      <c r="A98" s="196">
        <v>53</v>
      </c>
      <c r="B98" s="197" t="s">
        <v>825</v>
      </c>
      <c r="C98" s="198" t="s">
        <v>826</v>
      </c>
      <c r="D98" s="199" t="s">
        <v>192</v>
      </c>
      <c r="E98" s="200">
        <v>25</v>
      </c>
      <c r="F98" s="201"/>
      <c r="G98" s="202">
        <f>ROUND(E98*F98,2)</f>
        <v>0</v>
      </c>
      <c r="H98" s="201"/>
      <c r="I98" s="202">
        <f>ROUND(E98*H98,2)</f>
        <v>0</v>
      </c>
      <c r="J98" s="201"/>
      <c r="K98" s="202">
        <f>ROUND(E98*J98,2)</f>
        <v>0</v>
      </c>
      <c r="L98" s="202">
        <v>21</v>
      </c>
      <c r="M98" s="202">
        <f>G98*(1+L98/100)</f>
        <v>0</v>
      </c>
      <c r="N98" s="202">
        <v>0</v>
      </c>
      <c r="O98" s="202">
        <f>ROUND(E98*N98,2)</f>
        <v>0</v>
      </c>
      <c r="P98" s="202">
        <v>0.02</v>
      </c>
      <c r="Q98" s="202">
        <f>ROUND(E98*P98,2)</f>
        <v>0.5</v>
      </c>
      <c r="R98" s="202" t="s">
        <v>788</v>
      </c>
      <c r="S98" s="202" t="s">
        <v>181</v>
      </c>
      <c r="T98" s="203" t="s">
        <v>194</v>
      </c>
      <c r="U98" s="204">
        <v>0.13</v>
      </c>
      <c r="V98" s="204">
        <f>ROUND(E98*U98,2)</f>
        <v>3.25</v>
      </c>
      <c r="W98" s="204"/>
      <c r="X98" s="204" t="s">
        <v>165</v>
      </c>
      <c r="Y98" s="205"/>
      <c r="Z98" s="205"/>
      <c r="AA98" s="205"/>
      <c r="AB98" s="205"/>
      <c r="AC98" s="205"/>
      <c r="AD98" s="205"/>
      <c r="AE98" s="205"/>
      <c r="AF98" s="205"/>
      <c r="AG98" s="205" t="s">
        <v>166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outlineLevel="1">
      <c r="A99" s="196">
        <v>54</v>
      </c>
      <c r="B99" s="197" t="s">
        <v>827</v>
      </c>
      <c r="C99" s="198" t="s">
        <v>828</v>
      </c>
      <c r="D99" s="199" t="s">
        <v>192</v>
      </c>
      <c r="E99" s="200">
        <v>919</v>
      </c>
      <c r="F99" s="201"/>
      <c r="G99" s="202">
        <f>ROUND(E99*F99,2)</f>
        <v>0</v>
      </c>
      <c r="H99" s="201"/>
      <c r="I99" s="202">
        <f>ROUND(E99*H99,2)</f>
        <v>0</v>
      </c>
      <c r="J99" s="201"/>
      <c r="K99" s="202">
        <f>ROUND(E99*J99,2)</f>
        <v>0</v>
      </c>
      <c r="L99" s="202">
        <v>21</v>
      </c>
      <c r="M99" s="202">
        <f>G99*(1+L99/100)</f>
        <v>0</v>
      </c>
      <c r="N99" s="202">
        <v>0</v>
      </c>
      <c r="O99" s="202">
        <f>ROUND(E99*N99,2)</f>
        <v>0</v>
      </c>
      <c r="P99" s="202">
        <v>0</v>
      </c>
      <c r="Q99" s="202">
        <f>ROUND(E99*P99,2)</f>
        <v>0</v>
      </c>
      <c r="R99" s="202" t="s">
        <v>829</v>
      </c>
      <c r="S99" s="202" t="s">
        <v>181</v>
      </c>
      <c r="T99" s="203" t="s">
        <v>194</v>
      </c>
      <c r="U99" s="204">
        <v>0.08225</v>
      </c>
      <c r="V99" s="204">
        <f>ROUND(E99*U99,2)</f>
        <v>75.59</v>
      </c>
      <c r="W99" s="204"/>
      <c r="X99" s="204" t="s">
        <v>165</v>
      </c>
      <c r="Y99" s="205"/>
      <c r="Z99" s="205"/>
      <c r="AA99" s="205"/>
      <c r="AB99" s="205"/>
      <c r="AC99" s="205"/>
      <c r="AD99" s="205"/>
      <c r="AE99" s="205"/>
      <c r="AF99" s="205"/>
      <c r="AG99" s="205" t="s">
        <v>166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12.75" outlineLevel="1">
      <c r="A100" s="196">
        <v>55</v>
      </c>
      <c r="B100" s="197" t="s">
        <v>830</v>
      </c>
      <c r="C100" s="198" t="s">
        <v>831</v>
      </c>
      <c r="D100" s="199" t="s">
        <v>216</v>
      </c>
      <c r="E100" s="200">
        <v>1</v>
      </c>
      <c r="F100" s="201"/>
      <c r="G100" s="202">
        <f>ROUND(E100*F100,2)</f>
        <v>0</v>
      </c>
      <c r="H100" s="201"/>
      <c r="I100" s="202">
        <f>ROUND(E100*H100,2)</f>
        <v>0</v>
      </c>
      <c r="J100" s="201"/>
      <c r="K100" s="202">
        <f>ROUND(E100*J100,2)</f>
        <v>0</v>
      </c>
      <c r="L100" s="202">
        <v>21</v>
      </c>
      <c r="M100" s="202">
        <f>G100*(1+L100/100)</f>
        <v>0</v>
      </c>
      <c r="N100" s="202">
        <v>0.00093</v>
      </c>
      <c r="O100" s="202">
        <f>ROUND(E100*N100,2)</f>
        <v>0</v>
      </c>
      <c r="P100" s="202">
        <v>0</v>
      </c>
      <c r="Q100" s="202">
        <f>ROUND(E100*P100,2)</f>
        <v>0</v>
      </c>
      <c r="R100" s="202"/>
      <c r="S100" s="202" t="s">
        <v>163</v>
      </c>
      <c r="T100" s="203" t="s">
        <v>194</v>
      </c>
      <c r="U100" s="204">
        <v>0.43825</v>
      </c>
      <c r="V100" s="204">
        <f>ROUND(E100*U100,2)</f>
        <v>0.44</v>
      </c>
      <c r="W100" s="204"/>
      <c r="X100" s="204" t="s">
        <v>165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166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33" ht="12.75">
      <c r="A101" s="188" t="s">
        <v>158</v>
      </c>
      <c r="B101" s="189" t="s">
        <v>76</v>
      </c>
      <c r="C101" s="190" t="s">
        <v>77</v>
      </c>
      <c r="D101" s="191"/>
      <c r="E101" s="192"/>
      <c r="F101" s="193"/>
      <c r="G101" s="193">
        <f>SUMIF(AG102:AG103,"&lt;&gt;NOR",G102:G103)</f>
        <v>0</v>
      </c>
      <c r="H101" s="193"/>
      <c r="I101" s="193">
        <f>SUM(I102:I103)</f>
        <v>0</v>
      </c>
      <c r="J101" s="193"/>
      <c r="K101" s="193">
        <f>SUM(K102:K103)</f>
        <v>0</v>
      </c>
      <c r="L101" s="193"/>
      <c r="M101" s="193">
        <f>SUM(M102:M103)</f>
        <v>0</v>
      </c>
      <c r="N101" s="193"/>
      <c r="O101" s="193">
        <f>SUM(O102:O103)</f>
        <v>0</v>
      </c>
      <c r="P101" s="193"/>
      <c r="Q101" s="193">
        <f>SUM(Q102:Q103)</f>
        <v>0</v>
      </c>
      <c r="R101" s="193"/>
      <c r="S101" s="193"/>
      <c r="T101" s="194"/>
      <c r="U101" s="195"/>
      <c r="V101" s="195">
        <f>SUM(V102:V103)</f>
        <v>51.59</v>
      </c>
      <c r="W101" s="195"/>
      <c r="X101" s="195"/>
      <c r="AG101" t="s">
        <v>159</v>
      </c>
    </row>
    <row r="102" spans="1:60" ht="33.75" outlineLevel="1">
      <c r="A102" s="206">
        <v>56</v>
      </c>
      <c r="B102" s="207" t="s">
        <v>832</v>
      </c>
      <c r="C102" s="208" t="s">
        <v>833</v>
      </c>
      <c r="D102" s="209" t="s">
        <v>343</v>
      </c>
      <c r="E102" s="210">
        <v>16.37693</v>
      </c>
      <c r="F102" s="211"/>
      <c r="G102" s="212">
        <f>ROUND(E102*F102,2)</f>
        <v>0</v>
      </c>
      <c r="H102" s="211"/>
      <c r="I102" s="212">
        <f>ROUND(E102*H102,2)</f>
        <v>0</v>
      </c>
      <c r="J102" s="211"/>
      <c r="K102" s="212">
        <f>ROUND(E102*J102,2)</f>
        <v>0</v>
      </c>
      <c r="L102" s="212">
        <v>21</v>
      </c>
      <c r="M102" s="212">
        <f>G102*(1+L102/100)</f>
        <v>0</v>
      </c>
      <c r="N102" s="212">
        <v>0</v>
      </c>
      <c r="O102" s="212">
        <f>ROUND(E102*N102,2)</f>
        <v>0</v>
      </c>
      <c r="P102" s="212">
        <v>0</v>
      </c>
      <c r="Q102" s="212">
        <f>ROUND(E102*P102,2)</f>
        <v>0</v>
      </c>
      <c r="R102" s="212" t="s">
        <v>696</v>
      </c>
      <c r="S102" s="212" t="s">
        <v>181</v>
      </c>
      <c r="T102" s="213" t="s">
        <v>194</v>
      </c>
      <c r="U102" s="204">
        <v>3.15</v>
      </c>
      <c r="V102" s="204">
        <f>ROUND(E102*U102,2)</f>
        <v>51.59</v>
      </c>
      <c r="W102" s="204"/>
      <c r="X102" s="204" t="s">
        <v>244</v>
      </c>
      <c r="Y102" s="205"/>
      <c r="Z102" s="205"/>
      <c r="AA102" s="205"/>
      <c r="AB102" s="205"/>
      <c r="AC102" s="205"/>
      <c r="AD102" s="205"/>
      <c r="AE102" s="205"/>
      <c r="AF102" s="205"/>
      <c r="AG102" s="205" t="s">
        <v>245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customHeight="1" outlineLevel="1">
      <c r="A103" s="214"/>
      <c r="B103" s="215"/>
      <c r="C103" s="216" t="s">
        <v>834</v>
      </c>
      <c r="D103" s="216"/>
      <c r="E103" s="216"/>
      <c r="F103" s="216"/>
      <c r="G103" s="216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  <c r="Z103" s="205"/>
      <c r="AA103" s="205"/>
      <c r="AB103" s="205"/>
      <c r="AC103" s="205"/>
      <c r="AD103" s="205"/>
      <c r="AE103" s="205"/>
      <c r="AF103" s="205"/>
      <c r="AG103" s="205" t="s">
        <v>196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33" ht="12.75">
      <c r="A104" s="188" t="s">
        <v>158</v>
      </c>
      <c r="B104" s="189" t="s">
        <v>80</v>
      </c>
      <c r="C104" s="190" t="s">
        <v>81</v>
      </c>
      <c r="D104" s="191"/>
      <c r="E104" s="192"/>
      <c r="F104" s="193"/>
      <c r="G104" s="193">
        <f>SUMIF(AG105:AG107,"&lt;&gt;NOR",G105:G107)</f>
        <v>0</v>
      </c>
      <c r="H104" s="193"/>
      <c r="I104" s="193">
        <f>SUM(I105:I107)</f>
        <v>0</v>
      </c>
      <c r="J104" s="193"/>
      <c r="K104" s="193">
        <f>SUM(K105:K107)</f>
        <v>0</v>
      </c>
      <c r="L104" s="193"/>
      <c r="M104" s="193">
        <f>SUM(M105:M107)</f>
        <v>0</v>
      </c>
      <c r="N104" s="193"/>
      <c r="O104" s="193">
        <f>SUM(O105:O107)</f>
        <v>0.03</v>
      </c>
      <c r="P104" s="193"/>
      <c r="Q104" s="193">
        <f>SUM(Q105:Q107)</f>
        <v>0</v>
      </c>
      <c r="R104" s="193"/>
      <c r="S104" s="193"/>
      <c r="T104" s="194"/>
      <c r="U104" s="195"/>
      <c r="V104" s="195">
        <f>SUM(V105:V107)</f>
        <v>17.88</v>
      </c>
      <c r="W104" s="195"/>
      <c r="X104" s="195"/>
      <c r="AG104" t="s">
        <v>159</v>
      </c>
    </row>
    <row r="105" spans="1:60" ht="12.75" outlineLevel="1">
      <c r="A105" s="206">
        <v>57</v>
      </c>
      <c r="B105" s="207" t="s">
        <v>835</v>
      </c>
      <c r="C105" s="208" t="s">
        <v>836</v>
      </c>
      <c r="D105" s="209" t="s">
        <v>216</v>
      </c>
      <c r="E105" s="210">
        <v>12</v>
      </c>
      <c r="F105" s="211"/>
      <c r="G105" s="212">
        <f>ROUND(E105*F105,2)</f>
        <v>0</v>
      </c>
      <c r="H105" s="211"/>
      <c r="I105" s="212">
        <f>ROUND(E105*H105,2)</f>
        <v>0</v>
      </c>
      <c r="J105" s="211"/>
      <c r="K105" s="212">
        <f>ROUND(E105*J105,2)</f>
        <v>0</v>
      </c>
      <c r="L105" s="212">
        <v>21</v>
      </c>
      <c r="M105" s="212">
        <f>G105*(1+L105/100)</f>
        <v>0</v>
      </c>
      <c r="N105" s="212">
        <v>0.00246</v>
      </c>
      <c r="O105" s="212">
        <f>ROUND(E105*N105,2)</f>
        <v>0.03</v>
      </c>
      <c r="P105" s="212">
        <v>0</v>
      </c>
      <c r="Q105" s="212">
        <f>ROUND(E105*P105,2)</f>
        <v>0</v>
      </c>
      <c r="R105" s="212"/>
      <c r="S105" s="212" t="s">
        <v>163</v>
      </c>
      <c r="T105" s="213" t="s">
        <v>194</v>
      </c>
      <c r="U105" s="204">
        <v>1.49</v>
      </c>
      <c r="V105" s="204">
        <f>ROUND(E105*U105,2)</f>
        <v>17.88</v>
      </c>
      <c r="W105" s="204"/>
      <c r="X105" s="204" t="s">
        <v>165</v>
      </c>
      <c r="Y105" s="205"/>
      <c r="Z105" s="205"/>
      <c r="AA105" s="205"/>
      <c r="AB105" s="205"/>
      <c r="AC105" s="205"/>
      <c r="AD105" s="205"/>
      <c r="AE105" s="205"/>
      <c r="AF105" s="205"/>
      <c r="AG105" s="205" t="s">
        <v>166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22.5" customHeight="1" outlineLevel="1">
      <c r="A106" s="214"/>
      <c r="B106" s="215"/>
      <c r="C106" s="223" t="s">
        <v>837</v>
      </c>
      <c r="D106" s="223"/>
      <c r="E106" s="223"/>
      <c r="F106" s="223"/>
      <c r="G106" s="223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5"/>
      <c r="Z106" s="205"/>
      <c r="AA106" s="205"/>
      <c r="AB106" s="205"/>
      <c r="AC106" s="205"/>
      <c r="AD106" s="205"/>
      <c r="AE106" s="205"/>
      <c r="AF106" s="205"/>
      <c r="AG106" s="205" t="s">
        <v>198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24" t="str">
        <f>C106</f>
        <v>Otvor se utěsní minerální vlnou. Prostup i potrubí před a za prostupem je natřeno protipožární stěrkou. Cena obsahuje dodávku požární minerální vlny a požární stěrky.</v>
      </c>
      <c r="BB106" s="205"/>
      <c r="BC106" s="205"/>
      <c r="BD106" s="205"/>
      <c r="BE106" s="205"/>
      <c r="BF106" s="205"/>
      <c r="BG106" s="205"/>
      <c r="BH106" s="205"/>
    </row>
    <row r="107" spans="1:60" ht="12.75" customHeight="1" outlineLevel="1">
      <c r="A107" s="214"/>
      <c r="B107" s="215"/>
      <c r="C107" s="217" t="s">
        <v>197</v>
      </c>
      <c r="D107" s="217"/>
      <c r="E107" s="217"/>
      <c r="F107" s="217"/>
      <c r="G107" s="217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5"/>
      <c r="Z107" s="205"/>
      <c r="AA107" s="205"/>
      <c r="AB107" s="205"/>
      <c r="AC107" s="205"/>
      <c r="AD107" s="205"/>
      <c r="AE107" s="205"/>
      <c r="AF107" s="205"/>
      <c r="AG107" s="205" t="s">
        <v>198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33" ht="12.75">
      <c r="A108" s="188" t="s">
        <v>158</v>
      </c>
      <c r="B108" s="189" t="s">
        <v>100</v>
      </c>
      <c r="C108" s="190" t="s">
        <v>101</v>
      </c>
      <c r="D108" s="191"/>
      <c r="E108" s="192"/>
      <c r="F108" s="193"/>
      <c r="G108" s="193">
        <f>SUMIF(AG109:AG123,"&lt;&gt;NOR",G109:G123)</f>
        <v>0</v>
      </c>
      <c r="H108" s="193"/>
      <c r="I108" s="193">
        <f>SUM(I109:I123)</f>
        <v>0</v>
      </c>
      <c r="J108" s="193"/>
      <c r="K108" s="193">
        <f>SUM(K109:K123)</f>
        <v>0</v>
      </c>
      <c r="L108" s="193"/>
      <c r="M108" s="193">
        <f>SUM(M109:M123)</f>
        <v>0</v>
      </c>
      <c r="N108" s="193"/>
      <c r="O108" s="193">
        <f>SUM(O109:O123)</f>
        <v>0.66</v>
      </c>
      <c r="P108" s="193"/>
      <c r="Q108" s="193">
        <f>SUM(Q109:Q123)</f>
        <v>0</v>
      </c>
      <c r="R108" s="193"/>
      <c r="S108" s="193"/>
      <c r="T108" s="194"/>
      <c r="U108" s="195"/>
      <c r="V108" s="195">
        <f>SUM(V109:V123)</f>
        <v>20.34</v>
      </c>
      <c r="W108" s="195"/>
      <c r="X108" s="195"/>
      <c r="AG108" t="s">
        <v>159</v>
      </c>
    </row>
    <row r="109" spans="1:60" ht="22.5" outlineLevel="1">
      <c r="A109" s="196">
        <v>58</v>
      </c>
      <c r="B109" s="197" t="s">
        <v>838</v>
      </c>
      <c r="C109" s="198" t="s">
        <v>839</v>
      </c>
      <c r="D109" s="199" t="s">
        <v>216</v>
      </c>
      <c r="E109" s="200">
        <v>1</v>
      </c>
      <c r="F109" s="201"/>
      <c r="G109" s="202">
        <f>ROUND(E109*F109,2)</f>
        <v>0</v>
      </c>
      <c r="H109" s="201"/>
      <c r="I109" s="202">
        <f>ROUND(E109*H109,2)</f>
        <v>0</v>
      </c>
      <c r="J109" s="201"/>
      <c r="K109" s="202">
        <f>ROUND(E109*J109,2)</f>
        <v>0</v>
      </c>
      <c r="L109" s="202">
        <v>21</v>
      </c>
      <c r="M109" s="202">
        <f>G109*(1+L109/100)</f>
        <v>0</v>
      </c>
      <c r="N109" s="202">
        <v>0</v>
      </c>
      <c r="O109" s="202">
        <f>ROUND(E109*N109,2)</f>
        <v>0</v>
      </c>
      <c r="P109" s="202">
        <v>0</v>
      </c>
      <c r="Q109" s="202">
        <f>ROUND(E109*P109,2)</f>
        <v>0</v>
      </c>
      <c r="R109" s="202" t="s">
        <v>840</v>
      </c>
      <c r="S109" s="202" t="s">
        <v>181</v>
      </c>
      <c r="T109" s="203" t="s">
        <v>194</v>
      </c>
      <c r="U109" s="204">
        <v>1.5</v>
      </c>
      <c r="V109" s="204">
        <f>ROUND(E109*U109,2)</f>
        <v>1.5</v>
      </c>
      <c r="W109" s="204"/>
      <c r="X109" s="204" t="s">
        <v>165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166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22.5" outlineLevel="1">
      <c r="A110" s="196">
        <v>59</v>
      </c>
      <c r="B110" s="197" t="s">
        <v>841</v>
      </c>
      <c r="C110" s="198" t="s">
        <v>842</v>
      </c>
      <c r="D110" s="199" t="s">
        <v>216</v>
      </c>
      <c r="E110" s="200">
        <v>2</v>
      </c>
      <c r="F110" s="201"/>
      <c r="G110" s="202">
        <f>ROUND(E110*F110,2)</f>
        <v>0</v>
      </c>
      <c r="H110" s="201"/>
      <c r="I110" s="202">
        <f>ROUND(E110*H110,2)</f>
        <v>0</v>
      </c>
      <c r="J110" s="201"/>
      <c r="K110" s="202">
        <f>ROUND(E110*J110,2)</f>
        <v>0</v>
      </c>
      <c r="L110" s="202">
        <v>21</v>
      </c>
      <c r="M110" s="202">
        <f>G110*(1+L110/100)</f>
        <v>0</v>
      </c>
      <c r="N110" s="202">
        <v>0</v>
      </c>
      <c r="O110" s="202">
        <f>ROUND(E110*N110,2)</f>
        <v>0</v>
      </c>
      <c r="P110" s="202">
        <v>0</v>
      </c>
      <c r="Q110" s="202">
        <f>ROUND(E110*P110,2)</f>
        <v>0</v>
      </c>
      <c r="R110" s="202" t="s">
        <v>840</v>
      </c>
      <c r="S110" s="202" t="s">
        <v>181</v>
      </c>
      <c r="T110" s="203" t="s">
        <v>194</v>
      </c>
      <c r="U110" s="204">
        <v>2.45</v>
      </c>
      <c r="V110" s="204">
        <f>ROUND(E110*U110,2)</f>
        <v>4.9</v>
      </c>
      <c r="W110" s="204"/>
      <c r="X110" s="204" t="s">
        <v>165</v>
      </c>
      <c r="Y110" s="205"/>
      <c r="Z110" s="205"/>
      <c r="AA110" s="205"/>
      <c r="AB110" s="205"/>
      <c r="AC110" s="205"/>
      <c r="AD110" s="205"/>
      <c r="AE110" s="205"/>
      <c r="AF110" s="205"/>
      <c r="AG110" s="205" t="s">
        <v>166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22.5" outlineLevel="1">
      <c r="A111" s="206">
        <v>60</v>
      </c>
      <c r="B111" s="207" t="s">
        <v>843</v>
      </c>
      <c r="C111" s="208" t="s">
        <v>844</v>
      </c>
      <c r="D111" s="209" t="s">
        <v>216</v>
      </c>
      <c r="E111" s="210">
        <v>1</v>
      </c>
      <c r="F111" s="211"/>
      <c r="G111" s="212">
        <f>ROUND(E111*F111,2)</f>
        <v>0</v>
      </c>
      <c r="H111" s="211"/>
      <c r="I111" s="212">
        <f>ROUND(E111*H111,2)</f>
        <v>0</v>
      </c>
      <c r="J111" s="211"/>
      <c r="K111" s="212">
        <f>ROUND(E111*J111,2)</f>
        <v>0</v>
      </c>
      <c r="L111" s="212">
        <v>21</v>
      </c>
      <c r="M111" s="212">
        <f>G111*(1+L111/100)</f>
        <v>0</v>
      </c>
      <c r="N111" s="212">
        <v>0</v>
      </c>
      <c r="O111" s="212">
        <f>ROUND(E111*N111,2)</f>
        <v>0</v>
      </c>
      <c r="P111" s="212">
        <v>0</v>
      </c>
      <c r="Q111" s="212">
        <f>ROUND(E111*P111,2)</f>
        <v>0</v>
      </c>
      <c r="R111" s="212" t="s">
        <v>840</v>
      </c>
      <c r="S111" s="212" t="s">
        <v>181</v>
      </c>
      <c r="T111" s="213" t="s">
        <v>194</v>
      </c>
      <c r="U111" s="204">
        <v>2.52</v>
      </c>
      <c r="V111" s="204">
        <f>ROUND(E111*U111,2)</f>
        <v>2.52</v>
      </c>
      <c r="W111" s="204"/>
      <c r="X111" s="204" t="s">
        <v>165</v>
      </c>
      <c r="Y111" s="205"/>
      <c r="Z111" s="205"/>
      <c r="AA111" s="205"/>
      <c r="AB111" s="205"/>
      <c r="AC111" s="205"/>
      <c r="AD111" s="205"/>
      <c r="AE111" s="205"/>
      <c r="AF111" s="205"/>
      <c r="AG111" s="205" t="s">
        <v>166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customHeight="1" outlineLevel="1">
      <c r="A112" s="214"/>
      <c r="B112" s="215"/>
      <c r="C112" s="223" t="s">
        <v>845</v>
      </c>
      <c r="D112" s="223"/>
      <c r="E112" s="223"/>
      <c r="F112" s="223"/>
      <c r="G112" s="223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5"/>
      <c r="Z112" s="205"/>
      <c r="AA112" s="205"/>
      <c r="AB112" s="205"/>
      <c r="AC112" s="205"/>
      <c r="AD112" s="205"/>
      <c r="AE112" s="205"/>
      <c r="AF112" s="205"/>
      <c r="AG112" s="205" t="s">
        <v>198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22.5" outlineLevel="1">
      <c r="A113" s="196">
        <v>61</v>
      </c>
      <c r="B113" s="197" t="s">
        <v>846</v>
      </c>
      <c r="C113" s="198" t="s">
        <v>847</v>
      </c>
      <c r="D113" s="199" t="s">
        <v>216</v>
      </c>
      <c r="E113" s="200">
        <v>8</v>
      </c>
      <c r="F113" s="201"/>
      <c r="G113" s="202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21</v>
      </c>
      <c r="M113" s="202">
        <f>G113*(1+L113/100)</f>
        <v>0</v>
      </c>
      <c r="N113" s="202">
        <v>0</v>
      </c>
      <c r="O113" s="202">
        <f>ROUND(E113*N113,2)</f>
        <v>0</v>
      </c>
      <c r="P113" s="202">
        <v>0</v>
      </c>
      <c r="Q113" s="202">
        <f>ROUND(E113*P113,2)</f>
        <v>0</v>
      </c>
      <c r="R113" s="202" t="s">
        <v>840</v>
      </c>
      <c r="S113" s="202" t="s">
        <v>181</v>
      </c>
      <c r="T113" s="203" t="s">
        <v>194</v>
      </c>
      <c r="U113" s="204">
        <v>0.555</v>
      </c>
      <c r="V113" s="204">
        <f>ROUND(E113*U113,2)</f>
        <v>4.44</v>
      </c>
      <c r="W113" s="204"/>
      <c r="X113" s="204" t="s">
        <v>165</v>
      </c>
      <c r="Y113" s="205"/>
      <c r="Z113" s="205"/>
      <c r="AA113" s="205"/>
      <c r="AB113" s="205"/>
      <c r="AC113" s="205"/>
      <c r="AD113" s="205"/>
      <c r="AE113" s="205"/>
      <c r="AF113" s="205"/>
      <c r="AG113" s="205" t="s">
        <v>166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1">
      <c r="A114" s="196">
        <v>62</v>
      </c>
      <c r="B114" s="197" t="s">
        <v>848</v>
      </c>
      <c r="C114" s="198" t="s">
        <v>849</v>
      </c>
      <c r="D114" s="199" t="s">
        <v>216</v>
      </c>
      <c r="E114" s="200">
        <v>9</v>
      </c>
      <c r="F114" s="201"/>
      <c r="G114" s="202">
        <f>ROUND(E114*F114,2)</f>
        <v>0</v>
      </c>
      <c r="H114" s="201"/>
      <c r="I114" s="202">
        <f>ROUND(E114*H114,2)</f>
        <v>0</v>
      </c>
      <c r="J114" s="201"/>
      <c r="K114" s="202">
        <f>ROUND(E114*J114,2)</f>
        <v>0</v>
      </c>
      <c r="L114" s="202">
        <v>21</v>
      </c>
      <c r="M114" s="202">
        <f>G114*(1+L114/100)</f>
        <v>0</v>
      </c>
      <c r="N114" s="202">
        <v>0</v>
      </c>
      <c r="O114" s="202">
        <f>ROUND(E114*N114,2)</f>
        <v>0</v>
      </c>
      <c r="P114" s="202">
        <v>0</v>
      </c>
      <c r="Q114" s="202">
        <f>ROUND(E114*P114,2)</f>
        <v>0</v>
      </c>
      <c r="R114" s="202" t="s">
        <v>840</v>
      </c>
      <c r="S114" s="202" t="s">
        <v>181</v>
      </c>
      <c r="T114" s="203" t="s">
        <v>194</v>
      </c>
      <c r="U114" s="204">
        <v>0.775</v>
      </c>
      <c r="V114" s="204">
        <f>ROUND(E114*U114,2)</f>
        <v>6.98</v>
      </c>
      <c r="W114" s="204"/>
      <c r="X114" s="204" t="s">
        <v>165</v>
      </c>
      <c r="Y114" s="205"/>
      <c r="Z114" s="205"/>
      <c r="AA114" s="205"/>
      <c r="AB114" s="205"/>
      <c r="AC114" s="205"/>
      <c r="AD114" s="205"/>
      <c r="AE114" s="205"/>
      <c r="AF114" s="205"/>
      <c r="AG114" s="205" t="s">
        <v>166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22.5" outlineLevel="1">
      <c r="A115" s="196">
        <v>63</v>
      </c>
      <c r="B115" s="197" t="s">
        <v>850</v>
      </c>
      <c r="C115" s="198" t="s">
        <v>851</v>
      </c>
      <c r="D115" s="199" t="s">
        <v>216</v>
      </c>
      <c r="E115" s="200">
        <v>2</v>
      </c>
      <c r="F115" s="201"/>
      <c r="G115" s="202">
        <f>ROUND(E115*F115,2)</f>
        <v>0</v>
      </c>
      <c r="H115" s="201"/>
      <c r="I115" s="202">
        <f>ROUND(E115*H115,2)</f>
        <v>0</v>
      </c>
      <c r="J115" s="201"/>
      <c r="K115" s="202">
        <f>ROUND(E115*J115,2)</f>
        <v>0</v>
      </c>
      <c r="L115" s="202">
        <v>21</v>
      </c>
      <c r="M115" s="202">
        <f>G115*(1+L115/100)</f>
        <v>0</v>
      </c>
      <c r="N115" s="202">
        <v>0.00075</v>
      </c>
      <c r="O115" s="202">
        <f>ROUND(E115*N115,2)</f>
        <v>0</v>
      </c>
      <c r="P115" s="202">
        <v>0</v>
      </c>
      <c r="Q115" s="202">
        <f>ROUND(E115*P115,2)</f>
        <v>0</v>
      </c>
      <c r="R115" s="202" t="s">
        <v>217</v>
      </c>
      <c r="S115" s="202" t="s">
        <v>181</v>
      </c>
      <c r="T115" s="203" t="s">
        <v>194</v>
      </c>
      <c r="U115" s="204">
        <v>0</v>
      </c>
      <c r="V115" s="204">
        <f>ROUND(E115*U115,2)</f>
        <v>0</v>
      </c>
      <c r="W115" s="204"/>
      <c r="X115" s="204" t="s">
        <v>218</v>
      </c>
      <c r="Y115" s="205"/>
      <c r="Z115" s="205"/>
      <c r="AA115" s="205"/>
      <c r="AB115" s="205"/>
      <c r="AC115" s="205"/>
      <c r="AD115" s="205"/>
      <c r="AE115" s="205"/>
      <c r="AF115" s="205"/>
      <c r="AG115" s="205" t="s">
        <v>219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22.5" outlineLevel="1">
      <c r="A116" s="196">
        <v>64</v>
      </c>
      <c r="B116" s="197" t="s">
        <v>852</v>
      </c>
      <c r="C116" s="198" t="s">
        <v>853</v>
      </c>
      <c r="D116" s="199" t="s">
        <v>216</v>
      </c>
      <c r="E116" s="200">
        <v>7</v>
      </c>
      <c r="F116" s="201"/>
      <c r="G116" s="202">
        <f>ROUND(E116*F116,2)</f>
        <v>0</v>
      </c>
      <c r="H116" s="201"/>
      <c r="I116" s="202">
        <f>ROUND(E116*H116,2)</f>
        <v>0</v>
      </c>
      <c r="J116" s="201"/>
      <c r="K116" s="202">
        <f>ROUND(E116*J116,2)</f>
        <v>0</v>
      </c>
      <c r="L116" s="202">
        <v>21</v>
      </c>
      <c r="M116" s="202">
        <f>G116*(1+L116/100)</f>
        <v>0</v>
      </c>
      <c r="N116" s="202">
        <v>0.00075</v>
      </c>
      <c r="O116" s="202">
        <f>ROUND(E116*N116,2)</f>
        <v>0.01</v>
      </c>
      <c r="P116" s="202">
        <v>0</v>
      </c>
      <c r="Q116" s="202">
        <f>ROUND(E116*P116,2)</f>
        <v>0</v>
      </c>
      <c r="R116" s="202" t="s">
        <v>217</v>
      </c>
      <c r="S116" s="202" t="s">
        <v>181</v>
      </c>
      <c r="T116" s="203" t="s">
        <v>194</v>
      </c>
      <c r="U116" s="204">
        <v>0</v>
      </c>
      <c r="V116" s="204">
        <f>ROUND(E116*U116,2)</f>
        <v>0</v>
      </c>
      <c r="W116" s="204"/>
      <c r="X116" s="204" t="s">
        <v>218</v>
      </c>
      <c r="Y116" s="205"/>
      <c r="Z116" s="205"/>
      <c r="AA116" s="205"/>
      <c r="AB116" s="205"/>
      <c r="AC116" s="205"/>
      <c r="AD116" s="205"/>
      <c r="AE116" s="205"/>
      <c r="AF116" s="205"/>
      <c r="AG116" s="205" t="s">
        <v>219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22.5" outlineLevel="1">
      <c r="A117" s="196">
        <v>65</v>
      </c>
      <c r="B117" s="197" t="s">
        <v>854</v>
      </c>
      <c r="C117" s="198" t="s">
        <v>855</v>
      </c>
      <c r="D117" s="199" t="s">
        <v>216</v>
      </c>
      <c r="E117" s="200">
        <v>2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0.071</v>
      </c>
      <c r="O117" s="202">
        <f>ROUND(E117*N117,2)</f>
        <v>0.14</v>
      </c>
      <c r="P117" s="202">
        <v>0</v>
      </c>
      <c r="Q117" s="202">
        <f>ROUND(E117*P117,2)</f>
        <v>0</v>
      </c>
      <c r="R117" s="202" t="s">
        <v>217</v>
      </c>
      <c r="S117" s="202" t="s">
        <v>181</v>
      </c>
      <c r="T117" s="203" t="s">
        <v>194</v>
      </c>
      <c r="U117" s="204">
        <v>0</v>
      </c>
      <c r="V117" s="204">
        <f>ROUND(E117*U117,2)</f>
        <v>0</v>
      </c>
      <c r="W117" s="204"/>
      <c r="X117" s="204" t="s">
        <v>218</v>
      </c>
      <c r="Y117" s="205"/>
      <c r="Z117" s="205"/>
      <c r="AA117" s="205"/>
      <c r="AB117" s="205"/>
      <c r="AC117" s="205"/>
      <c r="AD117" s="205"/>
      <c r="AE117" s="205"/>
      <c r="AF117" s="205"/>
      <c r="AG117" s="205" t="s">
        <v>219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22.5" outlineLevel="1">
      <c r="A118" s="196">
        <v>66</v>
      </c>
      <c r="B118" s="197" t="s">
        <v>856</v>
      </c>
      <c r="C118" s="198" t="s">
        <v>857</v>
      </c>
      <c r="D118" s="199" t="s">
        <v>216</v>
      </c>
      <c r="E118" s="200">
        <v>1</v>
      </c>
      <c r="F118" s="201"/>
      <c r="G118" s="202">
        <f>ROUND(E118*F118,2)</f>
        <v>0</v>
      </c>
      <c r="H118" s="201"/>
      <c r="I118" s="202">
        <f>ROUND(E118*H118,2)</f>
        <v>0</v>
      </c>
      <c r="J118" s="201"/>
      <c r="K118" s="202">
        <f>ROUND(E118*J118,2)</f>
        <v>0</v>
      </c>
      <c r="L118" s="202">
        <v>21</v>
      </c>
      <c r="M118" s="202">
        <f>G118*(1+L118/100)</f>
        <v>0</v>
      </c>
      <c r="N118" s="202">
        <v>0.08</v>
      </c>
      <c r="O118" s="202">
        <f>ROUND(E118*N118,2)</f>
        <v>0.08</v>
      </c>
      <c r="P118" s="202">
        <v>0</v>
      </c>
      <c r="Q118" s="202">
        <f>ROUND(E118*P118,2)</f>
        <v>0</v>
      </c>
      <c r="R118" s="202" t="s">
        <v>217</v>
      </c>
      <c r="S118" s="202" t="s">
        <v>181</v>
      </c>
      <c r="T118" s="203" t="s">
        <v>194</v>
      </c>
      <c r="U118" s="204">
        <v>0</v>
      </c>
      <c r="V118" s="204">
        <f>ROUND(E118*U118,2)</f>
        <v>0</v>
      </c>
      <c r="W118" s="204"/>
      <c r="X118" s="204" t="s">
        <v>218</v>
      </c>
      <c r="Y118" s="205"/>
      <c r="Z118" s="205"/>
      <c r="AA118" s="205"/>
      <c r="AB118" s="205"/>
      <c r="AC118" s="205"/>
      <c r="AD118" s="205"/>
      <c r="AE118" s="205"/>
      <c r="AF118" s="205"/>
      <c r="AG118" s="205" t="s">
        <v>219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22.5" outlineLevel="1">
      <c r="A119" s="196">
        <v>67</v>
      </c>
      <c r="B119" s="197" t="s">
        <v>858</v>
      </c>
      <c r="C119" s="198" t="s">
        <v>859</v>
      </c>
      <c r="D119" s="199" t="s">
        <v>216</v>
      </c>
      <c r="E119" s="200">
        <v>1</v>
      </c>
      <c r="F119" s="201"/>
      <c r="G119" s="202">
        <f>ROUND(E119*F119,2)</f>
        <v>0</v>
      </c>
      <c r="H119" s="201"/>
      <c r="I119" s="202">
        <f>ROUND(E119*H119,2)</f>
        <v>0</v>
      </c>
      <c r="J119" s="201"/>
      <c r="K119" s="202">
        <f>ROUND(E119*J119,2)</f>
        <v>0</v>
      </c>
      <c r="L119" s="202">
        <v>21</v>
      </c>
      <c r="M119" s="202">
        <f>G119*(1+L119/100)</f>
        <v>0</v>
      </c>
      <c r="N119" s="202">
        <v>0.125</v>
      </c>
      <c r="O119" s="202">
        <f>ROUND(E119*N119,2)</f>
        <v>0.13</v>
      </c>
      <c r="P119" s="202">
        <v>0</v>
      </c>
      <c r="Q119" s="202">
        <f>ROUND(E119*P119,2)</f>
        <v>0</v>
      </c>
      <c r="R119" s="202" t="s">
        <v>217</v>
      </c>
      <c r="S119" s="202" t="s">
        <v>181</v>
      </c>
      <c r="T119" s="203" t="s">
        <v>194</v>
      </c>
      <c r="U119" s="204">
        <v>0</v>
      </c>
      <c r="V119" s="204">
        <f>ROUND(E119*U119,2)</f>
        <v>0</v>
      </c>
      <c r="W119" s="204"/>
      <c r="X119" s="204" t="s">
        <v>218</v>
      </c>
      <c r="Y119" s="205"/>
      <c r="Z119" s="205"/>
      <c r="AA119" s="205"/>
      <c r="AB119" s="205"/>
      <c r="AC119" s="205"/>
      <c r="AD119" s="205"/>
      <c r="AE119" s="205"/>
      <c r="AF119" s="205"/>
      <c r="AG119" s="205" t="s">
        <v>219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22.5" outlineLevel="1">
      <c r="A120" s="196">
        <v>68</v>
      </c>
      <c r="B120" s="197" t="s">
        <v>860</v>
      </c>
      <c r="C120" s="198" t="s">
        <v>861</v>
      </c>
      <c r="D120" s="199" t="s">
        <v>216</v>
      </c>
      <c r="E120" s="200">
        <v>2</v>
      </c>
      <c r="F120" s="201"/>
      <c r="G120" s="202">
        <f>ROUND(E120*F120,2)</f>
        <v>0</v>
      </c>
      <c r="H120" s="201"/>
      <c r="I120" s="202">
        <f>ROUND(E120*H120,2)</f>
        <v>0</v>
      </c>
      <c r="J120" s="201"/>
      <c r="K120" s="202">
        <f>ROUND(E120*J120,2)</f>
        <v>0</v>
      </c>
      <c r="L120" s="202">
        <v>21</v>
      </c>
      <c r="M120" s="202">
        <f>G120*(1+L120/100)</f>
        <v>0</v>
      </c>
      <c r="N120" s="202">
        <v>0.142</v>
      </c>
      <c r="O120" s="202">
        <f>ROUND(E120*N120,2)</f>
        <v>0.28</v>
      </c>
      <c r="P120" s="202">
        <v>0</v>
      </c>
      <c r="Q120" s="202">
        <f>ROUND(E120*P120,2)</f>
        <v>0</v>
      </c>
      <c r="R120" s="202" t="s">
        <v>217</v>
      </c>
      <c r="S120" s="202" t="s">
        <v>181</v>
      </c>
      <c r="T120" s="203" t="s">
        <v>194</v>
      </c>
      <c r="U120" s="204">
        <v>0</v>
      </c>
      <c r="V120" s="204">
        <f>ROUND(E120*U120,2)</f>
        <v>0</v>
      </c>
      <c r="W120" s="204"/>
      <c r="X120" s="204" t="s">
        <v>218</v>
      </c>
      <c r="Y120" s="205"/>
      <c r="Z120" s="205"/>
      <c r="AA120" s="205"/>
      <c r="AB120" s="205"/>
      <c r="AC120" s="205"/>
      <c r="AD120" s="205"/>
      <c r="AE120" s="205"/>
      <c r="AF120" s="205"/>
      <c r="AG120" s="205" t="s">
        <v>219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22.5" outlineLevel="1">
      <c r="A121" s="206">
        <v>69</v>
      </c>
      <c r="B121" s="207" t="s">
        <v>862</v>
      </c>
      <c r="C121" s="208" t="s">
        <v>863</v>
      </c>
      <c r="D121" s="209" t="s">
        <v>216</v>
      </c>
      <c r="E121" s="210">
        <v>1</v>
      </c>
      <c r="F121" s="211"/>
      <c r="G121" s="212">
        <f>ROUND(E121*F121,2)</f>
        <v>0</v>
      </c>
      <c r="H121" s="211"/>
      <c r="I121" s="212">
        <f>ROUND(E121*H121,2)</f>
        <v>0</v>
      </c>
      <c r="J121" s="211"/>
      <c r="K121" s="212">
        <f>ROUND(E121*J121,2)</f>
        <v>0</v>
      </c>
      <c r="L121" s="212">
        <v>21</v>
      </c>
      <c r="M121" s="212">
        <f>G121*(1+L121/100)</f>
        <v>0</v>
      </c>
      <c r="N121" s="212">
        <v>0.023</v>
      </c>
      <c r="O121" s="212">
        <f>ROUND(E121*N121,2)</f>
        <v>0.02</v>
      </c>
      <c r="P121" s="212">
        <v>0</v>
      </c>
      <c r="Q121" s="212">
        <f>ROUND(E121*P121,2)</f>
        <v>0</v>
      </c>
      <c r="R121" s="212" t="s">
        <v>217</v>
      </c>
      <c r="S121" s="212" t="s">
        <v>181</v>
      </c>
      <c r="T121" s="213" t="s">
        <v>194</v>
      </c>
      <c r="U121" s="204">
        <v>0</v>
      </c>
      <c r="V121" s="204">
        <f>ROUND(E121*U121,2)</f>
        <v>0</v>
      </c>
      <c r="W121" s="204"/>
      <c r="X121" s="204" t="s">
        <v>218</v>
      </c>
      <c r="Y121" s="205"/>
      <c r="Z121" s="205"/>
      <c r="AA121" s="205"/>
      <c r="AB121" s="205"/>
      <c r="AC121" s="205"/>
      <c r="AD121" s="205"/>
      <c r="AE121" s="205"/>
      <c r="AF121" s="205"/>
      <c r="AG121" s="205" t="s">
        <v>219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12.75" outlineLevel="1">
      <c r="A122" s="214">
        <v>70</v>
      </c>
      <c r="B122" s="215" t="s">
        <v>864</v>
      </c>
      <c r="C122" s="218" t="s">
        <v>865</v>
      </c>
      <c r="D122" s="219" t="s">
        <v>24</v>
      </c>
      <c r="E122" s="220"/>
      <c r="F122" s="221"/>
      <c r="G122" s="204">
        <f>ROUND(E122*F122,2)</f>
        <v>0</v>
      </c>
      <c r="H122" s="221"/>
      <c r="I122" s="204">
        <f>ROUND(E122*H122,2)</f>
        <v>0</v>
      </c>
      <c r="J122" s="221"/>
      <c r="K122" s="204">
        <f>ROUND(E122*J122,2)</f>
        <v>0</v>
      </c>
      <c r="L122" s="204">
        <v>21</v>
      </c>
      <c r="M122" s="204">
        <f>G122*(1+L122/100)</f>
        <v>0</v>
      </c>
      <c r="N122" s="204">
        <v>0</v>
      </c>
      <c r="O122" s="204">
        <f>ROUND(E122*N122,2)</f>
        <v>0</v>
      </c>
      <c r="P122" s="204">
        <v>0</v>
      </c>
      <c r="Q122" s="204">
        <f>ROUND(E122*P122,2)</f>
        <v>0</v>
      </c>
      <c r="R122" s="204" t="s">
        <v>840</v>
      </c>
      <c r="S122" s="204" t="s">
        <v>181</v>
      </c>
      <c r="T122" s="204" t="s">
        <v>194</v>
      </c>
      <c r="U122" s="204">
        <v>0</v>
      </c>
      <c r="V122" s="204">
        <f>ROUND(E122*U122,2)</f>
        <v>0</v>
      </c>
      <c r="W122" s="204"/>
      <c r="X122" s="204" t="s">
        <v>244</v>
      </c>
      <c r="Y122" s="205"/>
      <c r="Z122" s="205"/>
      <c r="AA122" s="205"/>
      <c r="AB122" s="205"/>
      <c r="AC122" s="205"/>
      <c r="AD122" s="205"/>
      <c r="AE122" s="205"/>
      <c r="AF122" s="205"/>
      <c r="AG122" s="205" t="s">
        <v>245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customHeight="1" outlineLevel="1">
      <c r="A123" s="214"/>
      <c r="B123" s="215"/>
      <c r="C123" s="222" t="s">
        <v>246</v>
      </c>
      <c r="D123" s="222"/>
      <c r="E123" s="222"/>
      <c r="F123" s="222"/>
      <c r="G123" s="222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5"/>
      <c r="Z123" s="205"/>
      <c r="AA123" s="205"/>
      <c r="AB123" s="205"/>
      <c r="AC123" s="205"/>
      <c r="AD123" s="205"/>
      <c r="AE123" s="205"/>
      <c r="AF123" s="205"/>
      <c r="AG123" s="205" t="s">
        <v>196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33" ht="12.75">
      <c r="A124" s="188" t="s">
        <v>158</v>
      </c>
      <c r="B124" s="189" t="s">
        <v>102</v>
      </c>
      <c r="C124" s="190" t="s">
        <v>103</v>
      </c>
      <c r="D124" s="191"/>
      <c r="E124" s="192"/>
      <c r="F124" s="193"/>
      <c r="G124" s="193">
        <f>SUMIF(AG125:AG128,"&lt;&gt;NOR",G125:G128)</f>
        <v>0</v>
      </c>
      <c r="H124" s="193"/>
      <c r="I124" s="193">
        <f>SUM(I125:I128)</f>
        <v>0</v>
      </c>
      <c r="J124" s="193"/>
      <c r="K124" s="193">
        <f>SUM(K125:K128)</f>
        <v>0</v>
      </c>
      <c r="L124" s="193"/>
      <c r="M124" s="193">
        <f>SUM(M125:M128)</f>
        <v>0</v>
      </c>
      <c r="N124" s="193"/>
      <c r="O124" s="193">
        <f>SUM(O125:O128)</f>
        <v>0.04</v>
      </c>
      <c r="P124" s="193"/>
      <c r="Q124" s="193">
        <f>SUM(Q125:Q128)</f>
        <v>0</v>
      </c>
      <c r="R124" s="193"/>
      <c r="S124" s="193"/>
      <c r="T124" s="194"/>
      <c r="U124" s="195"/>
      <c r="V124" s="195">
        <f>SUM(V125:V128)</f>
        <v>3.75</v>
      </c>
      <c r="W124" s="195"/>
      <c r="X124" s="195"/>
      <c r="AG124" t="s">
        <v>159</v>
      </c>
    </row>
    <row r="125" spans="1:60" ht="12.75" outlineLevel="1">
      <c r="A125" s="196">
        <v>71</v>
      </c>
      <c r="B125" s="197" t="s">
        <v>866</v>
      </c>
      <c r="C125" s="198" t="s">
        <v>867</v>
      </c>
      <c r="D125" s="199" t="s">
        <v>216</v>
      </c>
      <c r="E125" s="200">
        <v>8</v>
      </c>
      <c r="F125" s="201"/>
      <c r="G125" s="202">
        <f>ROUND(E125*F125,2)</f>
        <v>0</v>
      </c>
      <c r="H125" s="201"/>
      <c r="I125" s="202">
        <f>ROUND(E125*H125,2)</f>
        <v>0</v>
      </c>
      <c r="J125" s="201"/>
      <c r="K125" s="202">
        <f>ROUND(E125*J125,2)</f>
        <v>0</v>
      </c>
      <c r="L125" s="202">
        <v>21</v>
      </c>
      <c r="M125" s="202">
        <f>G125*(1+L125/100)</f>
        <v>0</v>
      </c>
      <c r="N125" s="202">
        <v>1E-05</v>
      </c>
      <c r="O125" s="202">
        <f>ROUND(E125*N125,2)</f>
        <v>0</v>
      </c>
      <c r="P125" s="202">
        <v>0</v>
      </c>
      <c r="Q125" s="202">
        <f>ROUND(E125*P125,2)</f>
        <v>0</v>
      </c>
      <c r="R125" s="202" t="s">
        <v>560</v>
      </c>
      <c r="S125" s="202" t="s">
        <v>181</v>
      </c>
      <c r="T125" s="203" t="s">
        <v>194</v>
      </c>
      <c r="U125" s="204">
        <v>0.45</v>
      </c>
      <c r="V125" s="204">
        <f>ROUND(E125*U125,2)</f>
        <v>3.6</v>
      </c>
      <c r="W125" s="204"/>
      <c r="X125" s="204" t="s">
        <v>165</v>
      </c>
      <c r="Y125" s="205"/>
      <c r="Z125" s="205"/>
      <c r="AA125" s="205"/>
      <c r="AB125" s="205"/>
      <c r="AC125" s="205"/>
      <c r="AD125" s="205"/>
      <c r="AE125" s="205"/>
      <c r="AF125" s="205"/>
      <c r="AG125" s="205" t="s">
        <v>166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12.75" outlineLevel="1">
      <c r="A126" s="196">
        <v>72</v>
      </c>
      <c r="B126" s="197" t="s">
        <v>868</v>
      </c>
      <c r="C126" s="198" t="s">
        <v>869</v>
      </c>
      <c r="D126" s="199" t="s">
        <v>216</v>
      </c>
      <c r="E126" s="200">
        <v>8</v>
      </c>
      <c r="F126" s="201"/>
      <c r="G126" s="202">
        <f>ROUND(E126*F126,2)</f>
        <v>0</v>
      </c>
      <c r="H126" s="201"/>
      <c r="I126" s="202">
        <f>ROUND(E126*H126,2)</f>
        <v>0</v>
      </c>
      <c r="J126" s="201"/>
      <c r="K126" s="202">
        <f>ROUND(E126*J126,2)</f>
        <v>0</v>
      </c>
      <c r="L126" s="202">
        <v>21</v>
      </c>
      <c r="M126" s="202">
        <f>G126*(1+L126/100)</f>
        <v>0</v>
      </c>
      <c r="N126" s="202">
        <v>0.00558</v>
      </c>
      <c r="O126" s="202">
        <f>ROUND(E126*N126,2)</f>
        <v>0.04</v>
      </c>
      <c r="P126" s="202">
        <v>0</v>
      </c>
      <c r="Q126" s="202">
        <f>ROUND(E126*P126,2)</f>
        <v>0</v>
      </c>
      <c r="R126" s="202" t="s">
        <v>217</v>
      </c>
      <c r="S126" s="202" t="s">
        <v>181</v>
      </c>
      <c r="T126" s="203" t="s">
        <v>194</v>
      </c>
      <c r="U126" s="204">
        <v>0</v>
      </c>
      <c r="V126" s="204">
        <f>ROUND(E126*U126,2)</f>
        <v>0</v>
      </c>
      <c r="W126" s="204"/>
      <c r="X126" s="204" t="s">
        <v>218</v>
      </c>
      <c r="Y126" s="205"/>
      <c r="Z126" s="205"/>
      <c r="AA126" s="205"/>
      <c r="AB126" s="205"/>
      <c r="AC126" s="205"/>
      <c r="AD126" s="205"/>
      <c r="AE126" s="205"/>
      <c r="AF126" s="205"/>
      <c r="AG126" s="205" t="s">
        <v>219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outlineLevel="1">
      <c r="A127" s="206">
        <v>73</v>
      </c>
      <c r="B127" s="207" t="s">
        <v>870</v>
      </c>
      <c r="C127" s="208" t="s">
        <v>578</v>
      </c>
      <c r="D127" s="209" t="s">
        <v>343</v>
      </c>
      <c r="E127" s="210">
        <v>0.04472</v>
      </c>
      <c r="F127" s="211"/>
      <c r="G127" s="212">
        <f>ROUND(E127*F127,2)</f>
        <v>0</v>
      </c>
      <c r="H127" s="211"/>
      <c r="I127" s="212">
        <f>ROUND(E127*H127,2)</f>
        <v>0</v>
      </c>
      <c r="J127" s="211"/>
      <c r="K127" s="212">
        <f>ROUND(E127*J127,2)</f>
        <v>0</v>
      </c>
      <c r="L127" s="212">
        <v>21</v>
      </c>
      <c r="M127" s="212">
        <f>G127*(1+L127/100)</f>
        <v>0</v>
      </c>
      <c r="N127" s="212">
        <v>0</v>
      </c>
      <c r="O127" s="212">
        <f>ROUND(E127*N127,2)</f>
        <v>0</v>
      </c>
      <c r="P127" s="212">
        <v>0</v>
      </c>
      <c r="Q127" s="212">
        <f>ROUND(E127*P127,2)</f>
        <v>0</v>
      </c>
      <c r="R127" s="212" t="s">
        <v>560</v>
      </c>
      <c r="S127" s="212" t="s">
        <v>181</v>
      </c>
      <c r="T127" s="213" t="s">
        <v>194</v>
      </c>
      <c r="U127" s="204">
        <v>3.327</v>
      </c>
      <c r="V127" s="204">
        <f>ROUND(E127*U127,2)</f>
        <v>0.15</v>
      </c>
      <c r="W127" s="204"/>
      <c r="X127" s="204" t="s">
        <v>244</v>
      </c>
      <c r="Y127" s="205"/>
      <c r="Z127" s="205"/>
      <c r="AA127" s="205"/>
      <c r="AB127" s="205"/>
      <c r="AC127" s="205"/>
      <c r="AD127" s="205"/>
      <c r="AE127" s="205"/>
      <c r="AF127" s="205"/>
      <c r="AG127" s="205" t="s">
        <v>245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12.75" customHeight="1" outlineLevel="1">
      <c r="A128" s="214"/>
      <c r="B128" s="215"/>
      <c r="C128" s="216" t="s">
        <v>246</v>
      </c>
      <c r="D128" s="216"/>
      <c r="E128" s="216"/>
      <c r="F128" s="216"/>
      <c r="G128" s="216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5"/>
      <c r="Z128" s="205"/>
      <c r="AA128" s="205"/>
      <c r="AB128" s="205"/>
      <c r="AC128" s="205"/>
      <c r="AD128" s="205"/>
      <c r="AE128" s="205"/>
      <c r="AF128" s="205"/>
      <c r="AG128" s="205" t="s">
        <v>196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33" ht="12.75">
      <c r="A129" s="188" t="s">
        <v>158</v>
      </c>
      <c r="B129" s="189" t="s">
        <v>104</v>
      </c>
      <c r="C129" s="190" t="s">
        <v>105</v>
      </c>
      <c r="D129" s="191"/>
      <c r="E129" s="192"/>
      <c r="F129" s="193"/>
      <c r="G129" s="193">
        <f>SUMIF(AG130:AG135,"&lt;&gt;NOR",G130:G135)</f>
        <v>0</v>
      </c>
      <c r="H129" s="193"/>
      <c r="I129" s="193">
        <f>SUM(I130:I135)</f>
        <v>0</v>
      </c>
      <c r="J129" s="193"/>
      <c r="K129" s="193">
        <f>SUM(K130:K135)</f>
        <v>0</v>
      </c>
      <c r="L129" s="193"/>
      <c r="M129" s="193">
        <f>SUM(M130:M135)</f>
        <v>0</v>
      </c>
      <c r="N129" s="193"/>
      <c r="O129" s="193">
        <f>SUM(O130:O135)</f>
        <v>0.09</v>
      </c>
      <c r="P129" s="193"/>
      <c r="Q129" s="193">
        <f>SUM(Q130:Q135)</f>
        <v>0</v>
      </c>
      <c r="R129" s="193"/>
      <c r="S129" s="193"/>
      <c r="T129" s="194"/>
      <c r="U129" s="195"/>
      <c r="V129" s="195">
        <f>SUM(V130:V135)</f>
        <v>4.3</v>
      </c>
      <c r="W129" s="195"/>
      <c r="X129" s="195"/>
      <c r="AG129" t="s">
        <v>159</v>
      </c>
    </row>
    <row r="130" spans="1:60" ht="12.75" outlineLevel="1">
      <c r="A130" s="196">
        <v>74</v>
      </c>
      <c r="B130" s="197" t="s">
        <v>871</v>
      </c>
      <c r="C130" s="198" t="s">
        <v>872</v>
      </c>
      <c r="D130" s="199" t="s">
        <v>192</v>
      </c>
      <c r="E130" s="200">
        <v>3.92</v>
      </c>
      <c r="F130" s="201"/>
      <c r="G130" s="202">
        <f>ROUND(E130*F130,2)</f>
        <v>0</v>
      </c>
      <c r="H130" s="201"/>
      <c r="I130" s="202">
        <f>ROUND(E130*H130,2)</f>
        <v>0</v>
      </c>
      <c r="J130" s="201"/>
      <c r="K130" s="202">
        <f>ROUND(E130*J130,2)</f>
        <v>0</v>
      </c>
      <c r="L130" s="202">
        <v>21</v>
      </c>
      <c r="M130" s="202">
        <f>G130*(1+L130/100)</f>
        <v>0</v>
      </c>
      <c r="N130" s="202">
        <v>0.00021</v>
      </c>
      <c r="O130" s="202">
        <f>ROUND(E130*N130,2)</f>
        <v>0</v>
      </c>
      <c r="P130" s="202">
        <v>0</v>
      </c>
      <c r="Q130" s="202">
        <f>ROUND(E130*P130,2)</f>
        <v>0</v>
      </c>
      <c r="R130" s="202" t="s">
        <v>873</v>
      </c>
      <c r="S130" s="202" t="s">
        <v>181</v>
      </c>
      <c r="T130" s="203" t="s">
        <v>194</v>
      </c>
      <c r="U130" s="204">
        <v>0.05</v>
      </c>
      <c r="V130" s="204">
        <f>ROUND(E130*U130,2)</f>
        <v>0.2</v>
      </c>
      <c r="W130" s="204"/>
      <c r="X130" s="204" t="s">
        <v>165</v>
      </c>
      <c r="Y130" s="205"/>
      <c r="Z130" s="205"/>
      <c r="AA130" s="205"/>
      <c r="AB130" s="205"/>
      <c r="AC130" s="205"/>
      <c r="AD130" s="205"/>
      <c r="AE130" s="205"/>
      <c r="AF130" s="205"/>
      <c r="AG130" s="205" t="s">
        <v>166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22.5" outlineLevel="1">
      <c r="A131" s="196">
        <v>75</v>
      </c>
      <c r="B131" s="197" t="s">
        <v>874</v>
      </c>
      <c r="C131" s="198" t="s">
        <v>875</v>
      </c>
      <c r="D131" s="199" t="s">
        <v>192</v>
      </c>
      <c r="E131" s="200">
        <v>3.92</v>
      </c>
      <c r="F131" s="201"/>
      <c r="G131" s="202">
        <f>ROUND(E131*F131,2)</f>
        <v>0</v>
      </c>
      <c r="H131" s="201"/>
      <c r="I131" s="202">
        <f>ROUND(E131*H131,2)</f>
        <v>0</v>
      </c>
      <c r="J131" s="201"/>
      <c r="K131" s="202">
        <f>ROUND(E131*J131,2)</f>
        <v>0</v>
      </c>
      <c r="L131" s="202">
        <v>21</v>
      </c>
      <c r="M131" s="202">
        <f>G131*(1+L131/100)</f>
        <v>0</v>
      </c>
      <c r="N131" s="202">
        <v>0.00252</v>
      </c>
      <c r="O131" s="202">
        <f>ROUND(E131*N131,2)</f>
        <v>0.01</v>
      </c>
      <c r="P131" s="202">
        <v>0</v>
      </c>
      <c r="Q131" s="202">
        <f>ROUND(E131*P131,2)</f>
        <v>0</v>
      </c>
      <c r="R131" s="202" t="s">
        <v>873</v>
      </c>
      <c r="S131" s="202" t="s">
        <v>181</v>
      </c>
      <c r="T131" s="203" t="s">
        <v>194</v>
      </c>
      <c r="U131" s="204">
        <v>0.978</v>
      </c>
      <c r="V131" s="204">
        <f>ROUND(E131*U131,2)</f>
        <v>3.83</v>
      </c>
      <c r="W131" s="204"/>
      <c r="X131" s="204" t="s">
        <v>165</v>
      </c>
      <c r="Y131" s="205"/>
      <c r="Z131" s="205"/>
      <c r="AA131" s="205"/>
      <c r="AB131" s="205"/>
      <c r="AC131" s="205"/>
      <c r="AD131" s="205"/>
      <c r="AE131" s="205"/>
      <c r="AF131" s="205"/>
      <c r="AG131" s="205" t="s">
        <v>166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22.5" outlineLevel="1">
      <c r="A132" s="196">
        <v>76</v>
      </c>
      <c r="B132" s="197" t="s">
        <v>876</v>
      </c>
      <c r="C132" s="198" t="s">
        <v>877</v>
      </c>
      <c r="D132" s="199" t="s">
        <v>192</v>
      </c>
      <c r="E132" s="200">
        <v>3.92</v>
      </c>
      <c r="F132" s="201"/>
      <c r="G132" s="202">
        <f>ROUND(E132*F132,2)</f>
        <v>0</v>
      </c>
      <c r="H132" s="201"/>
      <c r="I132" s="202">
        <f>ROUND(E132*H132,2)</f>
        <v>0</v>
      </c>
      <c r="J132" s="201"/>
      <c r="K132" s="202">
        <f>ROUND(E132*J132,2)</f>
        <v>0</v>
      </c>
      <c r="L132" s="202">
        <v>21</v>
      </c>
      <c r="M132" s="202">
        <f>G132*(1+L132/100)</f>
        <v>0</v>
      </c>
      <c r="N132" s="202">
        <v>0</v>
      </c>
      <c r="O132" s="202">
        <f>ROUND(E132*N132,2)</f>
        <v>0</v>
      </c>
      <c r="P132" s="202">
        <v>0</v>
      </c>
      <c r="Q132" s="202">
        <f>ROUND(E132*P132,2)</f>
        <v>0</v>
      </c>
      <c r="R132" s="202" t="s">
        <v>873</v>
      </c>
      <c r="S132" s="202" t="s">
        <v>181</v>
      </c>
      <c r="T132" s="203" t="s">
        <v>194</v>
      </c>
      <c r="U132" s="204">
        <v>0.03</v>
      </c>
      <c r="V132" s="204">
        <f>ROUND(E132*U132,2)</f>
        <v>0.12</v>
      </c>
      <c r="W132" s="204"/>
      <c r="X132" s="204" t="s">
        <v>165</v>
      </c>
      <c r="Y132" s="205"/>
      <c r="Z132" s="205"/>
      <c r="AA132" s="205"/>
      <c r="AB132" s="205"/>
      <c r="AC132" s="205"/>
      <c r="AD132" s="205"/>
      <c r="AE132" s="205"/>
      <c r="AF132" s="205"/>
      <c r="AG132" s="205" t="s">
        <v>166</v>
      </c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ht="22.5" outlineLevel="1">
      <c r="A133" s="196">
        <v>77</v>
      </c>
      <c r="B133" s="197" t="s">
        <v>878</v>
      </c>
      <c r="C133" s="198" t="s">
        <v>879</v>
      </c>
      <c r="D133" s="199" t="s">
        <v>192</v>
      </c>
      <c r="E133" s="200">
        <v>4.508</v>
      </c>
      <c r="F133" s="201"/>
      <c r="G133" s="202">
        <f>ROUND(E133*F133,2)</f>
        <v>0</v>
      </c>
      <c r="H133" s="201"/>
      <c r="I133" s="202">
        <f>ROUND(E133*H133,2)</f>
        <v>0</v>
      </c>
      <c r="J133" s="201"/>
      <c r="K133" s="202">
        <f>ROUND(E133*J133,2)</f>
        <v>0</v>
      </c>
      <c r="L133" s="202">
        <v>21</v>
      </c>
      <c r="M133" s="202">
        <f>G133*(1+L133/100)</f>
        <v>0</v>
      </c>
      <c r="N133" s="202">
        <v>0.018</v>
      </c>
      <c r="O133" s="202">
        <f>ROUND(E133*N133,2)</f>
        <v>0.08</v>
      </c>
      <c r="P133" s="202">
        <v>0</v>
      </c>
      <c r="Q133" s="202">
        <f>ROUND(E133*P133,2)</f>
        <v>0</v>
      </c>
      <c r="R133" s="202" t="s">
        <v>217</v>
      </c>
      <c r="S133" s="202" t="s">
        <v>181</v>
      </c>
      <c r="T133" s="203" t="s">
        <v>194</v>
      </c>
      <c r="U133" s="204">
        <v>0</v>
      </c>
      <c r="V133" s="204">
        <f>ROUND(E133*U133,2)</f>
        <v>0</v>
      </c>
      <c r="W133" s="204"/>
      <c r="X133" s="204" t="s">
        <v>218</v>
      </c>
      <c r="Y133" s="205"/>
      <c r="Z133" s="205"/>
      <c r="AA133" s="205"/>
      <c r="AB133" s="205"/>
      <c r="AC133" s="205"/>
      <c r="AD133" s="205"/>
      <c r="AE133" s="205"/>
      <c r="AF133" s="205"/>
      <c r="AG133" s="205" t="s">
        <v>219</v>
      </c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1">
      <c r="A134" s="206">
        <v>78</v>
      </c>
      <c r="B134" s="207" t="s">
        <v>880</v>
      </c>
      <c r="C134" s="208" t="s">
        <v>881</v>
      </c>
      <c r="D134" s="209" t="s">
        <v>343</v>
      </c>
      <c r="E134" s="210">
        <v>0.09185</v>
      </c>
      <c r="F134" s="211"/>
      <c r="G134" s="212">
        <f>ROUND(E134*F134,2)</f>
        <v>0</v>
      </c>
      <c r="H134" s="211"/>
      <c r="I134" s="212">
        <f>ROUND(E134*H134,2)</f>
        <v>0</v>
      </c>
      <c r="J134" s="211"/>
      <c r="K134" s="212">
        <f>ROUND(E134*J134,2)</f>
        <v>0</v>
      </c>
      <c r="L134" s="212">
        <v>21</v>
      </c>
      <c r="M134" s="212">
        <f>G134*(1+L134/100)</f>
        <v>0</v>
      </c>
      <c r="N134" s="212">
        <v>0</v>
      </c>
      <c r="O134" s="212">
        <f>ROUND(E134*N134,2)</f>
        <v>0</v>
      </c>
      <c r="P134" s="212">
        <v>0</v>
      </c>
      <c r="Q134" s="212">
        <f>ROUND(E134*P134,2)</f>
        <v>0</v>
      </c>
      <c r="R134" s="212" t="s">
        <v>873</v>
      </c>
      <c r="S134" s="212" t="s">
        <v>181</v>
      </c>
      <c r="T134" s="213" t="s">
        <v>194</v>
      </c>
      <c r="U134" s="204">
        <v>1.598</v>
      </c>
      <c r="V134" s="204">
        <f>ROUND(E134*U134,2)</f>
        <v>0.15</v>
      </c>
      <c r="W134" s="204"/>
      <c r="X134" s="204" t="s">
        <v>244</v>
      </c>
      <c r="Y134" s="205"/>
      <c r="Z134" s="205"/>
      <c r="AA134" s="205"/>
      <c r="AB134" s="205"/>
      <c r="AC134" s="205"/>
      <c r="AD134" s="205"/>
      <c r="AE134" s="205"/>
      <c r="AF134" s="205"/>
      <c r="AG134" s="205" t="s">
        <v>245</v>
      </c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12.75" customHeight="1" outlineLevel="1">
      <c r="A135" s="214"/>
      <c r="B135" s="215"/>
      <c r="C135" s="216" t="s">
        <v>246</v>
      </c>
      <c r="D135" s="216"/>
      <c r="E135" s="216"/>
      <c r="F135" s="216"/>
      <c r="G135" s="216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5"/>
      <c r="Z135" s="205"/>
      <c r="AA135" s="205"/>
      <c r="AB135" s="205"/>
      <c r="AC135" s="205"/>
      <c r="AD135" s="205"/>
      <c r="AE135" s="205"/>
      <c r="AF135" s="205"/>
      <c r="AG135" s="205" t="s">
        <v>196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33" ht="12.75">
      <c r="A136" s="188" t="s">
        <v>158</v>
      </c>
      <c r="B136" s="189" t="s">
        <v>106</v>
      </c>
      <c r="C136" s="190" t="s">
        <v>107</v>
      </c>
      <c r="D136" s="191"/>
      <c r="E136" s="192"/>
      <c r="F136" s="193"/>
      <c r="G136" s="193">
        <f>SUMIF(AG137:AG140,"&lt;&gt;NOR",G137:G140)</f>
        <v>0</v>
      </c>
      <c r="H136" s="193"/>
      <c r="I136" s="193">
        <f>SUM(I137:I140)</f>
        <v>0</v>
      </c>
      <c r="J136" s="193"/>
      <c r="K136" s="193">
        <f>SUM(K137:K140)</f>
        <v>0</v>
      </c>
      <c r="L136" s="193"/>
      <c r="M136" s="193">
        <f>SUM(M137:M140)</f>
        <v>0</v>
      </c>
      <c r="N136" s="193"/>
      <c r="O136" s="193">
        <f>SUM(O137:O140)</f>
        <v>0.01</v>
      </c>
      <c r="P136" s="193"/>
      <c r="Q136" s="193">
        <f>SUM(Q137:Q140)</f>
        <v>0</v>
      </c>
      <c r="R136" s="193"/>
      <c r="S136" s="193"/>
      <c r="T136" s="194"/>
      <c r="U136" s="195"/>
      <c r="V136" s="195">
        <f>SUM(V137:V140)</f>
        <v>13.45</v>
      </c>
      <c r="W136" s="195"/>
      <c r="X136" s="195"/>
      <c r="AG136" t="s">
        <v>159</v>
      </c>
    </row>
    <row r="137" spans="1:60" ht="12.75" outlineLevel="1">
      <c r="A137" s="196">
        <v>79</v>
      </c>
      <c r="B137" s="197" t="s">
        <v>882</v>
      </c>
      <c r="C137" s="198" t="s">
        <v>883</v>
      </c>
      <c r="D137" s="199" t="s">
        <v>192</v>
      </c>
      <c r="E137" s="200">
        <v>8</v>
      </c>
      <c r="F137" s="201"/>
      <c r="G137" s="202">
        <f>ROUND(E137*F137,2)</f>
        <v>0</v>
      </c>
      <c r="H137" s="201"/>
      <c r="I137" s="202">
        <f>ROUND(E137*H137,2)</f>
        <v>0</v>
      </c>
      <c r="J137" s="201"/>
      <c r="K137" s="202">
        <f>ROUND(E137*J137,2)</f>
        <v>0</v>
      </c>
      <c r="L137" s="202">
        <v>21</v>
      </c>
      <c r="M137" s="202">
        <f>G137*(1+L137/100)</f>
        <v>0</v>
      </c>
      <c r="N137" s="202">
        <v>0.00031</v>
      </c>
      <c r="O137" s="202">
        <f>ROUND(E137*N137,2)</f>
        <v>0</v>
      </c>
      <c r="P137" s="202">
        <v>0</v>
      </c>
      <c r="Q137" s="202">
        <f>ROUND(E137*P137,2)</f>
        <v>0</v>
      </c>
      <c r="R137" s="202" t="s">
        <v>581</v>
      </c>
      <c r="S137" s="202" t="s">
        <v>181</v>
      </c>
      <c r="T137" s="203" t="s">
        <v>194</v>
      </c>
      <c r="U137" s="204">
        <v>0.412</v>
      </c>
      <c r="V137" s="204">
        <f>ROUND(E137*U137,2)</f>
        <v>3.3</v>
      </c>
      <c r="W137" s="204"/>
      <c r="X137" s="204" t="s">
        <v>165</v>
      </c>
      <c r="Y137" s="205"/>
      <c r="Z137" s="205"/>
      <c r="AA137" s="205"/>
      <c r="AB137" s="205"/>
      <c r="AC137" s="205"/>
      <c r="AD137" s="205"/>
      <c r="AE137" s="205"/>
      <c r="AF137" s="205"/>
      <c r="AG137" s="205" t="s">
        <v>166</v>
      </c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1">
      <c r="A138" s="196">
        <v>80</v>
      </c>
      <c r="B138" s="197" t="s">
        <v>884</v>
      </c>
      <c r="C138" s="198" t="s">
        <v>885</v>
      </c>
      <c r="D138" s="199" t="s">
        <v>192</v>
      </c>
      <c r="E138" s="200">
        <v>8</v>
      </c>
      <c r="F138" s="201"/>
      <c r="G138" s="202">
        <f>ROUND(E138*F138,2)</f>
        <v>0</v>
      </c>
      <c r="H138" s="201"/>
      <c r="I138" s="202">
        <f>ROUND(E138*H138,2)</f>
        <v>0</v>
      </c>
      <c r="J138" s="201"/>
      <c r="K138" s="202">
        <f>ROUND(E138*J138,2)</f>
        <v>0</v>
      </c>
      <c r="L138" s="202">
        <v>21</v>
      </c>
      <c r="M138" s="202">
        <f>G138*(1+L138/100)</f>
        <v>0</v>
      </c>
      <c r="N138" s="202">
        <v>1E-05</v>
      </c>
      <c r="O138" s="202">
        <f>ROUND(E138*N138,2)</f>
        <v>0</v>
      </c>
      <c r="P138" s="202">
        <v>0</v>
      </c>
      <c r="Q138" s="202">
        <f>ROUND(E138*P138,2)</f>
        <v>0</v>
      </c>
      <c r="R138" s="202" t="s">
        <v>581</v>
      </c>
      <c r="S138" s="202" t="s">
        <v>181</v>
      </c>
      <c r="T138" s="203" t="s">
        <v>194</v>
      </c>
      <c r="U138" s="204">
        <v>0.045</v>
      </c>
      <c r="V138" s="204">
        <f>ROUND(E138*U138,2)</f>
        <v>0.36</v>
      </c>
      <c r="W138" s="204"/>
      <c r="X138" s="204" t="s">
        <v>165</v>
      </c>
      <c r="Y138" s="205"/>
      <c r="Z138" s="205"/>
      <c r="AA138" s="205"/>
      <c r="AB138" s="205"/>
      <c r="AC138" s="205"/>
      <c r="AD138" s="205"/>
      <c r="AE138" s="205"/>
      <c r="AF138" s="205"/>
      <c r="AG138" s="205" t="s">
        <v>166</v>
      </c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outlineLevel="1">
      <c r="A139" s="196">
        <v>81</v>
      </c>
      <c r="B139" s="197" t="s">
        <v>886</v>
      </c>
      <c r="C139" s="198" t="s">
        <v>887</v>
      </c>
      <c r="D139" s="199" t="s">
        <v>192</v>
      </c>
      <c r="E139" s="200">
        <v>8</v>
      </c>
      <c r="F139" s="201"/>
      <c r="G139" s="202">
        <f>ROUND(E139*F139,2)</f>
        <v>0</v>
      </c>
      <c r="H139" s="201"/>
      <c r="I139" s="202">
        <f>ROUND(E139*H139,2)</f>
        <v>0</v>
      </c>
      <c r="J139" s="201"/>
      <c r="K139" s="202">
        <f>ROUND(E139*J139,2)</f>
        <v>0</v>
      </c>
      <c r="L139" s="202">
        <v>21</v>
      </c>
      <c r="M139" s="202">
        <f>G139*(1+L139/100)</f>
        <v>0</v>
      </c>
      <c r="N139" s="202">
        <v>7E-05</v>
      </c>
      <c r="O139" s="202">
        <f>ROUND(E139*N139,2)</f>
        <v>0</v>
      </c>
      <c r="P139" s="202">
        <v>0</v>
      </c>
      <c r="Q139" s="202">
        <f>ROUND(E139*P139,2)</f>
        <v>0</v>
      </c>
      <c r="R139" s="202" t="s">
        <v>581</v>
      </c>
      <c r="S139" s="202" t="s">
        <v>181</v>
      </c>
      <c r="T139" s="203" t="s">
        <v>194</v>
      </c>
      <c r="U139" s="204">
        <v>0.144</v>
      </c>
      <c r="V139" s="204">
        <f>ROUND(E139*U139,2)</f>
        <v>1.15</v>
      </c>
      <c r="W139" s="204"/>
      <c r="X139" s="204" t="s">
        <v>165</v>
      </c>
      <c r="Y139" s="205"/>
      <c r="Z139" s="205"/>
      <c r="AA139" s="205"/>
      <c r="AB139" s="205"/>
      <c r="AC139" s="205"/>
      <c r="AD139" s="205"/>
      <c r="AE139" s="205"/>
      <c r="AF139" s="205"/>
      <c r="AG139" s="205" t="s">
        <v>166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outlineLevel="1">
      <c r="A140" s="196">
        <v>82</v>
      </c>
      <c r="B140" s="197" t="s">
        <v>590</v>
      </c>
      <c r="C140" s="198" t="s">
        <v>591</v>
      </c>
      <c r="D140" s="199" t="s">
        <v>192</v>
      </c>
      <c r="E140" s="200">
        <v>19.7875</v>
      </c>
      <c r="F140" s="201"/>
      <c r="G140" s="202">
        <f>ROUND(E140*F140,2)</f>
        <v>0</v>
      </c>
      <c r="H140" s="201"/>
      <c r="I140" s="202">
        <f>ROUND(E140*H140,2)</f>
        <v>0</v>
      </c>
      <c r="J140" s="201"/>
      <c r="K140" s="202">
        <f>ROUND(E140*J140,2)</f>
        <v>0</v>
      </c>
      <c r="L140" s="202">
        <v>21</v>
      </c>
      <c r="M140" s="202">
        <f>G140*(1+L140/100)</f>
        <v>0</v>
      </c>
      <c r="N140" s="202">
        <v>0.00032</v>
      </c>
      <c r="O140" s="202">
        <f>ROUND(E140*N140,2)</f>
        <v>0.01</v>
      </c>
      <c r="P140" s="202">
        <v>0</v>
      </c>
      <c r="Q140" s="202">
        <f>ROUND(E140*P140,2)</f>
        <v>0</v>
      </c>
      <c r="R140" s="202" t="s">
        <v>589</v>
      </c>
      <c r="S140" s="202" t="s">
        <v>181</v>
      </c>
      <c r="T140" s="203" t="s">
        <v>194</v>
      </c>
      <c r="U140" s="204">
        <v>0.43675</v>
      </c>
      <c r="V140" s="204">
        <f>ROUND(E140*U140,2)</f>
        <v>8.64</v>
      </c>
      <c r="W140" s="204"/>
      <c r="X140" s="204" t="s">
        <v>175</v>
      </c>
      <c r="Y140" s="205"/>
      <c r="Z140" s="205"/>
      <c r="AA140" s="205"/>
      <c r="AB140" s="205"/>
      <c r="AC140" s="205"/>
      <c r="AD140" s="205"/>
      <c r="AE140" s="205"/>
      <c r="AF140" s="205"/>
      <c r="AG140" s="205" t="s">
        <v>176</v>
      </c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33" ht="12.75">
      <c r="A141" s="188" t="s">
        <v>158</v>
      </c>
      <c r="B141" s="189" t="s">
        <v>108</v>
      </c>
      <c r="C141" s="190" t="s">
        <v>109</v>
      </c>
      <c r="D141" s="191"/>
      <c r="E141" s="192"/>
      <c r="F141" s="193"/>
      <c r="G141" s="193">
        <f>SUMIF(AG142:AG143,"&lt;&gt;NOR",G142:G143)</f>
        <v>0</v>
      </c>
      <c r="H141" s="193"/>
      <c r="I141" s="193">
        <f>SUM(I142:I143)</f>
        <v>0</v>
      </c>
      <c r="J141" s="193"/>
      <c r="K141" s="193">
        <f>SUM(K142:K143)</f>
        <v>0</v>
      </c>
      <c r="L141" s="193"/>
      <c r="M141" s="193">
        <f>SUM(M142:M143)</f>
        <v>0</v>
      </c>
      <c r="N141" s="193"/>
      <c r="O141" s="193">
        <f>SUM(O142:O143)</f>
        <v>0.53</v>
      </c>
      <c r="P141" s="193"/>
      <c r="Q141" s="193">
        <f>SUM(Q142:Q143)</f>
        <v>0</v>
      </c>
      <c r="R141" s="193"/>
      <c r="S141" s="193"/>
      <c r="T141" s="194"/>
      <c r="U141" s="195"/>
      <c r="V141" s="195">
        <f>SUM(V142:V143)</f>
        <v>140.08</v>
      </c>
      <c r="W141" s="195"/>
      <c r="X141" s="195"/>
      <c r="AG141" t="s">
        <v>159</v>
      </c>
    </row>
    <row r="142" spans="1:60" ht="12.75" outlineLevel="1">
      <c r="A142" s="196">
        <v>83</v>
      </c>
      <c r="B142" s="197" t="s">
        <v>888</v>
      </c>
      <c r="C142" s="198" t="s">
        <v>889</v>
      </c>
      <c r="D142" s="199" t="s">
        <v>192</v>
      </c>
      <c r="E142" s="200">
        <v>944</v>
      </c>
      <c r="F142" s="201"/>
      <c r="G142" s="202">
        <f>ROUND(E142*F142,2)</f>
        <v>0</v>
      </c>
      <c r="H142" s="201"/>
      <c r="I142" s="202">
        <f>ROUND(E142*H142,2)</f>
        <v>0</v>
      </c>
      <c r="J142" s="201"/>
      <c r="K142" s="202">
        <f>ROUND(E142*J142,2)</f>
        <v>0</v>
      </c>
      <c r="L142" s="202">
        <v>21</v>
      </c>
      <c r="M142" s="202">
        <f>G142*(1+L142/100)</f>
        <v>0</v>
      </c>
      <c r="N142" s="202">
        <v>0.00017</v>
      </c>
      <c r="O142" s="202">
        <f>ROUND(E142*N142,2)</f>
        <v>0.16</v>
      </c>
      <c r="P142" s="202">
        <v>0</v>
      </c>
      <c r="Q142" s="202">
        <f>ROUND(E142*P142,2)</f>
        <v>0</v>
      </c>
      <c r="R142" s="202" t="s">
        <v>829</v>
      </c>
      <c r="S142" s="202" t="s">
        <v>181</v>
      </c>
      <c r="T142" s="203" t="s">
        <v>194</v>
      </c>
      <c r="U142" s="204">
        <v>0.03248</v>
      </c>
      <c r="V142" s="204">
        <f>ROUND(E142*U142,2)</f>
        <v>30.66</v>
      </c>
      <c r="W142" s="204"/>
      <c r="X142" s="204" t="s">
        <v>165</v>
      </c>
      <c r="Y142" s="205"/>
      <c r="Z142" s="205"/>
      <c r="AA142" s="205"/>
      <c r="AB142" s="205"/>
      <c r="AC142" s="205"/>
      <c r="AD142" s="205"/>
      <c r="AE142" s="205"/>
      <c r="AF142" s="205"/>
      <c r="AG142" s="205" t="s">
        <v>166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ht="22.5" outlineLevel="1">
      <c r="A143" s="196">
        <v>84</v>
      </c>
      <c r="B143" s="197" t="s">
        <v>890</v>
      </c>
      <c r="C143" s="198" t="s">
        <v>891</v>
      </c>
      <c r="D143" s="199" t="s">
        <v>192</v>
      </c>
      <c r="E143" s="200">
        <v>944</v>
      </c>
      <c r="F143" s="201"/>
      <c r="G143" s="202">
        <f>ROUND(E143*F143,2)</f>
        <v>0</v>
      </c>
      <c r="H143" s="201"/>
      <c r="I143" s="202">
        <f>ROUND(E143*H143,2)</f>
        <v>0</v>
      </c>
      <c r="J143" s="201"/>
      <c r="K143" s="202">
        <f>ROUND(E143*J143,2)</f>
        <v>0</v>
      </c>
      <c r="L143" s="202">
        <v>21</v>
      </c>
      <c r="M143" s="202">
        <f>G143*(1+L143/100)</f>
        <v>0</v>
      </c>
      <c r="N143" s="202">
        <v>0.00039</v>
      </c>
      <c r="O143" s="202">
        <f>ROUND(E143*N143,2)</f>
        <v>0.37</v>
      </c>
      <c r="P143" s="202">
        <v>0</v>
      </c>
      <c r="Q143" s="202">
        <f>ROUND(E143*P143,2)</f>
        <v>0</v>
      </c>
      <c r="R143" s="202" t="s">
        <v>829</v>
      </c>
      <c r="S143" s="202" t="s">
        <v>181</v>
      </c>
      <c r="T143" s="203" t="s">
        <v>194</v>
      </c>
      <c r="U143" s="204">
        <v>0.11591</v>
      </c>
      <c r="V143" s="204">
        <f>ROUND(E143*U143,2)</f>
        <v>109.42</v>
      </c>
      <c r="W143" s="204"/>
      <c r="X143" s="204" t="s">
        <v>165</v>
      </c>
      <c r="Y143" s="205"/>
      <c r="Z143" s="205"/>
      <c r="AA143" s="205"/>
      <c r="AB143" s="205"/>
      <c r="AC143" s="205"/>
      <c r="AD143" s="205"/>
      <c r="AE143" s="205"/>
      <c r="AF143" s="205"/>
      <c r="AG143" s="205" t="s">
        <v>166</v>
      </c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33" ht="12.75">
      <c r="A144" s="188" t="s">
        <v>158</v>
      </c>
      <c r="B144" s="189" t="s">
        <v>122</v>
      </c>
      <c r="C144" s="190" t="s">
        <v>123</v>
      </c>
      <c r="D144" s="191"/>
      <c r="E144" s="192"/>
      <c r="F144" s="193"/>
      <c r="G144" s="193">
        <f>SUMIF(AG145:AG152,"&lt;&gt;NOR",G145:G152)</f>
        <v>0</v>
      </c>
      <c r="H144" s="193"/>
      <c r="I144" s="193">
        <f>SUM(I145:I152)</f>
        <v>0</v>
      </c>
      <c r="J144" s="193"/>
      <c r="K144" s="193">
        <f>SUM(K145:K152)</f>
        <v>0</v>
      </c>
      <c r="L144" s="193"/>
      <c r="M144" s="193">
        <f>SUM(M145:M152)</f>
        <v>0</v>
      </c>
      <c r="N144" s="193"/>
      <c r="O144" s="193">
        <f>SUM(O145:O152)</f>
        <v>0</v>
      </c>
      <c r="P144" s="193"/>
      <c r="Q144" s="193">
        <f>SUM(Q145:Q152)</f>
        <v>0</v>
      </c>
      <c r="R144" s="193"/>
      <c r="S144" s="193"/>
      <c r="T144" s="194"/>
      <c r="U144" s="195"/>
      <c r="V144" s="195">
        <f>SUM(V145:V152)</f>
        <v>18.02</v>
      </c>
      <c r="W144" s="195"/>
      <c r="X144" s="195"/>
      <c r="AG144" t="s">
        <v>159</v>
      </c>
    </row>
    <row r="145" spans="1:60" ht="12.75" outlineLevel="1">
      <c r="A145" s="196">
        <v>85</v>
      </c>
      <c r="B145" s="197" t="s">
        <v>892</v>
      </c>
      <c r="C145" s="198" t="s">
        <v>893</v>
      </c>
      <c r="D145" s="199" t="s">
        <v>343</v>
      </c>
      <c r="E145" s="200">
        <v>6.40484</v>
      </c>
      <c r="F145" s="201"/>
      <c r="G145" s="202">
        <f>ROUND(E145*F145,2)</f>
        <v>0</v>
      </c>
      <c r="H145" s="201"/>
      <c r="I145" s="202">
        <f>ROUND(E145*H145,2)</f>
        <v>0</v>
      </c>
      <c r="J145" s="201"/>
      <c r="K145" s="202">
        <f>ROUND(E145*J145,2)</f>
        <v>0</v>
      </c>
      <c r="L145" s="202">
        <v>21</v>
      </c>
      <c r="M145" s="202">
        <f>G145*(1+L145/100)</f>
        <v>0</v>
      </c>
      <c r="N145" s="202">
        <v>0</v>
      </c>
      <c r="O145" s="202">
        <f>ROUND(E145*N145,2)</f>
        <v>0</v>
      </c>
      <c r="P145" s="202">
        <v>0</v>
      </c>
      <c r="Q145" s="202">
        <f>ROUND(E145*P145,2)</f>
        <v>0</v>
      </c>
      <c r="R145" s="202"/>
      <c r="S145" s="202" t="s">
        <v>181</v>
      </c>
      <c r="T145" s="203" t="s">
        <v>194</v>
      </c>
      <c r="U145" s="204">
        <v>0.956</v>
      </c>
      <c r="V145" s="204">
        <f>ROUND(E145*U145,2)</f>
        <v>6.12</v>
      </c>
      <c r="W145" s="204"/>
      <c r="X145" s="204" t="s">
        <v>894</v>
      </c>
      <c r="Y145" s="205"/>
      <c r="Z145" s="205"/>
      <c r="AA145" s="205"/>
      <c r="AB145" s="205"/>
      <c r="AC145" s="205"/>
      <c r="AD145" s="205"/>
      <c r="AE145" s="205"/>
      <c r="AF145" s="205"/>
      <c r="AG145" s="205" t="s">
        <v>895</v>
      </c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12.75" outlineLevel="1">
      <c r="A146" s="196">
        <v>86</v>
      </c>
      <c r="B146" s="197" t="s">
        <v>896</v>
      </c>
      <c r="C146" s="198" t="s">
        <v>897</v>
      </c>
      <c r="D146" s="199" t="s">
        <v>343</v>
      </c>
      <c r="E146" s="200">
        <v>6.40484</v>
      </c>
      <c r="F146" s="201"/>
      <c r="G146" s="202">
        <f>ROUND(E146*F146,2)</f>
        <v>0</v>
      </c>
      <c r="H146" s="201"/>
      <c r="I146" s="202">
        <f>ROUND(E146*H146,2)</f>
        <v>0</v>
      </c>
      <c r="J146" s="201"/>
      <c r="K146" s="202">
        <f>ROUND(E146*J146,2)</f>
        <v>0</v>
      </c>
      <c r="L146" s="202">
        <v>21</v>
      </c>
      <c r="M146" s="202">
        <f>G146*(1+L146/100)</f>
        <v>0</v>
      </c>
      <c r="N146" s="202">
        <v>0</v>
      </c>
      <c r="O146" s="202">
        <f>ROUND(E146*N146,2)</f>
        <v>0</v>
      </c>
      <c r="P146" s="202">
        <v>0</v>
      </c>
      <c r="Q146" s="202">
        <f>ROUND(E146*P146,2)</f>
        <v>0</v>
      </c>
      <c r="R146" s="202" t="s">
        <v>788</v>
      </c>
      <c r="S146" s="202" t="s">
        <v>181</v>
      </c>
      <c r="T146" s="203" t="s">
        <v>194</v>
      </c>
      <c r="U146" s="204">
        <v>0.49</v>
      </c>
      <c r="V146" s="204">
        <f>ROUND(E146*U146,2)</f>
        <v>3.14</v>
      </c>
      <c r="W146" s="204"/>
      <c r="X146" s="204" t="s">
        <v>894</v>
      </c>
      <c r="Y146" s="205"/>
      <c r="Z146" s="205"/>
      <c r="AA146" s="205"/>
      <c r="AB146" s="205"/>
      <c r="AC146" s="205"/>
      <c r="AD146" s="205"/>
      <c r="AE146" s="205"/>
      <c r="AF146" s="205"/>
      <c r="AG146" s="205" t="s">
        <v>895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12.75" outlineLevel="1">
      <c r="A147" s="196">
        <v>87</v>
      </c>
      <c r="B147" s="197" t="s">
        <v>898</v>
      </c>
      <c r="C147" s="198" t="s">
        <v>899</v>
      </c>
      <c r="D147" s="199" t="s">
        <v>343</v>
      </c>
      <c r="E147" s="200">
        <v>89.66774</v>
      </c>
      <c r="F147" s="201"/>
      <c r="G147" s="202">
        <f>ROUND(E147*F147,2)</f>
        <v>0</v>
      </c>
      <c r="H147" s="201"/>
      <c r="I147" s="202">
        <f>ROUND(E147*H147,2)</f>
        <v>0</v>
      </c>
      <c r="J147" s="201"/>
      <c r="K147" s="202">
        <f>ROUND(E147*J147,2)</f>
        <v>0</v>
      </c>
      <c r="L147" s="202">
        <v>21</v>
      </c>
      <c r="M147" s="202">
        <f>G147*(1+L147/100)</f>
        <v>0</v>
      </c>
      <c r="N147" s="202">
        <v>0</v>
      </c>
      <c r="O147" s="202">
        <f>ROUND(E147*N147,2)</f>
        <v>0</v>
      </c>
      <c r="P147" s="202">
        <v>0</v>
      </c>
      <c r="Q147" s="202">
        <f>ROUND(E147*P147,2)</f>
        <v>0</v>
      </c>
      <c r="R147" s="202" t="s">
        <v>788</v>
      </c>
      <c r="S147" s="202" t="s">
        <v>181</v>
      </c>
      <c r="T147" s="203" t="s">
        <v>194</v>
      </c>
      <c r="U147" s="204">
        <v>0</v>
      </c>
      <c r="V147" s="204">
        <f>ROUND(E147*U147,2)</f>
        <v>0</v>
      </c>
      <c r="W147" s="204"/>
      <c r="X147" s="204" t="s">
        <v>894</v>
      </c>
      <c r="Y147" s="205"/>
      <c r="Z147" s="205"/>
      <c r="AA147" s="205"/>
      <c r="AB147" s="205"/>
      <c r="AC147" s="205"/>
      <c r="AD147" s="205"/>
      <c r="AE147" s="205"/>
      <c r="AF147" s="205"/>
      <c r="AG147" s="205" t="s">
        <v>895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12.75" outlineLevel="1">
      <c r="A148" s="196">
        <v>88</v>
      </c>
      <c r="B148" s="197" t="s">
        <v>900</v>
      </c>
      <c r="C148" s="198" t="s">
        <v>901</v>
      </c>
      <c r="D148" s="199" t="s">
        <v>343</v>
      </c>
      <c r="E148" s="200">
        <v>6.40484</v>
      </c>
      <c r="F148" s="201"/>
      <c r="G148" s="202">
        <f>ROUND(E148*F148,2)</f>
        <v>0</v>
      </c>
      <c r="H148" s="201"/>
      <c r="I148" s="202">
        <f>ROUND(E148*H148,2)</f>
        <v>0</v>
      </c>
      <c r="J148" s="201"/>
      <c r="K148" s="202">
        <f>ROUND(E148*J148,2)</f>
        <v>0</v>
      </c>
      <c r="L148" s="202">
        <v>21</v>
      </c>
      <c r="M148" s="202">
        <f>G148*(1+L148/100)</f>
        <v>0</v>
      </c>
      <c r="N148" s="202">
        <v>0</v>
      </c>
      <c r="O148" s="202">
        <f>ROUND(E148*N148,2)</f>
        <v>0</v>
      </c>
      <c r="P148" s="202">
        <v>0</v>
      </c>
      <c r="Q148" s="202">
        <f>ROUND(E148*P148,2)</f>
        <v>0</v>
      </c>
      <c r="R148" s="202" t="s">
        <v>788</v>
      </c>
      <c r="S148" s="202" t="s">
        <v>181</v>
      </c>
      <c r="T148" s="203" t="s">
        <v>194</v>
      </c>
      <c r="U148" s="204">
        <v>0.942</v>
      </c>
      <c r="V148" s="204">
        <f>ROUND(E148*U148,2)</f>
        <v>6.03</v>
      </c>
      <c r="W148" s="204"/>
      <c r="X148" s="204" t="s">
        <v>894</v>
      </c>
      <c r="Y148" s="205"/>
      <c r="Z148" s="205"/>
      <c r="AA148" s="205"/>
      <c r="AB148" s="205"/>
      <c r="AC148" s="205"/>
      <c r="AD148" s="205"/>
      <c r="AE148" s="205"/>
      <c r="AF148" s="205"/>
      <c r="AG148" s="205" t="s">
        <v>895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ht="22.5" outlineLevel="1">
      <c r="A149" s="196">
        <v>89</v>
      </c>
      <c r="B149" s="197" t="s">
        <v>902</v>
      </c>
      <c r="C149" s="198" t="s">
        <v>903</v>
      </c>
      <c r="D149" s="199" t="s">
        <v>343</v>
      </c>
      <c r="E149" s="200">
        <v>25.61935</v>
      </c>
      <c r="F149" s="201"/>
      <c r="G149" s="202">
        <f>ROUND(E149*F149,2)</f>
        <v>0</v>
      </c>
      <c r="H149" s="201"/>
      <c r="I149" s="202">
        <f>ROUND(E149*H149,2)</f>
        <v>0</v>
      </c>
      <c r="J149" s="201"/>
      <c r="K149" s="202">
        <f>ROUND(E149*J149,2)</f>
        <v>0</v>
      </c>
      <c r="L149" s="202">
        <v>21</v>
      </c>
      <c r="M149" s="202">
        <f>G149*(1+L149/100)</f>
        <v>0</v>
      </c>
      <c r="N149" s="202">
        <v>0</v>
      </c>
      <c r="O149" s="202">
        <f>ROUND(E149*N149,2)</f>
        <v>0</v>
      </c>
      <c r="P149" s="202">
        <v>0</v>
      </c>
      <c r="Q149" s="202">
        <f>ROUND(E149*P149,2)</f>
        <v>0</v>
      </c>
      <c r="R149" s="202" t="s">
        <v>788</v>
      </c>
      <c r="S149" s="202" t="s">
        <v>181</v>
      </c>
      <c r="T149" s="203" t="s">
        <v>194</v>
      </c>
      <c r="U149" s="204">
        <v>0.105</v>
      </c>
      <c r="V149" s="204">
        <f>ROUND(E149*U149,2)</f>
        <v>2.69</v>
      </c>
      <c r="W149" s="204"/>
      <c r="X149" s="204" t="s">
        <v>894</v>
      </c>
      <c r="Y149" s="205"/>
      <c r="Z149" s="205"/>
      <c r="AA149" s="205"/>
      <c r="AB149" s="205"/>
      <c r="AC149" s="205"/>
      <c r="AD149" s="205"/>
      <c r="AE149" s="205"/>
      <c r="AF149" s="205"/>
      <c r="AG149" s="205" t="s">
        <v>895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12.75" outlineLevel="1">
      <c r="A150" s="196">
        <v>90</v>
      </c>
      <c r="B150" s="197" t="s">
        <v>904</v>
      </c>
      <c r="C150" s="198" t="s">
        <v>905</v>
      </c>
      <c r="D150" s="199" t="s">
        <v>343</v>
      </c>
      <c r="E150" s="200">
        <v>6.40484</v>
      </c>
      <c r="F150" s="201"/>
      <c r="G150" s="202">
        <f>ROUND(E150*F150,2)</f>
        <v>0</v>
      </c>
      <c r="H150" s="201"/>
      <c r="I150" s="202">
        <f>ROUND(E150*H150,2)</f>
        <v>0</v>
      </c>
      <c r="J150" s="201"/>
      <c r="K150" s="202">
        <f>ROUND(E150*J150,2)</f>
        <v>0</v>
      </c>
      <c r="L150" s="202">
        <v>21</v>
      </c>
      <c r="M150" s="202">
        <f>G150*(1+L150/100)</f>
        <v>0</v>
      </c>
      <c r="N150" s="202">
        <v>0</v>
      </c>
      <c r="O150" s="202">
        <f>ROUND(E150*N150,2)</f>
        <v>0</v>
      </c>
      <c r="P150" s="202">
        <v>0</v>
      </c>
      <c r="Q150" s="202">
        <f>ROUND(E150*P150,2)</f>
        <v>0</v>
      </c>
      <c r="R150" s="202" t="s">
        <v>788</v>
      </c>
      <c r="S150" s="202" t="s">
        <v>194</v>
      </c>
      <c r="T150" s="203" t="s">
        <v>194</v>
      </c>
      <c r="U150" s="204">
        <v>0</v>
      </c>
      <c r="V150" s="204">
        <f>ROUND(E150*U150,2)</f>
        <v>0</v>
      </c>
      <c r="W150" s="204"/>
      <c r="X150" s="204" t="s">
        <v>894</v>
      </c>
      <c r="Y150" s="205"/>
      <c r="Z150" s="205"/>
      <c r="AA150" s="205"/>
      <c r="AB150" s="205"/>
      <c r="AC150" s="205"/>
      <c r="AD150" s="205"/>
      <c r="AE150" s="205"/>
      <c r="AF150" s="205"/>
      <c r="AG150" s="205" t="s">
        <v>895</v>
      </c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60" ht="12.75" outlineLevel="1">
      <c r="A151" s="206">
        <v>91</v>
      </c>
      <c r="B151" s="207" t="s">
        <v>906</v>
      </c>
      <c r="C151" s="208" t="s">
        <v>907</v>
      </c>
      <c r="D151" s="209" t="s">
        <v>343</v>
      </c>
      <c r="E151" s="210">
        <v>6.40484</v>
      </c>
      <c r="F151" s="211"/>
      <c r="G151" s="212">
        <f>ROUND(E151*F151,2)</f>
        <v>0</v>
      </c>
      <c r="H151" s="211"/>
      <c r="I151" s="212">
        <f>ROUND(E151*H151,2)</f>
        <v>0</v>
      </c>
      <c r="J151" s="211"/>
      <c r="K151" s="212">
        <f>ROUND(E151*J151,2)</f>
        <v>0</v>
      </c>
      <c r="L151" s="212">
        <v>21</v>
      </c>
      <c r="M151" s="212">
        <f>G151*(1+L151/100)</f>
        <v>0</v>
      </c>
      <c r="N151" s="212">
        <v>0</v>
      </c>
      <c r="O151" s="212">
        <f>ROUND(E151*N151,2)</f>
        <v>0</v>
      </c>
      <c r="P151" s="212">
        <v>0</v>
      </c>
      <c r="Q151" s="212">
        <f>ROUND(E151*P151,2)</f>
        <v>0</v>
      </c>
      <c r="R151" s="212" t="s">
        <v>908</v>
      </c>
      <c r="S151" s="212" t="s">
        <v>181</v>
      </c>
      <c r="T151" s="213" t="s">
        <v>194</v>
      </c>
      <c r="U151" s="204">
        <v>0.006</v>
      </c>
      <c r="V151" s="204">
        <f>ROUND(E151*U151,2)</f>
        <v>0.04</v>
      </c>
      <c r="W151" s="204"/>
      <c r="X151" s="204" t="s">
        <v>894</v>
      </c>
      <c r="Y151" s="205"/>
      <c r="Z151" s="205"/>
      <c r="AA151" s="205"/>
      <c r="AB151" s="205"/>
      <c r="AC151" s="205"/>
      <c r="AD151" s="205"/>
      <c r="AE151" s="205"/>
      <c r="AF151" s="205"/>
      <c r="AG151" s="205" t="s">
        <v>895</v>
      </c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ht="12.75" customHeight="1" outlineLevel="1">
      <c r="A152" s="214"/>
      <c r="B152" s="215"/>
      <c r="C152" s="216" t="s">
        <v>909</v>
      </c>
      <c r="D152" s="216"/>
      <c r="E152" s="216"/>
      <c r="F152" s="216"/>
      <c r="G152" s="216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5"/>
      <c r="Z152" s="205"/>
      <c r="AA152" s="205"/>
      <c r="AB152" s="205"/>
      <c r="AC152" s="205"/>
      <c r="AD152" s="205"/>
      <c r="AE152" s="205"/>
      <c r="AF152" s="205"/>
      <c r="AG152" s="205" t="s">
        <v>196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33" ht="12.75">
      <c r="A153" s="188" t="s">
        <v>158</v>
      </c>
      <c r="B153" s="189" t="s">
        <v>18</v>
      </c>
      <c r="C153" s="190" t="s">
        <v>19</v>
      </c>
      <c r="D153" s="191"/>
      <c r="E153" s="192"/>
      <c r="F153" s="193"/>
      <c r="G153" s="193">
        <f>SUMIF(AG154:AG158,"&lt;&gt;NOR",G154:G158)</f>
        <v>0</v>
      </c>
      <c r="H153" s="193"/>
      <c r="I153" s="193">
        <f>SUM(I154:I158)</f>
        <v>0</v>
      </c>
      <c r="J153" s="193"/>
      <c r="K153" s="193">
        <f>SUM(K154:K158)</f>
        <v>0</v>
      </c>
      <c r="L153" s="193"/>
      <c r="M153" s="193">
        <f>SUM(M154:M158)</f>
        <v>0</v>
      </c>
      <c r="N153" s="193"/>
      <c r="O153" s="193">
        <f>SUM(O154:O158)</f>
        <v>0</v>
      </c>
      <c r="P153" s="193"/>
      <c r="Q153" s="193">
        <f>SUM(Q154:Q158)</f>
        <v>0</v>
      </c>
      <c r="R153" s="193"/>
      <c r="S153" s="193"/>
      <c r="T153" s="194"/>
      <c r="U153" s="195"/>
      <c r="V153" s="195">
        <f>SUM(V154:V158)</f>
        <v>0</v>
      </c>
      <c r="W153" s="195"/>
      <c r="X153" s="195"/>
      <c r="AG153" t="s">
        <v>159</v>
      </c>
    </row>
    <row r="154" spans="1:60" ht="12.75" outlineLevel="1">
      <c r="A154" s="196">
        <v>92</v>
      </c>
      <c r="B154" s="197" t="s">
        <v>592</v>
      </c>
      <c r="C154" s="198" t="s">
        <v>593</v>
      </c>
      <c r="D154" s="199" t="s">
        <v>594</v>
      </c>
      <c r="E154" s="200">
        <v>1</v>
      </c>
      <c r="F154" s="201"/>
      <c r="G154" s="202">
        <f>ROUND(E154*F154,2)</f>
        <v>0</v>
      </c>
      <c r="H154" s="201"/>
      <c r="I154" s="202">
        <f>ROUND(E154*H154,2)</f>
        <v>0</v>
      </c>
      <c r="J154" s="201"/>
      <c r="K154" s="202">
        <f>ROUND(E154*J154,2)</f>
        <v>0</v>
      </c>
      <c r="L154" s="202">
        <v>21</v>
      </c>
      <c r="M154" s="202">
        <f>G154*(1+L154/100)</f>
        <v>0</v>
      </c>
      <c r="N154" s="202">
        <v>0</v>
      </c>
      <c r="O154" s="202">
        <f>ROUND(E154*N154,2)</f>
        <v>0</v>
      </c>
      <c r="P154" s="202">
        <v>0</v>
      </c>
      <c r="Q154" s="202">
        <f>ROUND(E154*P154,2)</f>
        <v>0</v>
      </c>
      <c r="R154" s="202"/>
      <c r="S154" s="202" t="s">
        <v>181</v>
      </c>
      <c r="T154" s="203" t="s">
        <v>164</v>
      </c>
      <c r="U154" s="204">
        <v>0</v>
      </c>
      <c r="V154" s="204">
        <f>ROUND(E154*U154,2)</f>
        <v>0</v>
      </c>
      <c r="W154" s="204"/>
      <c r="X154" s="204" t="s">
        <v>595</v>
      </c>
      <c r="Y154" s="205"/>
      <c r="Z154" s="205"/>
      <c r="AA154" s="205"/>
      <c r="AB154" s="205"/>
      <c r="AC154" s="205"/>
      <c r="AD154" s="205"/>
      <c r="AE154" s="205"/>
      <c r="AF154" s="205"/>
      <c r="AG154" s="205" t="s">
        <v>596</v>
      </c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</row>
    <row r="155" spans="1:60" ht="12.75" outlineLevel="1">
      <c r="A155" s="196">
        <v>93</v>
      </c>
      <c r="B155" s="197" t="s">
        <v>603</v>
      </c>
      <c r="C155" s="198" t="s">
        <v>604</v>
      </c>
      <c r="D155" s="199" t="s">
        <v>594</v>
      </c>
      <c r="E155" s="200">
        <v>1</v>
      </c>
      <c r="F155" s="201"/>
      <c r="G155" s="202">
        <f>ROUND(E155*F155,2)</f>
        <v>0</v>
      </c>
      <c r="H155" s="201"/>
      <c r="I155" s="202">
        <f>ROUND(E155*H155,2)</f>
        <v>0</v>
      </c>
      <c r="J155" s="201"/>
      <c r="K155" s="202">
        <f>ROUND(E155*J155,2)</f>
        <v>0</v>
      </c>
      <c r="L155" s="202">
        <v>21</v>
      </c>
      <c r="M155" s="202">
        <f>G155*(1+L155/100)</f>
        <v>0</v>
      </c>
      <c r="N155" s="202">
        <v>0</v>
      </c>
      <c r="O155" s="202">
        <f>ROUND(E155*N155,2)</f>
        <v>0</v>
      </c>
      <c r="P155" s="202">
        <v>0</v>
      </c>
      <c r="Q155" s="202">
        <f>ROUND(E155*P155,2)</f>
        <v>0</v>
      </c>
      <c r="R155" s="202"/>
      <c r="S155" s="202" t="s">
        <v>181</v>
      </c>
      <c r="T155" s="203" t="s">
        <v>164</v>
      </c>
      <c r="U155" s="204">
        <v>0</v>
      </c>
      <c r="V155" s="204">
        <f>ROUND(E155*U155,2)</f>
        <v>0</v>
      </c>
      <c r="W155" s="204"/>
      <c r="X155" s="204" t="s">
        <v>595</v>
      </c>
      <c r="Y155" s="205"/>
      <c r="Z155" s="205"/>
      <c r="AA155" s="205"/>
      <c r="AB155" s="205"/>
      <c r="AC155" s="205"/>
      <c r="AD155" s="205"/>
      <c r="AE155" s="205"/>
      <c r="AF155" s="205"/>
      <c r="AG155" s="205" t="s">
        <v>596</v>
      </c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ht="12.75" outlineLevel="1">
      <c r="A156" s="196">
        <v>94</v>
      </c>
      <c r="B156" s="197" t="s">
        <v>692</v>
      </c>
      <c r="C156" s="198" t="s">
        <v>693</v>
      </c>
      <c r="D156" s="199" t="s">
        <v>594</v>
      </c>
      <c r="E156" s="200">
        <v>1</v>
      </c>
      <c r="F156" s="201"/>
      <c r="G156" s="202">
        <f>ROUND(E156*F156,2)</f>
        <v>0</v>
      </c>
      <c r="H156" s="201"/>
      <c r="I156" s="202">
        <f>ROUND(E156*H156,2)</f>
        <v>0</v>
      </c>
      <c r="J156" s="201"/>
      <c r="K156" s="202">
        <f>ROUND(E156*J156,2)</f>
        <v>0</v>
      </c>
      <c r="L156" s="202">
        <v>21</v>
      </c>
      <c r="M156" s="202">
        <f>G156*(1+L156/100)</f>
        <v>0</v>
      </c>
      <c r="N156" s="202">
        <v>0</v>
      </c>
      <c r="O156" s="202">
        <f>ROUND(E156*N156,2)</f>
        <v>0</v>
      </c>
      <c r="P156" s="202">
        <v>0</v>
      </c>
      <c r="Q156" s="202">
        <f>ROUND(E156*P156,2)</f>
        <v>0</v>
      </c>
      <c r="R156" s="202"/>
      <c r="S156" s="202" t="s">
        <v>181</v>
      </c>
      <c r="T156" s="203" t="s">
        <v>164</v>
      </c>
      <c r="U156" s="204">
        <v>0</v>
      </c>
      <c r="V156" s="204">
        <f>ROUND(E156*U156,2)</f>
        <v>0</v>
      </c>
      <c r="W156" s="204"/>
      <c r="X156" s="204" t="s">
        <v>595</v>
      </c>
      <c r="Y156" s="205"/>
      <c r="Z156" s="205"/>
      <c r="AA156" s="205"/>
      <c r="AB156" s="205"/>
      <c r="AC156" s="205"/>
      <c r="AD156" s="205"/>
      <c r="AE156" s="205"/>
      <c r="AF156" s="205"/>
      <c r="AG156" s="205" t="s">
        <v>596</v>
      </c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12.75" outlineLevel="1">
      <c r="A157" s="206">
        <v>95</v>
      </c>
      <c r="B157" s="207" t="s">
        <v>910</v>
      </c>
      <c r="C157" s="208" t="s">
        <v>911</v>
      </c>
      <c r="D157" s="209" t="s">
        <v>594</v>
      </c>
      <c r="E157" s="210">
        <v>1</v>
      </c>
      <c r="F157" s="211"/>
      <c r="G157" s="212">
        <f>ROUND(E157*F157,2)</f>
        <v>0</v>
      </c>
      <c r="H157" s="211"/>
      <c r="I157" s="212">
        <f>ROUND(E157*H157,2)</f>
        <v>0</v>
      </c>
      <c r="J157" s="211"/>
      <c r="K157" s="212">
        <f>ROUND(E157*J157,2)</f>
        <v>0</v>
      </c>
      <c r="L157" s="212">
        <v>21</v>
      </c>
      <c r="M157" s="212">
        <f>G157*(1+L157/100)</f>
        <v>0</v>
      </c>
      <c r="N157" s="212">
        <v>0</v>
      </c>
      <c r="O157" s="212">
        <f>ROUND(E157*N157,2)</f>
        <v>0</v>
      </c>
      <c r="P157" s="212">
        <v>0</v>
      </c>
      <c r="Q157" s="212">
        <f>ROUND(E157*P157,2)</f>
        <v>0</v>
      </c>
      <c r="R157" s="212"/>
      <c r="S157" s="212" t="s">
        <v>181</v>
      </c>
      <c r="T157" s="213" t="s">
        <v>164</v>
      </c>
      <c r="U157" s="204">
        <v>0</v>
      </c>
      <c r="V157" s="204">
        <f>ROUND(E157*U157,2)</f>
        <v>0</v>
      </c>
      <c r="W157" s="204"/>
      <c r="X157" s="204" t="s">
        <v>595</v>
      </c>
      <c r="Y157" s="205"/>
      <c r="Z157" s="205"/>
      <c r="AA157" s="205"/>
      <c r="AB157" s="205"/>
      <c r="AC157" s="205"/>
      <c r="AD157" s="205"/>
      <c r="AE157" s="205"/>
      <c r="AF157" s="205"/>
      <c r="AG157" s="205" t="s">
        <v>690</v>
      </c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22.5" customHeight="1" outlineLevel="1">
      <c r="A158" s="214"/>
      <c r="B158" s="215"/>
      <c r="C158" s="223" t="s">
        <v>912</v>
      </c>
      <c r="D158" s="223"/>
      <c r="E158" s="223"/>
      <c r="F158" s="223"/>
      <c r="G158" s="223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5"/>
      <c r="Z158" s="205"/>
      <c r="AA158" s="205"/>
      <c r="AB158" s="205"/>
      <c r="AC158" s="205"/>
      <c r="AD158" s="205"/>
      <c r="AE158" s="205"/>
      <c r="AF158" s="205"/>
      <c r="AG158" s="205" t="s">
        <v>198</v>
      </c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24" t="str">
        <f>C158</f>
        <v>Náklady zhotovitele, související s prováděním zkoušek a revizí předepsaných technickými normami nebo objednatelem a které jsou pro provedení díla nezbytné.</v>
      </c>
      <c r="BB158" s="205"/>
      <c r="BC158" s="205"/>
      <c r="BD158" s="205"/>
      <c r="BE158" s="205"/>
      <c r="BF158" s="205"/>
      <c r="BG158" s="205"/>
      <c r="BH158" s="205"/>
    </row>
    <row r="159" spans="1:33" ht="12.75">
      <c r="A159" s="166"/>
      <c r="B159" s="172"/>
      <c r="C159" s="225"/>
      <c r="D159" s="174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AE159">
        <v>15</v>
      </c>
      <c r="AF159">
        <v>21</v>
      </c>
      <c r="AG159" t="s">
        <v>145</v>
      </c>
    </row>
    <row r="160" spans="1:33" ht="12.75">
      <c r="A160" s="226"/>
      <c r="B160" s="227" t="s">
        <v>14</v>
      </c>
      <c r="C160" s="228"/>
      <c r="D160" s="229"/>
      <c r="E160" s="230"/>
      <c r="F160" s="230"/>
      <c r="G160" s="231">
        <f>G8+G19+G39+G46+G58+G60+G66+G70+G101+G104+G108+G124+G129+G136+G141+G144+G153</f>
        <v>0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AE160">
        <f>SUMIF(L7:L158,AE159,G7:G158)</f>
        <v>0</v>
      </c>
      <c r="AF160">
        <f>SUMIF(L7:L158,AF159,G7:G158)</f>
        <v>0</v>
      </c>
      <c r="AG160" t="s">
        <v>606</v>
      </c>
    </row>
    <row r="161" spans="3:33" ht="12.75">
      <c r="C161" s="232"/>
      <c r="D161" s="110"/>
      <c r="AG161" t="s">
        <v>607</v>
      </c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  <row r="1130" ht="12.75">
      <c r="D1130" s="110"/>
    </row>
    <row r="1131" ht="12.75">
      <c r="D1131" s="110"/>
    </row>
    <row r="1132" ht="12.75">
      <c r="D1132" s="110"/>
    </row>
    <row r="1133" ht="12.75">
      <c r="D1133" s="110"/>
    </row>
    <row r="1134" ht="12.75">
      <c r="D1134" s="110"/>
    </row>
    <row r="1135" ht="12.75">
      <c r="D1135" s="110"/>
    </row>
    <row r="1136" ht="12.75">
      <c r="D1136" s="110"/>
    </row>
    <row r="1137" ht="12.75">
      <c r="D1137" s="110"/>
    </row>
    <row r="1138" ht="12.75">
      <c r="D1138" s="110"/>
    </row>
    <row r="1139" ht="12.75">
      <c r="D1139" s="110"/>
    </row>
    <row r="1140" ht="12.75">
      <c r="D1140" s="110"/>
    </row>
    <row r="1141" ht="12.75">
      <c r="D1141" s="110"/>
    </row>
    <row r="1142" ht="12.75">
      <c r="D1142" s="110"/>
    </row>
    <row r="1143" ht="12.75">
      <c r="D1143" s="110"/>
    </row>
    <row r="1144" ht="12.75">
      <c r="D1144" s="110"/>
    </row>
    <row r="1145" ht="12.75">
      <c r="D1145" s="110"/>
    </row>
    <row r="1146" ht="12.75">
      <c r="D1146" s="110"/>
    </row>
    <row r="1147" ht="12.75">
      <c r="D1147" s="110"/>
    </row>
    <row r="1148" ht="12.75">
      <c r="D1148" s="110"/>
    </row>
    <row r="1149" ht="12.75">
      <c r="D1149" s="110"/>
    </row>
    <row r="1150" ht="12.75">
      <c r="D1150" s="110"/>
    </row>
    <row r="1151" ht="12.75">
      <c r="D1151" s="110"/>
    </row>
    <row r="1152" ht="12.75">
      <c r="D1152" s="110"/>
    </row>
    <row r="1153" ht="12.75">
      <c r="D1153" s="110"/>
    </row>
    <row r="1154" ht="12.75">
      <c r="D1154" s="110"/>
    </row>
    <row r="1155" ht="12.75">
      <c r="D1155" s="110"/>
    </row>
    <row r="1156" ht="12.75">
      <c r="D1156" s="110"/>
    </row>
    <row r="1157" ht="12.75">
      <c r="D1157" s="110"/>
    </row>
    <row r="1158" ht="12.75">
      <c r="D1158" s="110"/>
    </row>
    <row r="1159" ht="12.75">
      <c r="D1159" s="110"/>
    </row>
    <row r="1160" ht="12.75">
      <c r="D1160" s="110"/>
    </row>
    <row r="1161" ht="12.75">
      <c r="D1161" s="110"/>
    </row>
  </sheetData>
  <mergeCells count="43">
    <mergeCell ref="A1:G1"/>
    <mergeCell ref="C2:G2"/>
    <mergeCell ref="C3:G3"/>
    <mergeCell ref="C4:G4"/>
    <mergeCell ref="C10:G10"/>
    <mergeCell ref="C12:G12"/>
    <mergeCell ref="C16:G16"/>
    <mergeCell ref="C18:G18"/>
    <mergeCell ref="C21:G21"/>
    <mergeCell ref="C23:G23"/>
    <mergeCell ref="C25:G25"/>
    <mergeCell ref="C27:G27"/>
    <mergeCell ref="C30:G30"/>
    <mergeCell ref="C32:G32"/>
    <mergeCell ref="C34:G34"/>
    <mergeCell ref="C36:G36"/>
    <mergeCell ref="C41:G41"/>
    <mergeCell ref="C43:G43"/>
    <mergeCell ref="C45:G45"/>
    <mergeCell ref="C49:G49"/>
    <mergeCell ref="C51:G51"/>
    <mergeCell ref="C72:G72"/>
    <mergeCell ref="C74:G74"/>
    <mergeCell ref="C76:G76"/>
    <mergeCell ref="C78:G78"/>
    <mergeCell ref="C80:G80"/>
    <mergeCell ref="C88:G88"/>
    <mergeCell ref="C89:G89"/>
    <mergeCell ref="C91:G91"/>
    <mergeCell ref="C92:G92"/>
    <mergeCell ref="C94:G94"/>
    <mergeCell ref="C95:G95"/>
    <mergeCell ref="C96:G96"/>
    <mergeCell ref="C97:G97"/>
    <mergeCell ref="C103:G103"/>
    <mergeCell ref="C106:G106"/>
    <mergeCell ref="C107:G107"/>
    <mergeCell ref="C112:G112"/>
    <mergeCell ref="C123:G123"/>
    <mergeCell ref="C128:G128"/>
    <mergeCell ref="C135:G135"/>
    <mergeCell ref="C152:G152"/>
    <mergeCell ref="C158:G158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92"/>
  <sheetViews>
    <sheetView zoomScale="110" zoomScaleNormal="11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19" max="19" width="8.625" style="0" customWidth="1"/>
    <col min="20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98.75390625" style="0" customWidth="1"/>
    <col min="54" max="1025" width="8.625" style="0" customWidth="1"/>
  </cols>
  <sheetData>
    <row r="1" spans="1:33" ht="15.75" customHeight="1">
      <c r="A1" s="176" t="s">
        <v>129</v>
      </c>
      <c r="B1" s="176"/>
      <c r="C1" s="176"/>
      <c r="D1" s="176"/>
      <c r="E1" s="176"/>
      <c r="F1" s="176"/>
      <c r="G1" s="176"/>
      <c r="AG1" t="s">
        <v>130</v>
      </c>
    </row>
    <row r="2" spans="1:33" ht="24.95" customHeight="1">
      <c r="A2" s="169" t="s">
        <v>126</v>
      </c>
      <c r="B2" s="170" t="s">
        <v>5</v>
      </c>
      <c r="C2" s="177" t="s">
        <v>6</v>
      </c>
      <c r="D2" s="177"/>
      <c r="E2" s="177"/>
      <c r="F2" s="177"/>
      <c r="G2" s="177"/>
      <c r="AG2" t="s">
        <v>131</v>
      </c>
    </row>
    <row r="3" spans="1:33" ht="24.95" customHeight="1">
      <c r="A3" s="169" t="s">
        <v>127</v>
      </c>
      <c r="B3" s="170" t="s">
        <v>44</v>
      </c>
      <c r="C3" s="177" t="s">
        <v>45</v>
      </c>
      <c r="D3" s="177"/>
      <c r="E3" s="177"/>
      <c r="F3" s="177"/>
      <c r="G3" s="177"/>
      <c r="AC3" s="175" t="s">
        <v>132</v>
      </c>
      <c r="AG3" t="s">
        <v>133</v>
      </c>
    </row>
    <row r="4" spans="1:33" ht="24.95" customHeight="1">
      <c r="A4" s="178" t="s">
        <v>128</v>
      </c>
      <c r="B4" s="179" t="s">
        <v>52</v>
      </c>
      <c r="C4" s="180" t="s">
        <v>53</v>
      </c>
      <c r="D4" s="180"/>
      <c r="E4" s="180"/>
      <c r="F4" s="180"/>
      <c r="G4" s="180"/>
      <c r="AG4" t="s">
        <v>134</v>
      </c>
    </row>
    <row r="5" ht="12.75">
      <c r="D5" s="110"/>
    </row>
    <row r="6" spans="1:24" ht="38.25">
      <c r="A6" s="181" t="s">
        <v>135</v>
      </c>
      <c r="B6" s="182" t="s">
        <v>136</v>
      </c>
      <c r="C6" s="182" t="s">
        <v>137</v>
      </c>
      <c r="D6" s="183" t="s">
        <v>138</v>
      </c>
      <c r="E6" s="181" t="s">
        <v>139</v>
      </c>
      <c r="F6" s="184" t="s">
        <v>140</v>
      </c>
      <c r="G6" s="181" t="s">
        <v>14</v>
      </c>
      <c r="H6" s="185" t="s">
        <v>141</v>
      </c>
      <c r="I6" s="185" t="s">
        <v>142</v>
      </c>
      <c r="J6" s="185" t="s">
        <v>143</v>
      </c>
      <c r="K6" s="185" t="s">
        <v>144</v>
      </c>
      <c r="L6" s="185" t="s">
        <v>145</v>
      </c>
      <c r="M6" s="185" t="s">
        <v>146</v>
      </c>
      <c r="N6" s="185" t="s">
        <v>147</v>
      </c>
      <c r="O6" s="185" t="s">
        <v>148</v>
      </c>
      <c r="P6" s="185" t="s">
        <v>149</v>
      </c>
      <c r="Q6" s="185" t="s">
        <v>150</v>
      </c>
      <c r="R6" s="185" t="s">
        <v>151</v>
      </c>
      <c r="S6" s="185" t="s">
        <v>152</v>
      </c>
      <c r="T6" s="185" t="s">
        <v>153</v>
      </c>
      <c r="U6" s="185" t="s">
        <v>154</v>
      </c>
      <c r="V6" s="185" t="s">
        <v>155</v>
      </c>
      <c r="W6" s="185" t="s">
        <v>156</v>
      </c>
      <c r="X6" s="185" t="s">
        <v>157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158</v>
      </c>
      <c r="B8" s="189" t="s">
        <v>67</v>
      </c>
      <c r="C8" s="190" t="s">
        <v>53</v>
      </c>
      <c r="D8" s="191"/>
      <c r="E8" s="192"/>
      <c r="F8" s="193"/>
      <c r="G8" s="193">
        <f>SUMIF(AG9:AG70,"&lt;&gt;NOR",G9:G70)</f>
        <v>0</v>
      </c>
      <c r="H8" s="193"/>
      <c r="I8" s="193">
        <f>SUM(I9:I70)</f>
        <v>0</v>
      </c>
      <c r="J8" s="193"/>
      <c r="K8" s="193">
        <f>SUM(K9:K70)</f>
        <v>0</v>
      </c>
      <c r="L8" s="193"/>
      <c r="M8" s="193">
        <f>SUM(M9:M70)</f>
        <v>0</v>
      </c>
      <c r="N8" s="193"/>
      <c r="O8" s="193">
        <f>SUM(O9:O70)</f>
        <v>0.29</v>
      </c>
      <c r="P8" s="193"/>
      <c r="Q8" s="193">
        <f>SUM(Q9:Q70)</f>
        <v>56.45</v>
      </c>
      <c r="R8" s="193"/>
      <c r="S8" s="193"/>
      <c r="T8" s="194"/>
      <c r="U8" s="195"/>
      <c r="V8" s="195">
        <f>SUM(V9:V70)</f>
        <v>1243.45</v>
      </c>
      <c r="W8" s="195"/>
      <c r="X8" s="195"/>
      <c r="AG8" t="s">
        <v>159</v>
      </c>
    </row>
    <row r="9" spans="1:60" ht="22.5" outlineLevel="1">
      <c r="A9" s="206">
        <v>1</v>
      </c>
      <c r="B9" s="207" t="s">
        <v>913</v>
      </c>
      <c r="C9" s="208" t="s">
        <v>914</v>
      </c>
      <c r="D9" s="209" t="s">
        <v>192</v>
      </c>
      <c r="E9" s="210">
        <v>20</v>
      </c>
      <c r="F9" s="211"/>
      <c r="G9" s="212">
        <f>ROUND(E9*F9,2)</f>
        <v>0</v>
      </c>
      <c r="H9" s="211"/>
      <c r="I9" s="212">
        <f>ROUND(E9*H9,2)</f>
        <v>0</v>
      </c>
      <c r="J9" s="211"/>
      <c r="K9" s="212">
        <f>ROUND(E9*J9,2)</f>
        <v>0</v>
      </c>
      <c r="L9" s="212">
        <v>21</v>
      </c>
      <c r="M9" s="212">
        <f>G9*(1+L9/100)</f>
        <v>0</v>
      </c>
      <c r="N9" s="212">
        <v>0</v>
      </c>
      <c r="O9" s="212">
        <f>ROUND(E9*N9,2)</f>
        <v>0</v>
      </c>
      <c r="P9" s="212">
        <v>0.0051</v>
      </c>
      <c r="Q9" s="212">
        <f>ROUND(E9*P9,2)</f>
        <v>0.1</v>
      </c>
      <c r="R9" s="212" t="s">
        <v>193</v>
      </c>
      <c r="S9" s="212" t="s">
        <v>181</v>
      </c>
      <c r="T9" s="213" t="s">
        <v>194</v>
      </c>
      <c r="U9" s="204">
        <v>0.36</v>
      </c>
      <c r="V9" s="204">
        <f>ROUND(E9*U9,2)</f>
        <v>7.2</v>
      </c>
      <c r="W9" s="204"/>
      <c r="X9" s="204" t="s">
        <v>165</v>
      </c>
      <c r="Y9" s="205"/>
      <c r="Z9" s="205"/>
      <c r="AA9" s="205"/>
      <c r="AB9" s="205"/>
      <c r="AC9" s="205"/>
      <c r="AD9" s="205"/>
      <c r="AE9" s="205"/>
      <c r="AF9" s="205"/>
      <c r="AG9" s="205" t="s">
        <v>166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customHeight="1" outlineLevel="1">
      <c r="A10" s="214"/>
      <c r="B10" s="215"/>
      <c r="C10" s="223" t="s">
        <v>915</v>
      </c>
      <c r="D10" s="223"/>
      <c r="E10" s="223"/>
      <c r="F10" s="223"/>
      <c r="G10" s="223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5"/>
      <c r="Z10" s="205"/>
      <c r="AA10" s="205"/>
      <c r="AB10" s="205"/>
      <c r="AC10" s="205"/>
      <c r="AD10" s="205"/>
      <c r="AE10" s="205"/>
      <c r="AF10" s="205"/>
      <c r="AG10" s="205" t="s">
        <v>198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22.5" outlineLevel="1">
      <c r="A11" s="196">
        <v>2</v>
      </c>
      <c r="B11" s="197" t="s">
        <v>916</v>
      </c>
      <c r="C11" s="198" t="s">
        <v>917</v>
      </c>
      <c r="D11" s="199" t="s">
        <v>192</v>
      </c>
      <c r="E11" s="200">
        <v>397.86848</v>
      </c>
      <c r="F11" s="201"/>
      <c r="G11" s="202">
        <f>ROUND(E11*F11,2)</f>
        <v>0</v>
      </c>
      <c r="H11" s="201"/>
      <c r="I11" s="202">
        <f>ROUND(E11*H11,2)</f>
        <v>0</v>
      </c>
      <c r="J11" s="201"/>
      <c r="K11" s="202">
        <f>ROUND(E11*J11,2)</f>
        <v>0</v>
      </c>
      <c r="L11" s="202">
        <v>21</v>
      </c>
      <c r="M11" s="202">
        <f>G11*(1+L11/100)</f>
        <v>0</v>
      </c>
      <c r="N11" s="202">
        <v>0</v>
      </c>
      <c r="O11" s="202">
        <f>ROUND(E11*N11,2)</f>
        <v>0</v>
      </c>
      <c r="P11" s="202">
        <v>0.0021</v>
      </c>
      <c r="Q11" s="202">
        <f>ROUND(E11*P11,2)</f>
        <v>0.84</v>
      </c>
      <c r="R11" s="202" t="s">
        <v>193</v>
      </c>
      <c r="S11" s="202" t="s">
        <v>181</v>
      </c>
      <c r="T11" s="203" t="s">
        <v>194</v>
      </c>
      <c r="U11" s="204">
        <v>0.2</v>
      </c>
      <c r="V11" s="204">
        <f>ROUND(E11*U11,2)</f>
        <v>79.57</v>
      </c>
      <c r="W11" s="204"/>
      <c r="X11" s="204" t="s">
        <v>165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166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22.5" outlineLevel="1">
      <c r="A12" s="196">
        <v>3</v>
      </c>
      <c r="B12" s="197" t="s">
        <v>918</v>
      </c>
      <c r="C12" s="198" t="s">
        <v>919</v>
      </c>
      <c r="D12" s="199" t="s">
        <v>192</v>
      </c>
      <c r="E12" s="200">
        <v>115</v>
      </c>
      <c r="F12" s="201"/>
      <c r="G12" s="202">
        <f>ROUND(E12*F12,2)</f>
        <v>0</v>
      </c>
      <c r="H12" s="201"/>
      <c r="I12" s="202">
        <f>ROUND(E12*H12,2)</f>
        <v>0</v>
      </c>
      <c r="J12" s="201"/>
      <c r="K12" s="202">
        <f>ROUND(E12*J12,2)</f>
        <v>0</v>
      </c>
      <c r="L12" s="202">
        <v>21</v>
      </c>
      <c r="M12" s="202">
        <f>G12*(1+L12/100)</f>
        <v>0</v>
      </c>
      <c r="N12" s="202">
        <v>0</v>
      </c>
      <c r="O12" s="202">
        <f>ROUND(E12*N12,2)</f>
        <v>0</v>
      </c>
      <c r="P12" s="202">
        <v>0.0022</v>
      </c>
      <c r="Q12" s="202">
        <f>ROUND(E12*P12,2)</f>
        <v>0.25</v>
      </c>
      <c r="R12" s="202" t="s">
        <v>193</v>
      </c>
      <c r="S12" s="202" t="s">
        <v>181</v>
      </c>
      <c r="T12" s="203" t="s">
        <v>194</v>
      </c>
      <c r="U12" s="204">
        <v>0.2</v>
      </c>
      <c r="V12" s="204">
        <f>ROUND(E12*U12,2)</f>
        <v>23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166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22.5" outlineLevel="1">
      <c r="A13" s="196">
        <v>4</v>
      </c>
      <c r="B13" s="197" t="s">
        <v>920</v>
      </c>
      <c r="C13" s="198" t="s">
        <v>921</v>
      </c>
      <c r="D13" s="199" t="s">
        <v>270</v>
      </c>
      <c r="E13" s="200">
        <v>6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</v>
      </c>
      <c r="O13" s="202">
        <f>ROUND(E13*N13,2)</f>
        <v>0</v>
      </c>
      <c r="P13" s="202">
        <v>0.01874</v>
      </c>
      <c r="Q13" s="202">
        <f>ROUND(E13*P13,2)</f>
        <v>0.11</v>
      </c>
      <c r="R13" s="202" t="s">
        <v>204</v>
      </c>
      <c r="S13" s="202" t="s">
        <v>181</v>
      </c>
      <c r="T13" s="203" t="s">
        <v>194</v>
      </c>
      <c r="U13" s="204">
        <v>0.548</v>
      </c>
      <c r="V13" s="204">
        <f>ROUND(E13*U13,2)</f>
        <v>3.29</v>
      </c>
      <c r="W13" s="204"/>
      <c r="X13" s="204" t="s">
        <v>165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166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196">
        <v>5</v>
      </c>
      <c r="B14" s="197" t="s">
        <v>922</v>
      </c>
      <c r="C14" s="198" t="s">
        <v>923</v>
      </c>
      <c r="D14" s="199" t="s">
        <v>216</v>
      </c>
      <c r="E14" s="200">
        <v>2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21</v>
      </c>
      <c r="M14" s="202">
        <f>G14*(1+L14/100)</f>
        <v>0</v>
      </c>
      <c r="N14" s="202">
        <v>0.00915</v>
      </c>
      <c r="O14" s="202">
        <f>ROUND(E14*N14,2)</f>
        <v>0.02</v>
      </c>
      <c r="P14" s="202">
        <v>10.81</v>
      </c>
      <c r="Q14" s="202">
        <f>ROUND(E14*P14,2)</f>
        <v>21.62</v>
      </c>
      <c r="R14" s="202" t="s">
        <v>258</v>
      </c>
      <c r="S14" s="202" t="s">
        <v>181</v>
      </c>
      <c r="T14" s="203" t="s">
        <v>194</v>
      </c>
      <c r="U14" s="204">
        <v>78.815</v>
      </c>
      <c r="V14" s="204">
        <f>ROUND(E14*U14,2)</f>
        <v>157.63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166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>
      <c r="A15" s="196">
        <v>6</v>
      </c>
      <c r="B15" s="197" t="s">
        <v>924</v>
      </c>
      <c r="C15" s="198" t="s">
        <v>925</v>
      </c>
      <c r="D15" s="199" t="s">
        <v>216</v>
      </c>
      <c r="E15" s="200">
        <v>2</v>
      </c>
      <c r="F15" s="201"/>
      <c r="G15" s="202">
        <f>ROUND(E15*F15,2)</f>
        <v>0</v>
      </c>
      <c r="H15" s="201"/>
      <c r="I15" s="202">
        <f>ROUND(E15*H15,2)</f>
        <v>0</v>
      </c>
      <c r="J15" s="201"/>
      <c r="K15" s="202">
        <f>ROUND(E15*J15,2)</f>
        <v>0</v>
      </c>
      <c r="L15" s="202">
        <v>21</v>
      </c>
      <c r="M15" s="202">
        <f>G15*(1+L15/100)</f>
        <v>0</v>
      </c>
      <c r="N15" s="202">
        <v>0.03518</v>
      </c>
      <c r="O15" s="202">
        <f>ROUND(E15*N15,2)</f>
        <v>0.07</v>
      </c>
      <c r="P15" s="202">
        <v>0</v>
      </c>
      <c r="Q15" s="202">
        <f>ROUND(E15*P15,2)</f>
        <v>0</v>
      </c>
      <c r="R15" s="202" t="s">
        <v>258</v>
      </c>
      <c r="S15" s="202" t="s">
        <v>181</v>
      </c>
      <c r="T15" s="203" t="s">
        <v>194</v>
      </c>
      <c r="U15" s="204">
        <v>86.59</v>
      </c>
      <c r="V15" s="204">
        <f>ROUND(E15*U15,2)</f>
        <v>173.18</v>
      </c>
      <c r="W15" s="204"/>
      <c r="X15" s="204" t="s">
        <v>165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166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22.5" outlineLevel="1">
      <c r="A16" s="196">
        <v>7</v>
      </c>
      <c r="B16" s="197" t="s">
        <v>926</v>
      </c>
      <c r="C16" s="198" t="s">
        <v>927</v>
      </c>
      <c r="D16" s="199" t="s">
        <v>216</v>
      </c>
      <c r="E16" s="200">
        <v>2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0</v>
      </c>
      <c r="O16" s="202">
        <f>ROUND(E16*N16,2)</f>
        <v>0</v>
      </c>
      <c r="P16" s="202">
        <v>0</v>
      </c>
      <c r="Q16" s="202">
        <f>ROUND(E16*P16,2)</f>
        <v>0</v>
      </c>
      <c r="R16" s="202" t="s">
        <v>258</v>
      </c>
      <c r="S16" s="202" t="s">
        <v>181</v>
      </c>
      <c r="T16" s="203" t="s">
        <v>194</v>
      </c>
      <c r="U16" s="204">
        <v>4.368</v>
      </c>
      <c r="V16" s="204">
        <f>ROUND(E16*U16,2)</f>
        <v>8.74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166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22.5" outlineLevel="1">
      <c r="A17" s="206">
        <v>8</v>
      </c>
      <c r="B17" s="207" t="s">
        <v>928</v>
      </c>
      <c r="C17" s="208" t="s">
        <v>929</v>
      </c>
      <c r="D17" s="209" t="s">
        <v>343</v>
      </c>
      <c r="E17" s="210">
        <v>23.16625</v>
      </c>
      <c r="F17" s="211"/>
      <c r="G17" s="212">
        <f>ROUND(E17*F17,2)</f>
        <v>0</v>
      </c>
      <c r="H17" s="211"/>
      <c r="I17" s="212">
        <f>ROUND(E17*H17,2)</f>
        <v>0</v>
      </c>
      <c r="J17" s="211"/>
      <c r="K17" s="212">
        <f>ROUND(E17*J17,2)</f>
        <v>0</v>
      </c>
      <c r="L17" s="212">
        <v>21</v>
      </c>
      <c r="M17" s="212">
        <f>G17*(1+L17/100)</f>
        <v>0</v>
      </c>
      <c r="N17" s="212">
        <v>0</v>
      </c>
      <c r="O17" s="212">
        <f>ROUND(E17*N17,2)</f>
        <v>0</v>
      </c>
      <c r="P17" s="212">
        <v>0</v>
      </c>
      <c r="Q17" s="212">
        <f>ROUND(E17*P17,2)</f>
        <v>0</v>
      </c>
      <c r="R17" s="212" t="s">
        <v>258</v>
      </c>
      <c r="S17" s="212" t="s">
        <v>181</v>
      </c>
      <c r="T17" s="213" t="s">
        <v>194</v>
      </c>
      <c r="U17" s="204">
        <v>11.403</v>
      </c>
      <c r="V17" s="204">
        <f>ROUND(E17*U17,2)</f>
        <v>264.16</v>
      </c>
      <c r="W17" s="204"/>
      <c r="X17" s="204" t="s">
        <v>165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166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customHeight="1" outlineLevel="1">
      <c r="A18" s="214"/>
      <c r="B18" s="215"/>
      <c r="C18" s="216" t="s">
        <v>930</v>
      </c>
      <c r="D18" s="216"/>
      <c r="E18" s="216"/>
      <c r="F18" s="216"/>
      <c r="G18" s="216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205"/>
      <c r="AA18" s="205"/>
      <c r="AB18" s="205"/>
      <c r="AC18" s="205"/>
      <c r="AD18" s="205"/>
      <c r="AE18" s="205"/>
      <c r="AF18" s="205"/>
      <c r="AG18" s="205" t="s">
        <v>196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196">
        <v>9</v>
      </c>
      <c r="B19" s="197" t="s">
        <v>931</v>
      </c>
      <c r="C19" s="198" t="s">
        <v>932</v>
      </c>
      <c r="D19" s="199" t="s">
        <v>203</v>
      </c>
      <c r="E19" s="200">
        <v>3</v>
      </c>
      <c r="F19" s="201"/>
      <c r="G19" s="202">
        <f>ROUND(E19*F19,2)</f>
        <v>0</v>
      </c>
      <c r="H19" s="201"/>
      <c r="I19" s="202">
        <f>ROUND(E19*H19,2)</f>
        <v>0</v>
      </c>
      <c r="J19" s="201"/>
      <c r="K19" s="202">
        <f>ROUND(E19*J19,2)</f>
        <v>0</v>
      </c>
      <c r="L19" s="202">
        <v>21</v>
      </c>
      <c r="M19" s="202">
        <f>G19*(1+L19/100)</f>
        <v>0</v>
      </c>
      <c r="N19" s="202">
        <v>0</v>
      </c>
      <c r="O19" s="202">
        <f>ROUND(E19*N19,2)</f>
        <v>0</v>
      </c>
      <c r="P19" s="202">
        <v>0.09358</v>
      </c>
      <c r="Q19" s="202">
        <f>ROUND(E19*P19,2)</f>
        <v>0.28</v>
      </c>
      <c r="R19" s="202" t="s">
        <v>258</v>
      </c>
      <c r="S19" s="202" t="s">
        <v>181</v>
      </c>
      <c r="T19" s="203" t="s">
        <v>194</v>
      </c>
      <c r="U19" s="204">
        <v>0.35</v>
      </c>
      <c r="V19" s="204">
        <f>ROUND(E19*U19,2)</f>
        <v>1.05</v>
      </c>
      <c r="W19" s="204"/>
      <c r="X19" s="204" t="s">
        <v>165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166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196">
        <v>10</v>
      </c>
      <c r="B20" s="197" t="s">
        <v>933</v>
      </c>
      <c r="C20" s="198" t="s">
        <v>934</v>
      </c>
      <c r="D20" s="199" t="s">
        <v>203</v>
      </c>
      <c r="E20" s="200">
        <v>5</v>
      </c>
      <c r="F20" s="201"/>
      <c r="G20" s="202">
        <f>ROUND(E20*F20,2)</f>
        <v>0</v>
      </c>
      <c r="H20" s="201"/>
      <c r="I20" s="202">
        <f>ROUND(E20*H20,2)</f>
        <v>0</v>
      </c>
      <c r="J20" s="201"/>
      <c r="K20" s="202">
        <f>ROUND(E20*J20,2)</f>
        <v>0</v>
      </c>
      <c r="L20" s="202">
        <v>21</v>
      </c>
      <c r="M20" s="202">
        <f>G20*(1+L20/100)</f>
        <v>0</v>
      </c>
      <c r="N20" s="202">
        <v>0</v>
      </c>
      <c r="O20" s="202">
        <f>ROUND(E20*N20,2)</f>
        <v>0</v>
      </c>
      <c r="P20" s="202">
        <v>0.27689</v>
      </c>
      <c r="Q20" s="202">
        <f>ROUND(E20*P20,2)</f>
        <v>1.38</v>
      </c>
      <c r="R20" s="202" t="s">
        <v>258</v>
      </c>
      <c r="S20" s="202" t="s">
        <v>181</v>
      </c>
      <c r="T20" s="203" t="s">
        <v>194</v>
      </c>
      <c r="U20" s="204">
        <v>0.76</v>
      </c>
      <c r="V20" s="204">
        <f>ROUND(E20*U20,2)</f>
        <v>3.8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166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196">
        <v>11</v>
      </c>
      <c r="B21" s="197" t="s">
        <v>935</v>
      </c>
      <c r="C21" s="198" t="s">
        <v>936</v>
      </c>
      <c r="D21" s="199" t="s">
        <v>203</v>
      </c>
      <c r="E21" s="200">
        <v>7</v>
      </c>
      <c r="F21" s="201"/>
      <c r="G21" s="202">
        <f>ROUND(E21*F21,2)</f>
        <v>0</v>
      </c>
      <c r="H21" s="201"/>
      <c r="I21" s="202">
        <f>ROUND(E21*H21,2)</f>
        <v>0</v>
      </c>
      <c r="J21" s="201"/>
      <c r="K21" s="202">
        <f>ROUND(E21*J21,2)</f>
        <v>0</v>
      </c>
      <c r="L21" s="202">
        <v>21</v>
      </c>
      <c r="M21" s="202">
        <f>G21*(1+L21/100)</f>
        <v>0</v>
      </c>
      <c r="N21" s="202">
        <v>0</v>
      </c>
      <c r="O21" s="202">
        <f>ROUND(E21*N21,2)</f>
        <v>0</v>
      </c>
      <c r="P21" s="202">
        <v>0.20748</v>
      </c>
      <c r="Q21" s="202">
        <f>ROUND(E21*P21,2)</f>
        <v>1.45</v>
      </c>
      <c r="R21" s="202" t="s">
        <v>258</v>
      </c>
      <c r="S21" s="202" t="s">
        <v>181</v>
      </c>
      <c r="T21" s="203" t="s">
        <v>194</v>
      </c>
      <c r="U21" s="204">
        <v>0.57</v>
      </c>
      <c r="V21" s="204">
        <f>ROUND(E21*U21,2)</f>
        <v>3.99</v>
      </c>
      <c r="W21" s="204"/>
      <c r="X21" s="204" t="s">
        <v>165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166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>
      <c r="A22" s="196">
        <v>12</v>
      </c>
      <c r="B22" s="197" t="s">
        <v>937</v>
      </c>
      <c r="C22" s="198" t="s">
        <v>938</v>
      </c>
      <c r="D22" s="199" t="s">
        <v>216</v>
      </c>
      <c r="E22" s="200">
        <v>2</v>
      </c>
      <c r="F22" s="201"/>
      <c r="G22" s="202">
        <f>ROUND(E22*F22,2)</f>
        <v>0</v>
      </c>
      <c r="H22" s="201"/>
      <c r="I22" s="202">
        <f>ROUND(E22*H22,2)</f>
        <v>0</v>
      </c>
      <c r="J22" s="201"/>
      <c r="K22" s="202">
        <f>ROUND(E22*J22,2)</f>
        <v>0</v>
      </c>
      <c r="L22" s="202">
        <v>21</v>
      </c>
      <c r="M22" s="202">
        <f>G22*(1+L22/100)</f>
        <v>0</v>
      </c>
      <c r="N22" s="202">
        <v>0</v>
      </c>
      <c r="O22" s="202">
        <f>ROUND(E22*N22,2)</f>
        <v>0</v>
      </c>
      <c r="P22" s="202">
        <v>0.2998</v>
      </c>
      <c r="Q22" s="202">
        <f>ROUND(E22*P22,2)</f>
        <v>0.6</v>
      </c>
      <c r="R22" s="202" t="s">
        <v>258</v>
      </c>
      <c r="S22" s="202" t="s">
        <v>181</v>
      </c>
      <c r="T22" s="203" t="s">
        <v>194</v>
      </c>
      <c r="U22" s="204">
        <v>2.307</v>
      </c>
      <c r="V22" s="204">
        <f>ROUND(E22*U22,2)</f>
        <v>4.61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166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196">
        <v>13</v>
      </c>
      <c r="B23" s="197" t="s">
        <v>939</v>
      </c>
      <c r="C23" s="198" t="s">
        <v>940</v>
      </c>
      <c r="D23" s="199" t="s">
        <v>216</v>
      </c>
      <c r="E23" s="200">
        <v>2</v>
      </c>
      <c r="F23" s="201"/>
      <c r="G23" s="202">
        <f>ROUND(E23*F23,2)</f>
        <v>0</v>
      </c>
      <c r="H23" s="201"/>
      <c r="I23" s="202">
        <f>ROUND(E23*H23,2)</f>
        <v>0</v>
      </c>
      <c r="J23" s="201"/>
      <c r="K23" s="202">
        <f>ROUND(E23*J23,2)</f>
        <v>0</v>
      </c>
      <c r="L23" s="202">
        <v>21</v>
      </c>
      <c r="M23" s="202">
        <f>G23*(1+L23/100)</f>
        <v>0</v>
      </c>
      <c r="N23" s="202">
        <v>0.00499</v>
      </c>
      <c r="O23" s="202">
        <f>ROUND(E23*N23,2)</f>
        <v>0.01</v>
      </c>
      <c r="P23" s="202">
        <v>0</v>
      </c>
      <c r="Q23" s="202">
        <f>ROUND(E23*P23,2)</f>
        <v>0</v>
      </c>
      <c r="R23" s="202" t="s">
        <v>258</v>
      </c>
      <c r="S23" s="202" t="s">
        <v>181</v>
      </c>
      <c r="T23" s="203" t="s">
        <v>194</v>
      </c>
      <c r="U23" s="204">
        <v>2.2</v>
      </c>
      <c r="V23" s="204">
        <f>ROUND(E23*U23,2)</f>
        <v>4.4</v>
      </c>
      <c r="W23" s="204"/>
      <c r="X23" s="204" t="s">
        <v>165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166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22.5" outlineLevel="1">
      <c r="A24" s="196">
        <v>14</v>
      </c>
      <c r="B24" s="197" t="s">
        <v>941</v>
      </c>
      <c r="C24" s="198" t="s">
        <v>942</v>
      </c>
      <c r="D24" s="199" t="s">
        <v>216</v>
      </c>
      <c r="E24" s="200">
        <v>2</v>
      </c>
      <c r="F24" s="201"/>
      <c r="G24" s="202">
        <f>ROUND(E24*F24,2)</f>
        <v>0</v>
      </c>
      <c r="H24" s="201"/>
      <c r="I24" s="202">
        <f>ROUND(E24*H24,2)</f>
        <v>0</v>
      </c>
      <c r="J24" s="201"/>
      <c r="K24" s="202">
        <f>ROUND(E24*J24,2)</f>
        <v>0</v>
      </c>
      <c r="L24" s="202">
        <v>21</v>
      </c>
      <c r="M24" s="202">
        <f>G24*(1+L24/100)</f>
        <v>0</v>
      </c>
      <c r="N24" s="202">
        <v>0</v>
      </c>
      <c r="O24" s="202">
        <f>ROUND(E24*N24,2)</f>
        <v>0</v>
      </c>
      <c r="P24" s="202">
        <v>0</v>
      </c>
      <c r="Q24" s="202">
        <f>ROUND(E24*P24,2)</f>
        <v>0</v>
      </c>
      <c r="R24" s="202" t="s">
        <v>258</v>
      </c>
      <c r="S24" s="202" t="s">
        <v>181</v>
      </c>
      <c r="T24" s="203" t="s">
        <v>194</v>
      </c>
      <c r="U24" s="204">
        <v>0.75</v>
      </c>
      <c r="V24" s="204">
        <f>ROUND(E24*U24,2)</f>
        <v>1.5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166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196">
        <v>15</v>
      </c>
      <c r="B25" s="197" t="s">
        <v>943</v>
      </c>
      <c r="C25" s="198" t="s">
        <v>944</v>
      </c>
      <c r="D25" s="199" t="s">
        <v>216</v>
      </c>
      <c r="E25" s="200">
        <v>1</v>
      </c>
      <c r="F25" s="201"/>
      <c r="G25" s="202">
        <f>ROUND(E25*F25,2)</f>
        <v>0</v>
      </c>
      <c r="H25" s="201"/>
      <c r="I25" s="202">
        <f>ROUND(E25*H25,2)</f>
        <v>0</v>
      </c>
      <c r="J25" s="201"/>
      <c r="K25" s="202">
        <f>ROUND(E25*J25,2)</f>
        <v>0</v>
      </c>
      <c r="L25" s="202">
        <v>21</v>
      </c>
      <c r="M25" s="202">
        <f>G25*(1+L25/100)</f>
        <v>0</v>
      </c>
      <c r="N25" s="202">
        <v>0</v>
      </c>
      <c r="O25" s="202">
        <f>ROUND(E25*N25,2)</f>
        <v>0</v>
      </c>
      <c r="P25" s="202">
        <v>0.308</v>
      </c>
      <c r="Q25" s="202">
        <f>ROUND(E25*P25,2)</f>
        <v>0.31</v>
      </c>
      <c r="R25" s="202" t="s">
        <v>258</v>
      </c>
      <c r="S25" s="202" t="s">
        <v>181</v>
      </c>
      <c r="T25" s="203" t="s">
        <v>194</v>
      </c>
      <c r="U25" s="204">
        <v>8.544</v>
      </c>
      <c r="V25" s="204">
        <f>ROUND(E25*U25,2)</f>
        <v>8.54</v>
      </c>
      <c r="W25" s="204"/>
      <c r="X25" s="204" t="s">
        <v>165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166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33.75" outlineLevel="1">
      <c r="A26" s="196">
        <v>16</v>
      </c>
      <c r="B26" s="197" t="s">
        <v>945</v>
      </c>
      <c r="C26" s="198" t="s">
        <v>946</v>
      </c>
      <c r="D26" s="199" t="s">
        <v>216</v>
      </c>
      <c r="E26" s="200">
        <v>2</v>
      </c>
      <c r="F26" s="201"/>
      <c r="G26" s="202">
        <f>ROUND(E26*F26,2)</f>
        <v>0</v>
      </c>
      <c r="H26" s="201"/>
      <c r="I26" s="202">
        <f>ROUND(E26*H26,2)</f>
        <v>0</v>
      </c>
      <c r="J26" s="201"/>
      <c r="K26" s="202">
        <f>ROUND(E26*J26,2)</f>
        <v>0</v>
      </c>
      <c r="L26" s="202">
        <v>21</v>
      </c>
      <c r="M26" s="202">
        <f>G26*(1+L26/100)</f>
        <v>0</v>
      </c>
      <c r="N26" s="202">
        <v>0.00307</v>
      </c>
      <c r="O26" s="202">
        <f>ROUND(E26*N26,2)</f>
        <v>0.01</v>
      </c>
      <c r="P26" s="202">
        <v>0</v>
      </c>
      <c r="Q26" s="202">
        <f>ROUND(E26*P26,2)</f>
        <v>0</v>
      </c>
      <c r="R26" s="202" t="s">
        <v>258</v>
      </c>
      <c r="S26" s="202" t="s">
        <v>181</v>
      </c>
      <c r="T26" s="203" t="s">
        <v>194</v>
      </c>
      <c r="U26" s="204">
        <v>6.18</v>
      </c>
      <c r="V26" s="204">
        <f>ROUND(E26*U26,2)</f>
        <v>12.36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166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33.75" outlineLevel="1">
      <c r="A27" s="196">
        <v>17</v>
      </c>
      <c r="B27" s="197" t="s">
        <v>947</v>
      </c>
      <c r="C27" s="198" t="s">
        <v>948</v>
      </c>
      <c r="D27" s="199" t="s">
        <v>216</v>
      </c>
      <c r="E27" s="200">
        <v>1</v>
      </c>
      <c r="F27" s="201"/>
      <c r="G27" s="202">
        <f>ROUND(E27*F27,2)</f>
        <v>0</v>
      </c>
      <c r="H27" s="201"/>
      <c r="I27" s="202">
        <f>ROUND(E27*H27,2)</f>
        <v>0</v>
      </c>
      <c r="J27" s="201"/>
      <c r="K27" s="202">
        <f>ROUND(E27*J27,2)</f>
        <v>0</v>
      </c>
      <c r="L27" s="202">
        <v>21</v>
      </c>
      <c r="M27" s="202">
        <f>G27*(1+L27/100)</f>
        <v>0</v>
      </c>
      <c r="N27" s="202">
        <v>0</v>
      </c>
      <c r="O27" s="202">
        <f>ROUND(E27*N27,2)</f>
        <v>0</v>
      </c>
      <c r="P27" s="202">
        <v>0</v>
      </c>
      <c r="Q27" s="202">
        <f>ROUND(E27*P27,2)</f>
        <v>0</v>
      </c>
      <c r="R27" s="202" t="s">
        <v>258</v>
      </c>
      <c r="S27" s="202" t="s">
        <v>181</v>
      </c>
      <c r="T27" s="203" t="s">
        <v>194</v>
      </c>
      <c r="U27" s="204">
        <v>1.07</v>
      </c>
      <c r="V27" s="204">
        <f>ROUND(E27*U27,2)</f>
        <v>1.07</v>
      </c>
      <c r="W27" s="204"/>
      <c r="X27" s="204" t="s">
        <v>165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166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33.75" outlineLevel="1">
      <c r="A28" s="196">
        <v>18</v>
      </c>
      <c r="B28" s="197" t="s">
        <v>949</v>
      </c>
      <c r="C28" s="198" t="s">
        <v>950</v>
      </c>
      <c r="D28" s="199" t="s">
        <v>216</v>
      </c>
      <c r="E28" s="200">
        <v>1</v>
      </c>
      <c r="F28" s="201"/>
      <c r="G28" s="202">
        <f>ROUND(E28*F28,2)</f>
        <v>0</v>
      </c>
      <c r="H28" s="201"/>
      <c r="I28" s="202">
        <f>ROUND(E28*H28,2)</f>
        <v>0</v>
      </c>
      <c r="J28" s="201"/>
      <c r="K28" s="202">
        <f>ROUND(E28*J28,2)</f>
        <v>0</v>
      </c>
      <c r="L28" s="202">
        <v>21</v>
      </c>
      <c r="M28" s="202">
        <f>G28*(1+L28/100)</f>
        <v>0</v>
      </c>
      <c r="N28" s="202">
        <v>0</v>
      </c>
      <c r="O28" s="202">
        <f>ROUND(E28*N28,2)</f>
        <v>0</v>
      </c>
      <c r="P28" s="202">
        <v>0</v>
      </c>
      <c r="Q28" s="202">
        <f>ROUND(E28*P28,2)</f>
        <v>0</v>
      </c>
      <c r="R28" s="202" t="s">
        <v>258</v>
      </c>
      <c r="S28" s="202" t="s">
        <v>181</v>
      </c>
      <c r="T28" s="203" t="s">
        <v>194</v>
      </c>
      <c r="U28" s="204">
        <v>2.14</v>
      </c>
      <c r="V28" s="204">
        <f>ROUND(E28*U28,2)</f>
        <v>2.14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166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>
      <c r="A29" s="196">
        <v>19</v>
      </c>
      <c r="B29" s="197" t="s">
        <v>951</v>
      </c>
      <c r="C29" s="198" t="s">
        <v>952</v>
      </c>
      <c r="D29" s="199" t="s">
        <v>216</v>
      </c>
      <c r="E29" s="200">
        <v>1</v>
      </c>
      <c r="F29" s="201"/>
      <c r="G29" s="202">
        <f>ROUND(E29*F29,2)</f>
        <v>0</v>
      </c>
      <c r="H29" s="201"/>
      <c r="I29" s="202">
        <f>ROUND(E29*H29,2)</f>
        <v>0</v>
      </c>
      <c r="J29" s="201"/>
      <c r="K29" s="202">
        <f>ROUND(E29*J29,2)</f>
        <v>0</v>
      </c>
      <c r="L29" s="202">
        <v>21</v>
      </c>
      <c r="M29" s="202">
        <f>G29*(1+L29/100)</f>
        <v>0</v>
      </c>
      <c r="N29" s="202">
        <v>0</v>
      </c>
      <c r="O29" s="202">
        <f>ROUND(E29*N29,2)</f>
        <v>0</v>
      </c>
      <c r="P29" s="202">
        <v>0.692</v>
      </c>
      <c r="Q29" s="202">
        <f>ROUND(E29*P29,2)</f>
        <v>0.69</v>
      </c>
      <c r="R29" s="202" t="s">
        <v>258</v>
      </c>
      <c r="S29" s="202" t="s">
        <v>181</v>
      </c>
      <c r="T29" s="203" t="s">
        <v>194</v>
      </c>
      <c r="U29" s="204">
        <v>6.137</v>
      </c>
      <c r="V29" s="204">
        <f>ROUND(E29*U29,2)</f>
        <v>6.14</v>
      </c>
      <c r="W29" s="204"/>
      <c r="X29" s="204" t="s">
        <v>165</v>
      </c>
      <c r="Y29" s="205"/>
      <c r="Z29" s="205"/>
      <c r="AA29" s="205"/>
      <c r="AB29" s="205"/>
      <c r="AC29" s="205"/>
      <c r="AD29" s="205"/>
      <c r="AE29" s="205"/>
      <c r="AF29" s="205"/>
      <c r="AG29" s="205" t="s">
        <v>166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1">
      <c r="A30" s="196">
        <v>20</v>
      </c>
      <c r="B30" s="197" t="s">
        <v>953</v>
      </c>
      <c r="C30" s="198" t="s">
        <v>954</v>
      </c>
      <c r="D30" s="199" t="s">
        <v>270</v>
      </c>
      <c r="E30" s="200">
        <v>8</v>
      </c>
      <c r="F30" s="201"/>
      <c r="G30" s="202">
        <f>ROUND(E30*F30,2)</f>
        <v>0</v>
      </c>
      <c r="H30" s="201"/>
      <c r="I30" s="202">
        <f>ROUND(E30*H30,2)</f>
        <v>0</v>
      </c>
      <c r="J30" s="201"/>
      <c r="K30" s="202">
        <f>ROUND(E30*J30,2)</f>
        <v>0</v>
      </c>
      <c r="L30" s="202">
        <v>21</v>
      </c>
      <c r="M30" s="202">
        <f>G30*(1+L30/100)</f>
        <v>0</v>
      </c>
      <c r="N30" s="202">
        <v>0.00038</v>
      </c>
      <c r="O30" s="202">
        <f>ROUND(E30*N30,2)</f>
        <v>0</v>
      </c>
      <c r="P30" s="202">
        <v>0.052</v>
      </c>
      <c r="Q30" s="202">
        <f>ROUND(E30*P30,2)</f>
        <v>0.42</v>
      </c>
      <c r="R30" s="202" t="s">
        <v>258</v>
      </c>
      <c r="S30" s="202" t="s">
        <v>181</v>
      </c>
      <c r="T30" s="203" t="s">
        <v>194</v>
      </c>
      <c r="U30" s="204">
        <v>1</v>
      </c>
      <c r="V30" s="204">
        <f>ROUND(E30*U30,2)</f>
        <v>8</v>
      </c>
      <c r="W30" s="204"/>
      <c r="X30" s="204" t="s">
        <v>165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166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>
      <c r="A31" s="196">
        <v>21</v>
      </c>
      <c r="B31" s="197" t="s">
        <v>955</v>
      </c>
      <c r="C31" s="198" t="s">
        <v>956</v>
      </c>
      <c r="D31" s="199" t="s">
        <v>216</v>
      </c>
      <c r="E31" s="200">
        <v>3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</v>
      </c>
      <c r="O31" s="202">
        <f>ROUND(E31*N31,2)</f>
        <v>0</v>
      </c>
      <c r="P31" s="202">
        <v>0</v>
      </c>
      <c r="Q31" s="202">
        <f>ROUND(E31*P31,2)</f>
        <v>0</v>
      </c>
      <c r="R31" s="202" t="s">
        <v>258</v>
      </c>
      <c r="S31" s="202" t="s">
        <v>181</v>
      </c>
      <c r="T31" s="203" t="s">
        <v>194</v>
      </c>
      <c r="U31" s="204">
        <v>0.45</v>
      </c>
      <c r="V31" s="204">
        <f>ROUND(E31*U31,2)</f>
        <v>1.35</v>
      </c>
      <c r="W31" s="204"/>
      <c r="X31" s="204" t="s">
        <v>165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166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22.5" outlineLevel="1">
      <c r="A32" s="196">
        <v>22</v>
      </c>
      <c r="B32" s="197" t="s">
        <v>957</v>
      </c>
      <c r="C32" s="198" t="s">
        <v>958</v>
      </c>
      <c r="D32" s="199" t="s">
        <v>216</v>
      </c>
      <c r="E32" s="200">
        <v>3</v>
      </c>
      <c r="F32" s="201"/>
      <c r="G32" s="202">
        <f>ROUND(E32*F32,2)</f>
        <v>0</v>
      </c>
      <c r="H32" s="201"/>
      <c r="I32" s="202">
        <f>ROUND(E32*H32,2)</f>
        <v>0</v>
      </c>
      <c r="J32" s="201"/>
      <c r="K32" s="202">
        <f>ROUND(E32*J32,2)</f>
        <v>0</v>
      </c>
      <c r="L32" s="202">
        <v>21</v>
      </c>
      <c r="M32" s="202">
        <f>G32*(1+L32/100)</f>
        <v>0</v>
      </c>
      <c r="N32" s="202">
        <v>0</v>
      </c>
      <c r="O32" s="202">
        <f>ROUND(E32*N32,2)</f>
        <v>0</v>
      </c>
      <c r="P32" s="202">
        <v>0</v>
      </c>
      <c r="Q32" s="202">
        <f>ROUND(E32*P32,2)</f>
        <v>0</v>
      </c>
      <c r="R32" s="202" t="s">
        <v>258</v>
      </c>
      <c r="S32" s="202" t="s">
        <v>181</v>
      </c>
      <c r="T32" s="203" t="s">
        <v>194</v>
      </c>
      <c r="U32" s="204">
        <v>1.16</v>
      </c>
      <c r="V32" s="204">
        <f>ROUND(E32*U32,2)</f>
        <v>3.48</v>
      </c>
      <c r="W32" s="204"/>
      <c r="X32" s="204" t="s">
        <v>165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166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22.5" outlineLevel="1">
      <c r="A33" s="196">
        <v>23</v>
      </c>
      <c r="B33" s="197" t="s">
        <v>959</v>
      </c>
      <c r="C33" s="198" t="s">
        <v>960</v>
      </c>
      <c r="D33" s="199" t="s">
        <v>216</v>
      </c>
      <c r="E33" s="200">
        <v>2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</v>
      </c>
      <c r="O33" s="202">
        <f>ROUND(E33*N33,2)</f>
        <v>0</v>
      </c>
      <c r="P33" s="202">
        <v>0</v>
      </c>
      <c r="Q33" s="202">
        <f>ROUND(E33*P33,2)</f>
        <v>0</v>
      </c>
      <c r="R33" s="202" t="s">
        <v>258</v>
      </c>
      <c r="S33" s="202" t="s">
        <v>181</v>
      </c>
      <c r="T33" s="203" t="s">
        <v>194</v>
      </c>
      <c r="U33" s="204">
        <v>4.4</v>
      </c>
      <c r="V33" s="204">
        <f>ROUND(E33*U33,2)</f>
        <v>8.8</v>
      </c>
      <c r="W33" s="204"/>
      <c r="X33" s="204" t="s">
        <v>165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166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22.5" outlineLevel="1">
      <c r="A34" s="196">
        <v>24</v>
      </c>
      <c r="B34" s="197" t="s">
        <v>961</v>
      </c>
      <c r="C34" s="198" t="s">
        <v>962</v>
      </c>
      <c r="D34" s="199" t="s">
        <v>216</v>
      </c>
      <c r="E34" s="200">
        <v>1</v>
      </c>
      <c r="F34" s="201"/>
      <c r="G34" s="202">
        <f>ROUND(E34*F34,2)</f>
        <v>0</v>
      </c>
      <c r="H34" s="201"/>
      <c r="I34" s="202">
        <f>ROUND(E34*H34,2)</f>
        <v>0</v>
      </c>
      <c r="J34" s="201"/>
      <c r="K34" s="202">
        <f>ROUND(E34*J34,2)</f>
        <v>0</v>
      </c>
      <c r="L34" s="202">
        <v>21</v>
      </c>
      <c r="M34" s="202">
        <f>G34*(1+L34/100)</f>
        <v>0</v>
      </c>
      <c r="N34" s="202">
        <v>0</v>
      </c>
      <c r="O34" s="202">
        <f>ROUND(E34*N34,2)</f>
        <v>0</v>
      </c>
      <c r="P34" s="202">
        <v>0</v>
      </c>
      <c r="Q34" s="202">
        <f>ROUND(E34*P34,2)</f>
        <v>0</v>
      </c>
      <c r="R34" s="202" t="s">
        <v>258</v>
      </c>
      <c r="S34" s="202" t="s">
        <v>181</v>
      </c>
      <c r="T34" s="203" t="s">
        <v>194</v>
      </c>
      <c r="U34" s="204">
        <v>5.01</v>
      </c>
      <c r="V34" s="204">
        <f>ROUND(E34*U34,2)</f>
        <v>5.01</v>
      </c>
      <c r="W34" s="204"/>
      <c r="X34" s="204" t="s">
        <v>165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166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22.5" outlineLevel="1">
      <c r="A35" s="196">
        <v>25</v>
      </c>
      <c r="B35" s="197" t="s">
        <v>963</v>
      </c>
      <c r="C35" s="198" t="s">
        <v>964</v>
      </c>
      <c r="D35" s="199" t="s">
        <v>216</v>
      </c>
      <c r="E35" s="200">
        <v>2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21</v>
      </c>
      <c r="M35" s="202">
        <f>G35*(1+L35/100)</f>
        <v>0</v>
      </c>
      <c r="N35" s="202">
        <v>0</v>
      </c>
      <c r="O35" s="202">
        <f>ROUND(E35*N35,2)</f>
        <v>0</v>
      </c>
      <c r="P35" s="202">
        <v>0</v>
      </c>
      <c r="Q35" s="202">
        <f>ROUND(E35*P35,2)</f>
        <v>0</v>
      </c>
      <c r="R35" s="202" t="s">
        <v>258</v>
      </c>
      <c r="S35" s="202" t="s">
        <v>181</v>
      </c>
      <c r="T35" s="203" t="s">
        <v>194</v>
      </c>
      <c r="U35" s="204">
        <v>1.37</v>
      </c>
      <c r="V35" s="204">
        <f>ROUND(E35*U35,2)</f>
        <v>2.74</v>
      </c>
      <c r="W35" s="204"/>
      <c r="X35" s="204" t="s">
        <v>165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166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22.5" outlineLevel="1">
      <c r="A36" s="196">
        <v>26</v>
      </c>
      <c r="B36" s="197" t="s">
        <v>965</v>
      </c>
      <c r="C36" s="198" t="s">
        <v>966</v>
      </c>
      <c r="D36" s="199" t="s">
        <v>216</v>
      </c>
      <c r="E36" s="200">
        <v>1</v>
      </c>
      <c r="F36" s="201"/>
      <c r="G36" s="202">
        <f>ROUND(E36*F36,2)</f>
        <v>0</v>
      </c>
      <c r="H36" s="201"/>
      <c r="I36" s="202">
        <f>ROUND(E36*H36,2)</f>
        <v>0</v>
      </c>
      <c r="J36" s="201"/>
      <c r="K36" s="202">
        <f>ROUND(E36*J36,2)</f>
        <v>0</v>
      </c>
      <c r="L36" s="202">
        <v>21</v>
      </c>
      <c r="M36" s="202">
        <f>G36*(1+L36/100)</f>
        <v>0</v>
      </c>
      <c r="N36" s="202">
        <v>0</v>
      </c>
      <c r="O36" s="202">
        <f>ROUND(E36*N36,2)</f>
        <v>0</v>
      </c>
      <c r="P36" s="202">
        <v>0</v>
      </c>
      <c r="Q36" s="202">
        <f>ROUND(E36*P36,2)</f>
        <v>0</v>
      </c>
      <c r="R36" s="202" t="s">
        <v>258</v>
      </c>
      <c r="S36" s="202" t="s">
        <v>181</v>
      </c>
      <c r="T36" s="203" t="s">
        <v>194</v>
      </c>
      <c r="U36" s="204">
        <v>2.77</v>
      </c>
      <c r="V36" s="204">
        <f>ROUND(E36*U36,2)</f>
        <v>2.77</v>
      </c>
      <c r="W36" s="204"/>
      <c r="X36" s="204" t="s">
        <v>165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166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22.5" outlineLevel="1">
      <c r="A37" s="196">
        <v>27</v>
      </c>
      <c r="B37" s="197" t="s">
        <v>967</v>
      </c>
      <c r="C37" s="198" t="s">
        <v>968</v>
      </c>
      <c r="D37" s="199" t="s">
        <v>216</v>
      </c>
      <c r="E37" s="200">
        <v>3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0.00499</v>
      </c>
      <c r="O37" s="202">
        <f>ROUND(E37*N37,2)</f>
        <v>0.01</v>
      </c>
      <c r="P37" s="202">
        <v>0</v>
      </c>
      <c r="Q37" s="202">
        <f>ROUND(E37*P37,2)</f>
        <v>0</v>
      </c>
      <c r="R37" s="202" t="s">
        <v>258</v>
      </c>
      <c r="S37" s="202" t="s">
        <v>181</v>
      </c>
      <c r="T37" s="203" t="s">
        <v>194</v>
      </c>
      <c r="U37" s="204">
        <v>2.36</v>
      </c>
      <c r="V37" s="204">
        <f>ROUND(E37*U37,2)</f>
        <v>7.08</v>
      </c>
      <c r="W37" s="204"/>
      <c r="X37" s="204" t="s">
        <v>165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166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22.5" outlineLevel="1">
      <c r="A38" s="196">
        <v>28</v>
      </c>
      <c r="B38" s="197" t="s">
        <v>969</v>
      </c>
      <c r="C38" s="198" t="s">
        <v>970</v>
      </c>
      <c r="D38" s="199" t="s">
        <v>216</v>
      </c>
      <c r="E38" s="200">
        <v>2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0.01536</v>
      </c>
      <c r="O38" s="202">
        <f>ROUND(E38*N38,2)</f>
        <v>0.03</v>
      </c>
      <c r="P38" s="202">
        <v>0</v>
      </c>
      <c r="Q38" s="202">
        <f>ROUND(E38*P38,2)</f>
        <v>0</v>
      </c>
      <c r="R38" s="202" t="s">
        <v>258</v>
      </c>
      <c r="S38" s="202" t="s">
        <v>181</v>
      </c>
      <c r="T38" s="203" t="s">
        <v>194</v>
      </c>
      <c r="U38" s="204">
        <v>7.25</v>
      </c>
      <c r="V38" s="204">
        <f>ROUND(E38*U38,2)</f>
        <v>14.5</v>
      </c>
      <c r="W38" s="204"/>
      <c r="X38" s="204" t="s">
        <v>165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166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22.5" outlineLevel="1">
      <c r="A39" s="196">
        <v>29</v>
      </c>
      <c r="B39" s="197" t="s">
        <v>971</v>
      </c>
      <c r="C39" s="198" t="s">
        <v>972</v>
      </c>
      <c r="D39" s="199" t="s">
        <v>216</v>
      </c>
      <c r="E39" s="200">
        <v>1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0.01997</v>
      </c>
      <c r="O39" s="202">
        <f>ROUND(E39*N39,2)</f>
        <v>0.02</v>
      </c>
      <c r="P39" s="202">
        <v>0</v>
      </c>
      <c r="Q39" s="202">
        <f>ROUND(E39*P39,2)</f>
        <v>0</v>
      </c>
      <c r="R39" s="202" t="s">
        <v>258</v>
      </c>
      <c r="S39" s="202" t="s">
        <v>181</v>
      </c>
      <c r="T39" s="203" t="s">
        <v>194</v>
      </c>
      <c r="U39" s="204">
        <v>9.35</v>
      </c>
      <c r="V39" s="204">
        <f>ROUND(E39*U39,2)</f>
        <v>9.35</v>
      </c>
      <c r="W39" s="204"/>
      <c r="X39" s="204" t="s">
        <v>165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166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outlineLevel="1">
      <c r="A40" s="196">
        <v>30</v>
      </c>
      <c r="B40" s="197" t="s">
        <v>973</v>
      </c>
      <c r="C40" s="198" t="s">
        <v>974</v>
      </c>
      <c r="D40" s="199" t="s">
        <v>216</v>
      </c>
      <c r="E40" s="200">
        <v>1</v>
      </c>
      <c r="F40" s="201"/>
      <c r="G40" s="202">
        <f>ROUND(E40*F40,2)</f>
        <v>0</v>
      </c>
      <c r="H40" s="201"/>
      <c r="I40" s="202">
        <f>ROUND(E40*H40,2)</f>
        <v>0</v>
      </c>
      <c r="J40" s="201"/>
      <c r="K40" s="202">
        <f>ROUND(E40*J40,2)</f>
        <v>0</v>
      </c>
      <c r="L40" s="202">
        <v>21</v>
      </c>
      <c r="M40" s="202">
        <f>G40*(1+L40/100)</f>
        <v>0</v>
      </c>
      <c r="N40" s="202">
        <v>7E-05</v>
      </c>
      <c r="O40" s="202">
        <f>ROUND(E40*N40,2)</f>
        <v>0</v>
      </c>
      <c r="P40" s="202">
        <v>0.021</v>
      </c>
      <c r="Q40" s="202">
        <f>ROUND(E40*P40,2)</f>
        <v>0.02</v>
      </c>
      <c r="R40" s="202" t="s">
        <v>258</v>
      </c>
      <c r="S40" s="202" t="s">
        <v>181</v>
      </c>
      <c r="T40" s="203" t="s">
        <v>194</v>
      </c>
      <c r="U40" s="204">
        <v>0.43</v>
      </c>
      <c r="V40" s="204">
        <f>ROUND(E40*U40,2)</f>
        <v>0.43</v>
      </c>
      <c r="W40" s="204"/>
      <c r="X40" s="204" t="s">
        <v>165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166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196">
        <v>31</v>
      </c>
      <c r="B41" s="197" t="s">
        <v>975</v>
      </c>
      <c r="C41" s="198" t="s">
        <v>976</v>
      </c>
      <c r="D41" s="199" t="s">
        <v>216</v>
      </c>
      <c r="E41" s="200">
        <v>2</v>
      </c>
      <c r="F41" s="201"/>
      <c r="G41" s="202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1E-05</v>
      </c>
      <c r="O41" s="202">
        <f>ROUND(E41*N41,2)</f>
        <v>0</v>
      </c>
      <c r="P41" s="202">
        <v>0.028</v>
      </c>
      <c r="Q41" s="202">
        <f>ROUND(E41*P41,2)</f>
        <v>0.06</v>
      </c>
      <c r="R41" s="202" t="s">
        <v>258</v>
      </c>
      <c r="S41" s="202" t="s">
        <v>181</v>
      </c>
      <c r="T41" s="203" t="s">
        <v>194</v>
      </c>
      <c r="U41" s="204">
        <v>0.66</v>
      </c>
      <c r="V41" s="204">
        <f>ROUND(E41*U41,2)</f>
        <v>1.32</v>
      </c>
      <c r="W41" s="204"/>
      <c r="X41" s="204" t="s">
        <v>165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166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outlineLevel="1">
      <c r="A42" s="196">
        <v>32</v>
      </c>
      <c r="B42" s="197" t="s">
        <v>977</v>
      </c>
      <c r="C42" s="198" t="s">
        <v>978</v>
      </c>
      <c r="D42" s="199" t="s">
        <v>216</v>
      </c>
      <c r="E42" s="200">
        <v>5</v>
      </c>
      <c r="F42" s="201"/>
      <c r="G42" s="202">
        <f>ROUND(E42*F42,2)</f>
        <v>0</v>
      </c>
      <c r="H42" s="201"/>
      <c r="I42" s="202">
        <f>ROUND(E42*H42,2)</f>
        <v>0</v>
      </c>
      <c r="J42" s="201"/>
      <c r="K42" s="202">
        <f>ROUND(E42*J42,2)</f>
        <v>0</v>
      </c>
      <c r="L42" s="202">
        <v>21</v>
      </c>
      <c r="M42" s="202">
        <f>G42*(1+L42/100)</f>
        <v>0</v>
      </c>
      <c r="N42" s="202">
        <v>1E-05</v>
      </c>
      <c r="O42" s="202">
        <f>ROUND(E42*N42,2)</f>
        <v>0</v>
      </c>
      <c r="P42" s="202">
        <v>0.044</v>
      </c>
      <c r="Q42" s="202">
        <f>ROUND(E42*P42,2)</f>
        <v>0.22</v>
      </c>
      <c r="R42" s="202" t="s">
        <v>258</v>
      </c>
      <c r="S42" s="202" t="s">
        <v>181</v>
      </c>
      <c r="T42" s="203" t="s">
        <v>194</v>
      </c>
      <c r="U42" s="204">
        <v>0.69</v>
      </c>
      <c r="V42" s="204">
        <f>ROUND(E42*U42,2)</f>
        <v>3.45</v>
      </c>
      <c r="W42" s="204"/>
      <c r="X42" s="204" t="s">
        <v>165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166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33</v>
      </c>
      <c r="B43" s="197" t="s">
        <v>979</v>
      </c>
      <c r="C43" s="198" t="s">
        <v>980</v>
      </c>
      <c r="D43" s="199" t="s">
        <v>216</v>
      </c>
      <c r="E43" s="200">
        <v>2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1E-05</v>
      </c>
      <c r="O43" s="202">
        <f>ROUND(E43*N43,2)</f>
        <v>0</v>
      </c>
      <c r="P43" s="202">
        <v>0.048</v>
      </c>
      <c r="Q43" s="202">
        <f>ROUND(E43*P43,2)</f>
        <v>0.1</v>
      </c>
      <c r="R43" s="202" t="s">
        <v>258</v>
      </c>
      <c r="S43" s="202" t="s">
        <v>181</v>
      </c>
      <c r="T43" s="203" t="s">
        <v>194</v>
      </c>
      <c r="U43" s="204">
        <v>0.93</v>
      </c>
      <c r="V43" s="204">
        <f>ROUND(E43*U43,2)</f>
        <v>1.86</v>
      </c>
      <c r="W43" s="204"/>
      <c r="X43" s="204" t="s">
        <v>165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166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206">
        <v>34</v>
      </c>
      <c r="B44" s="207" t="s">
        <v>981</v>
      </c>
      <c r="C44" s="208" t="s">
        <v>982</v>
      </c>
      <c r="D44" s="209" t="s">
        <v>343</v>
      </c>
      <c r="E44" s="210">
        <v>0.03648</v>
      </c>
      <c r="F44" s="211"/>
      <c r="G44" s="212">
        <f>ROUND(E44*F44,2)</f>
        <v>0</v>
      </c>
      <c r="H44" s="211"/>
      <c r="I44" s="212">
        <f>ROUND(E44*H44,2)</f>
        <v>0</v>
      </c>
      <c r="J44" s="211"/>
      <c r="K44" s="212">
        <f>ROUND(E44*J44,2)</f>
        <v>0</v>
      </c>
      <c r="L44" s="212">
        <v>21</v>
      </c>
      <c r="M44" s="212">
        <f>G44*(1+L44/100)</f>
        <v>0</v>
      </c>
      <c r="N44" s="212">
        <v>0</v>
      </c>
      <c r="O44" s="212">
        <f>ROUND(E44*N44,2)</f>
        <v>0</v>
      </c>
      <c r="P44" s="212">
        <v>0</v>
      </c>
      <c r="Q44" s="212">
        <f>ROUND(E44*P44,2)</f>
        <v>0</v>
      </c>
      <c r="R44" s="212" t="s">
        <v>258</v>
      </c>
      <c r="S44" s="212" t="s">
        <v>181</v>
      </c>
      <c r="T44" s="213" t="s">
        <v>194</v>
      </c>
      <c r="U44" s="204">
        <v>4.043</v>
      </c>
      <c r="V44" s="204">
        <f>ROUND(E44*U44,2)</f>
        <v>0.15</v>
      </c>
      <c r="W44" s="204"/>
      <c r="X44" s="204" t="s">
        <v>165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166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customHeight="1" outlineLevel="1">
      <c r="A45" s="214"/>
      <c r="B45" s="215"/>
      <c r="C45" s="216" t="s">
        <v>983</v>
      </c>
      <c r="D45" s="216"/>
      <c r="E45" s="216"/>
      <c r="F45" s="216"/>
      <c r="G45" s="216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5"/>
      <c r="Z45" s="205"/>
      <c r="AA45" s="205"/>
      <c r="AB45" s="205"/>
      <c r="AC45" s="205"/>
      <c r="AD45" s="205"/>
      <c r="AE45" s="205"/>
      <c r="AF45" s="205"/>
      <c r="AG45" s="205" t="s">
        <v>196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196">
        <v>35</v>
      </c>
      <c r="B46" s="197" t="s">
        <v>984</v>
      </c>
      <c r="C46" s="198" t="s">
        <v>985</v>
      </c>
      <c r="D46" s="199" t="s">
        <v>203</v>
      </c>
      <c r="E46" s="200">
        <v>75</v>
      </c>
      <c r="F46" s="201"/>
      <c r="G46" s="202">
        <f>ROUND(E46*F46,2)</f>
        <v>0</v>
      </c>
      <c r="H46" s="201"/>
      <c r="I46" s="202">
        <f>ROUND(E46*H46,2)</f>
        <v>0</v>
      </c>
      <c r="J46" s="201"/>
      <c r="K46" s="202">
        <f>ROUND(E46*J46,2)</f>
        <v>0</v>
      </c>
      <c r="L46" s="202">
        <v>21</v>
      </c>
      <c r="M46" s="202">
        <f>G46*(1+L46/100)</f>
        <v>0</v>
      </c>
      <c r="N46" s="202">
        <v>2E-05</v>
      </c>
      <c r="O46" s="202">
        <f>ROUND(E46*N46,2)</f>
        <v>0</v>
      </c>
      <c r="P46" s="202">
        <v>0.0032</v>
      </c>
      <c r="Q46" s="202">
        <f>ROUND(E46*P46,2)</f>
        <v>0.24</v>
      </c>
      <c r="R46" s="202" t="s">
        <v>258</v>
      </c>
      <c r="S46" s="202" t="s">
        <v>181</v>
      </c>
      <c r="T46" s="203" t="s">
        <v>194</v>
      </c>
      <c r="U46" s="204">
        <v>0.053</v>
      </c>
      <c r="V46" s="204">
        <f>ROUND(E46*U46,2)</f>
        <v>3.98</v>
      </c>
      <c r="W46" s="204"/>
      <c r="X46" s="204" t="s">
        <v>165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166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1">
      <c r="A47" s="196">
        <v>36</v>
      </c>
      <c r="B47" s="197" t="s">
        <v>986</v>
      </c>
      <c r="C47" s="198" t="s">
        <v>987</v>
      </c>
      <c r="D47" s="199" t="s">
        <v>203</v>
      </c>
      <c r="E47" s="200">
        <v>143.8</v>
      </c>
      <c r="F47" s="201"/>
      <c r="G47" s="202">
        <f>ROUND(E47*F47,2)</f>
        <v>0</v>
      </c>
      <c r="H47" s="201"/>
      <c r="I47" s="202">
        <f>ROUND(E47*H47,2)</f>
        <v>0</v>
      </c>
      <c r="J47" s="201"/>
      <c r="K47" s="202">
        <f>ROUND(E47*J47,2)</f>
        <v>0</v>
      </c>
      <c r="L47" s="202">
        <v>21</v>
      </c>
      <c r="M47" s="202">
        <f>G47*(1+L47/100)</f>
        <v>0</v>
      </c>
      <c r="N47" s="202">
        <v>5E-05</v>
      </c>
      <c r="O47" s="202">
        <f>ROUND(E47*N47,2)</f>
        <v>0.01</v>
      </c>
      <c r="P47" s="202">
        <v>0.00532</v>
      </c>
      <c r="Q47" s="202">
        <f>ROUND(E47*P47,2)</f>
        <v>0.77</v>
      </c>
      <c r="R47" s="202" t="s">
        <v>258</v>
      </c>
      <c r="S47" s="202" t="s">
        <v>181</v>
      </c>
      <c r="T47" s="203" t="s">
        <v>194</v>
      </c>
      <c r="U47" s="204">
        <v>0.103</v>
      </c>
      <c r="V47" s="204">
        <f>ROUND(E47*U47,2)</f>
        <v>14.81</v>
      </c>
      <c r="W47" s="204"/>
      <c r="X47" s="204" t="s">
        <v>165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166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1">
      <c r="A48" s="196">
        <v>37</v>
      </c>
      <c r="B48" s="197" t="s">
        <v>988</v>
      </c>
      <c r="C48" s="198" t="s">
        <v>989</v>
      </c>
      <c r="D48" s="199" t="s">
        <v>203</v>
      </c>
      <c r="E48" s="200">
        <v>169</v>
      </c>
      <c r="F48" s="201"/>
      <c r="G48" s="202">
        <f>ROUND(E48*F48,2)</f>
        <v>0</v>
      </c>
      <c r="H48" s="201"/>
      <c r="I48" s="202">
        <f>ROUND(E48*H48,2)</f>
        <v>0</v>
      </c>
      <c r="J48" s="201"/>
      <c r="K48" s="202">
        <f>ROUND(E48*J48,2)</f>
        <v>0</v>
      </c>
      <c r="L48" s="202">
        <v>21</v>
      </c>
      <c r="M48" s="202">
        <f>G48*(1+L48/100)</f>
        <v>0</v>
      </c>
      <c r="N48" s="202">
        <v>9E-05</v>
      </c>
      <c r="O48" s="202">
        <f>ROUND(E48*N48,2)</f>
        <v>0.02</v>
      </c>
      <c r="P48" s="202">
        <v>0.00858</v>
      </c>
      <c r="Q48" s="202">
        <f>ROUND(E48*P48,2)</f>
        <v>1.45</v>
      </c>
      <c r="R48" s="202" t="s">
        <v>258</v>
      </c>
      <c r="S48" s="202" t="s">
        <v>181</v>
      </c>
      <c r="T48" s="203" t="s">
        <v>194</v>
      </c>
      <c r="U48" s="204">
        <v>0.103</v>
      </c>
      <c r="V48" s="204">
        <f>ROUND(E48*U48,2)</f>
        <v>17.41</v>
      </c>
      <c r="W48" s="204"/>
      <c r="X48" s="204" t="s">
        <v>165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166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196">
        <v>38</v>
      </c>
      <c r="B49" s="197" t="s">
        <v>990</v>
      </c>
      <c r="C49" s="198" t="s">
        <v>991</v>
      </c>
      <c r="D49" s="199" t="s">
        <v>203</v>
      </c>
      <c r="E49" s="200">
        <v>159</v>
      </c>
      <c r="F49" s="201"/>
      <c r="G49" s="202">
        <f>ROUND(E49*F49,2)</f>
        <v>0</v>
      </c>
      <c r="H49" s="201"/>
      <c r="I49" s="202">
        <f>ROUND(E49*H49,2)</f>
        <v>0</v>
      </c>
      <c r="J49" s="201"/>
      <c r="K49" s="202">
        <f>ROUND(E49*J49,2)</f>
        <v>0</v>
      </c>
      <c r="L49" s="202">
        <v>21</v>
      </c>
      <c r="M49" s="202">
        <f>G49*(1+L49/100)</f>
        <v>0</v>
      </c>
      <c r="N49" s="202">
        <v>0.0001</v>
      </c>
      <c r="O49" s="202">
        <f>ROUND(E49*N49,2)</f>
        <v>0.02</v>
      </c>
      <c r="P49" s="202">
        <v>0.01384</v>
      </c>
      <c r="Q49" s="202">
        <f>ROUND(E49*P49,2)</f>
        <v>2.2</v>
      </c>
      <c r="R49" s="202" t="s">
        <v>258</v>
      </c>
      <c r="S49" s="202" t="s">
        <v>181</v>
      </c>
      <c r="T49" s="203" t="s">
        <v>194</v>
      </c>
      <c r="U49" s="204">
        <v>0.198</v>
      </c>
      <c r="V49" s="204">
        <f>ROUND(E49*U49,2)</f>
        <v>31.48</v>
      </c>
      <c r="W49" s="204"/>
      <c r="X49" s="204" t="s">
        <v>165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166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196">
        <v>39</v>
      </c>
      <c r="B50" s="197" t="s">
        <v>992</v>
      </c>
      <c r="C50" s="198" t="s">
        <v>993</v>
      </c>
      <c r="D50" s="199" t="s">
        <v>203</v>
      </c>
      <c r="E50" s="200">
        <v>300</v>
      </c>
      <c r="F50" s="201"/>
      <c r="G50" s="202">
        <f>ROUND(E50*F50,2)</f>
        <v>0</v>
      </c>
      <c r="H50" s="201"/>
      <c r="I50" s="202">
        <f>ROUND(E50*H50,2)</f>
        <v>0</v>
      </c>
      <c r="J50" s="201"/>
      <c r="K50" s="202">
        <f>ROUND(E50*J50,2)</f>
        <v>0</v>
      </c>
      <c r="L50" s="202">
        <v>21</v>
      </c>
      <c r="M50" s="202">
        <f>G50*(1+L50/100)</f>
        <v>0</v>
      </c>
      <c r="N50" s="202">
        <v>0.00013</v>
      </c>
      <c r="O50" s="202">
        <f>ROUND(E50*N50,2)</f>
        <v>0.04</v>
      </c>
      <c r="P50" s="202">
        <v>0.02359</v>
      </c>
      <c r="Q50" s="202">
        <f>ROUND(E50*P50,2)</f>
        <v>7.08</v>
      </c>
      <c r="R50" s="202" t="s">
        <v>258</v>
      </c>
      <c r="S50" s="202" t="s">
        <v>181</v>
      </c>
      <c r="T50" s="203" t="s">
        <v>194</v>
      </c>
      <c r="U50" s="204">
        <v>0.208</v>
      </c>
      <c r="V50" s="204">
        <f>ROUND(E50*U50,2)</f>
        <v>62.4</v>
      </c>
      <c r="W50" s="204"/>
      <c r="X50" s="204" t="s">
        <v>165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166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196">
        <v>40</v>
      </c>
      <c r="B51" s="197" t="s">
        <v>994</v>
      </c>
      <c r="C51" s="198" t="s">
        <v>995</v>
      </c>
      <c r="D51" s="199" t="s">
        <v>203</v>
      </c>
      <c r="E51" s="200">
        <v>175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21</v>
      </c>
      <c r="M51" s="202">
        <f>G51*(1+L51/100)</f>
        <v>0</v>
      </c>
      <c r="N51" s="202">
        <v>0.00015</v>
      </c>
      <c r="O51" s="202">
        <f>ROUND(E51*N51,2)</f>
        <v>0.03</v>
      </c>
      <c r="P51" s="202">
        <v>0.03956</v>
      </c>
      <c r="Q51" s="202">
        <f>ROUND(E51*P51,2)</f>
        <v>6.92</v>
      </c>
      <c r="R51" s="202" t="s">
        <v>258</v>
      </c>
      <c r="S51" s="202" t="s">
        <v>181</v>
      </c>
      <c r="T51" s="203" t="s">
        <v>194</v>
      </c>
      <c r="U51" s="204">
        <v>0.266</v>
      </c>
      <c r="V51" s="204">
        <f>ROUND(E51*U51,2)</f>
        <v>46.55</v>
      </c>
      <c r="W51" s="204"/>
      <c r="X51" s="204" t="s">
        <v>165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166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22.5" outlineLevel="1">
      <c r="A52" s="196">
        <v>41</v>
      </c>
      <c r="B52" s="197" t="s">
        <v>996</v>
      </c>
      <c r="C52" s="198" t="s">
        <v>997</v>
      </c>
      <c r="D52" s="199" t="s">
        <v>343</v>
      </c>
      <c r="E52" s="200">
        <v>0.08431</v>
      </c>
      <c r="F52" s="201"/>
      <c r="G52" s="202">
        <f>ROUND(E52*F52,2)</f>
        <v>0</v>
      </c>
      <c r="H52" s="201"/>
      <c r="I52" s="202">
        <f>ROUND(E52*H52,2)</f>
        <v>0</v>
      </c>
      <c r="J52" s="201"/>
      <c r="K52" s="202">
        <f>ROUND(E52*J52,2)</f>
        <v>0</v>
      </c>
      <c r="L52" s="202">
        <v>21</v>
      </c>
      <c r="M52" s="202">
        <f>G52*(1+L52/100)</f>
        <v>0</v>
      </c>
      <c r="N52" s="202">
        <v>0</v>
      </c>
      <c r="O52" s="202">
        <f>ROUND(E52*N52,2)</f>
        <v>0</v>
      </c>
      <c r="P52" s="202">
        <v>0</v>
      </c>
      <c r="Q52" s="202">
        <f>ROUND(E52*P52,2)</f>
        <v>0</v>
      </c>
      <c r="R52" s="202" t="s">
        <v>258</v>
      </c>
      <c r="S52" s="202" t="s">
        <v>181</v>
      </c>
      <c r="T52" s="203" t="s">
        <v>194</v>
      </c>
      <c r="U52" s="204">
        <v>3.563</v>
      </c>
      <c r="V52" s="204">
        <f>ROUND(E52*U52,2)</f>
        <v>0.3</v>
      </c>
      <c r="W52" s="204"/>
      <c r="X52" s="204" t="s">
        <v>165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166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196">
        <v>42</v>
      </c>
      <c r="B53" s="197" t="s">
        <v>998</v>
      </c>
      <c r="C53" s="198" t="s">
        <v>999</v>
      </c>
      <c r="D53" s="199" t="s">
        <v>216</v>
      </c>
      <c r="E53" s="200">
        <v>40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21</v>
      </c>
      <c r="M53" s="202">
        <f>G53*(1+L53/100)</f>
        <v>0</v>
      </c>
      <c r="N53" s="202">
        <v>2E-05</v>
      </c>
      <c r="O53" s="202">
        <f>ROUND(E53*N53,2)</f>
        <v>0</v>
      </c>
      <c r="P53" s="202">
        <v>0.014</v>
      </c>
      <c r="Q53" s="202">
        <f>ROUND(E53*P53,2)</f>
        <v>0.56</v>
      </c>
      <c r="R53" s="202" t="s">
        <v>258</v>
      </c>
      <c r="S53" s="202" t="s">
        <v>181</v>
      </c>
      <c r="T53" s="203" t="s">
        <v>194</v>
      </c>
      <c r="U53" s="204">
        <v>0.52</v>
      </c>
      <c r="V53" s="204">
        <f>ROUND(E53*U53,2)</f>
        <v>20.8</v>
      </c>
      <c r="W53" s="204"/>
      <c r="X53" s="204" t="s">
        <v>165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166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196">
        <v>43</v>
      </c>
      <c r="B54" s="197" t="s">
        <v>1000</v>
      </c>
      <c r="C54" s="198" t="s">
        <v>1001</v>
      </c>
      <c r="D54" s="199" t="s">
        <v>216</v>
      </c>
      <c r="E54" s="200">
        <v>66</v>
      </c>
      <c r="F54" s="201"/>
      <c r="G54" s="202">
        <f>ROUND(E54*F54,2)</f>
        <v>0</v>
      </c>
      <c r="H54" s="201"/>
      <c r="I54" s="202">
        <f>ROUND(E54*H54,2)</f>
        <v>0</v>
      </c>
      <c r="J54" s="201"/>
      <c r="K54" s="202">
        <f>ROUND(E54*J54,2)</f>
        <v>0</v>
      </c>
      <c r="L54" s="202">
        <v>21</v>
      </c>
      <c r="M54" s="202">
        <f>G54*(1+L54/100)</f>
        <v>0</v>
      </c>
      <c r="N54" s="202">
        <v>2E-05</v>
      </c>
      <c r="O54" s="202">
        <f>ROUND(E54*N54,2)</f>
        <v>0</v>
      </c>
      <c r="P54" s="202">
        <v>0.039</v>
      </c>
      <c r="Q54" s="202">
        <f>ROUND(E54*P54,2)</f>
        <v>2.57</v>
      </c>
      <c r="R54" s="202" t="s">
        <v>258</v>
      </c>
      <c r="S54" s="202" t="s">
        <v>181</v>
      </c>
      <c r="T54" s="203" t="s">
        <v>194</v>
      </c>
      <c r="U54" s="204">
        <v>0.707</v>
      </c>
      <c r="V54" s="204">
        <f>ROUND(E54*U54,2)</f>
        <v>46.66</v>
      </c>
      <c r="W54" s="204"/>
      <c r="X54" s="204" t="s">
        <v>165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166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196">
        <v>44</v>
      </c>
      <c r="B55" s="197" t="s">
        <v>1002</v>
      </c>
      <c r="C55" s="198" t="s">
        <v>1003</v>
      </c>
      <c r="D55" s="199" t="s">
        <v>216</v>
      </c>
      <c r="E55" s="200">
        <v>34</v>
      </c>
      <c r="F55" s="201"/>
      <c r="G55" s="202">
        <f>ROUND(E55*F55,2)</f>
        <v>0</v>
      </c>
      <c r="H55" s="201"/>
      <c r="I55" s="202">
        <f>ROUND(E55*H55,2)</f>
        <v>0</v>
      </c>
      <c r="J55" s="201"/>
      <c r="K55" s="202">
        <f>ROUND(E55*J55,2)</f>
        <v>0</v>
      </c>
      <c r="L55" s="202">
        <v>21</v>
      </c>
      <c r="M55" s="202">
        <f>G55*(1+L55/100)</f>
        <v>0</v>
      </c>
      <c r="N55" s="202">
        <v>2E-05</v>
      </c>
      <c r="O55" s="202">
        <f>ROUND(E55*N55,2)</f>
        <v>0</v>
      </c>
      <c r="P55" s="202">
        <v>0.083</v>
      </c>
      <c r="Q55" s="202">
        <f>ROUND(E55*P55,2)</f>
        <v>2.82</v>
      </c>
      <c r="R55" s="202" t="s">
        <v>258</v>
      </c>
      <c r="S55" s="202" t="s">
        <v>181</v>
      </c>
      <c r="T55" s="203" t="s">
        <v>194</v>
      </c>
      <c r="U55" s="204">
        <v>1.238</v>
      </c>
      <c r="V55" s="204">
        <f>ROUND(E55*U55,2)</f>
        <v>42.09</v>
      </c>
      <c r="W55" s="204"/>
      <c r="X55" s="204" t="s">
        <v>165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166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1">
      <c r="A56" s="196">
        <v>45</v>
      </c>
      <c r="B56" s="197" t="s">
        <v>1004</v>
      </c>
      <c r="C56" s="198" t="s">
        <v>1005</v>
      </c>
      <c r="D56" s="199" t="s">
        <v>216</v>
      </c>
      <c r="E56" s="200">
        <v>18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2E-05</v>
      </c>
      <c r="O56" s="202">
        <f>ROUND(E56*N56,2)</f>
        <v>0</v>
      </c>
      <c r="P56" s="202">
        <v>0.138</v>
      </c>
      <c r="Q56" s="202">
        <f>ROUND(E56*P56,2)</f>
        <v>2.48</v>
      </c>
      <c r="R56" s="202" t="s">
        <v>258</v>
      </c>
      <c r="S56" s="202" t="s">
        <v>181</v>
      </c>
      <c r="T56" s="203" t="s">
        <v>194</v>
      </c>
      <c r="U56" s="204">
        <v>1.81</v>
      </c>
      <c r="V56" s="204">
        <f>ROUND(E56*U56,2)</f>
        <v>32.58</v>
      </c>
      <c r="W56" s="204"/>
      <c r="X56" s="204" t="s">
        <v>165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166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1">
      <c r="A57" s="196">
        <v>46</v>
      </c>
      <c r="B57" s="197" t="s">
        <v>1006</v>
      </c>
      <c r="C57" s="198" t="s">
        <v>1007</v>
      </c>
      <c r="D57" s="199" t="s">
        <v>216</v>
      </c>
      <c r="E57" s="200">
        <v>10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2E-05</v>
      </c>
      <c r="O57" s="202">
        <f>ROUND(E57*N57,2)</f>
        <v>0</v>
      </c>
      <c r="P57" s="202">
        <v>0.028</v>
      </c>
      <c r="Q57" s="202">
        <f>ROUND(E57*P57,2)</f>
        <v>0.28</v>
      </c>
      <c r="R57" s="202" t="s">
        <v>258</v>
      </c>
      <c r="S57" s="202" t="s">
        <v>181</v>
      </c>
      <c r="T57" s="203" t="s">
        <v>194</v>
      </c>
      <c r="U57" s="204">
        <v>0.499</v>
      </c>
      <c r="V57" s="204">
        <f>ROUND(E57*U57,2)</f>
        <v>4.99</v>
      </c>
      <c r="W57" s="204"/>
      <c r="X57" s="204" t="s">
        <v>165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166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1">
      <c r="A58" s="196">
        <v>47</v>
      </c>
      <c r="B58" s="197" t="s">
        <v>1008</v>
      </c>
      <c r="C58" s="198" t="s">
        <v>1009</v>
      </c>
      <c r="D58" s="199" t="s">
        <v>216</v>
      </c>
      <c r="E58" s="200">
        <v>28</v>
      </c>
      <c r="F58" s="201"/>
      <c r="G58" s="202">
        <f>ROUND(E58*F58,2)</f>
        <v>0</v>
      </c>
      <c r="H58" s="201"/>
      <c r="I58" s="202">
        <f>ROUND(E58*H58,2)</f>
        <v>0</v>
      </c>
      <c r="J58" s="201"/>
      <c r="K58" s="202">
        <f>ROUND(E58*J58,2)</f>
        <v>0</v>
      </c>
      <c r="L58" s="202">
        <v>21</v>
      </c>
      <c r="M58" s="202">
        <f>G58*(1+L58/100)</f>
        <v>0</v>
      </c>
      <c r="N58" s="202">
        <v>6E-05</v>
      </c>
      <c r="O58" s="202">
        <f>ROUND(E58*N58,2)</f>
        <v>0</v>
      </c>
      <c r="P58" s="202">
        <v>0.0011</v>
      </c>
      <c r="Q58" s="202">
        <f>ROUND(E58*P58,2)</f>
        <v>0.03</v>
      </c>
      <c r="R58" s="202" t="s">
        <v>258</v>
      </c>
      <c r="S58" s="202" t="s">
        <v>181</v>
      </c>
      <c r="T58" s="203" t="s">
        <v>194</v>
      </c>
      <c r="U58" s="204">
        <v>0.073</v>
      </c>
      <c r="V58" s="204">
        <f>ROUND(E58*U58,2)</f>
        <v>2.04</v>
      </c>
      <c r="W58" s="204"/>
      <c r="X58" s="204" t="s">
        <v>165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166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1">
      <c r="A59" s="196">
        <v>48</v>
      </c>
      <c r="B59" s="197" t="s">
        <v>1010</v>
      </c>
      <c r="C59" s="198" t="s">
        <v>1011</v>
      </c>
      <c r="D59" s="199" t="s">
        <v>216</v>
      </c>
      <c r="E59" s="200">
        <v>26</v>
      </c>
      <c r="F59" s="201"/>
      <c r="G59" s="202">
        <f>ROUND(E59*F59,2)</f>
        <v>0</v>
      </c>
      <c r="H59" s="201"/>
      <c r="I59" s="202">
        <f>ROUND(E59*H59,2)</f>
        <v>0</v>
      </c>
      <c r="J59" s="201"/>
      <c r="K59" s="202">
        <f>ROUND(E59*J59,2)</f>
        <v>0</v>
      </c>
      <c r="L59" s="202">
        <v>21</v>
      </c>
      <c r="M59" s="202">
        <f>G59*(1+L59/100)</f>
        <v>0</v>
      </c>
      <c r="N59" s="202">
        <v>1E-05</v>
      </c>
      <c r="O59" s="202">
        <f>ROUND(E59*N59,2)</f>
        <v>0</v>
      </c>
      <c r="P59" s="202">
        <v>0.0004</v>
      </c>
      <c r="Q59" s="202">
        <f>ROUND(E59*P59,2)</f>
        <v>0.01</v>
      </c>
      <c r="R59" s="202" t="s">
        <v>258</v>
      </c>
      <c r="S59" s="202" t="s">
        <v>181</v>
      </c>
      <c r="T59" s="203" t="s">
        <v>194</v>
      </c>
      <c r="U59" s="204">
        <v>0.146</v>
      </c>
      <c r="V59" s="204">
        <f>ROUND(E59*U59,2)</f>
        <v>3.8</v>
      </c>
      <c r="W59" s="204"/>
      <c r="X59" s="204" t="s">
        <v>165</v>
      </c>
      <c r="Y59" s="205"/>
      <c r="Z59" s="205"/>
      <c r="AA59" s="205"/>
      <c r="AB59" s="205"/>
      <c r="AC59" s="205"/>
      <c r="AD59" s="205"/>
      <c r="AE59" s="205"/>
      <c r="AF59" s="205"/>
      <c r="AG59" s="205" t="s">
        <v>166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196">
        <v>49</v>
      </c>
      <c r="B60" s="197" t="s">
        <v>1012</v>
      </c>
      <c r="C60" s="198" t="s">
        <v>1013</v>
      </c>
      <c r="D60" s="199" t="s">
        <v>216</v>
      </c>
      <c r="E60" s="200">
        <v>16</v>
      </c>
      <c r="F60" s="201"/>
      <c r="G60" s="202">
        <f>ROUND(E60*F60,2)</f>
        <v>0</v>
      </c>
      <c r="H60" s="201"/>
      <c r="I60" s="202">
        <f>ROUND(E60*H60,2)</f>
        <v>0</v>
      </c>
      <c r="J60" s="201"/>
      <c r="K60" s="202">
        <f>ROUND(E60*J60,2)</f>
        <v>0</v>
      </c>
      <c r="L60" s="202">
        <v>21</v>
      </c>
      <c r="M60" s="202">
        <f>G60*(1+L60/100)</f>
        <v>0</v>
      </c>
      <c r="N60" s="202">
        <v>0</v>
      </c>
      <c r="O60" s="202">
        <f>ROUND(E60*N60,2)</f>
        <v>0</v>
      </c>
      <c r="P60" s="202">
        <v>0.00191</v>
      </c>
      <c r="Q60" s="202">
        <f>ROUND(E60*P60,2)</f>
        <v>0.03</v>
      </c>
      <c r="R60" s="202" t="s">
        <v>258</v>
      </c>
      <c r="S60" s="202" t="s">
        <v>181</v>
      </c>
      <c r="T60" s="203" t="s">
        <v>194</v>
      </c>
      <c r="U60" s="204">
        <v>0.021</v>
      </c>
      <c r="V60" s="204">
        <f>ROUND(E60*U60,2)</f>
        <v>0.34</v>
      </c>
      <c r="W60" s="204"/>
      <c r="X60" s="204" t="s">
        <v>165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166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1">
      <c r="A61" s="196">
        <v>50</v>
      </c>
      <c r="B61" s="197" t="s">
        <v>1014</v>
      </c>
      <c r="C61" s="198" t="s">
        <v>1015</v>
      </c>
      <c r="D61" s="199" t="s">
        <v>162</v>
      </c>
      <c r="E61" s="200">
        <v>2</v>
      </c>
      <c r="F61" s="201"/>
      <c r="G61" s="202">
        <f>ROUND(E61*F61,2)</f>
        <v>0</v>
      </c>
      <c r="H61" s="201"/>
      <c r="I61" s="202">
        <f>ROUND(E61*H61,2)</f>
        <v>0</v>
      </c>
      <c r="J61" s="201"/>
      <c r="K61" s="202">
        <f>ROUND(E61*J61,2)</f>
        <v>0</v>
      </c>
      <c r="L61" s="202">
        <v>21</v>
      </c>
      <c r="M61" s="202">
        <f>G61*(1+L61/100)</f>
        <v>0</v>
      </c>
      <c r="N61" s="202">
        <v>0</v>
      </c>
      <c r="O61" s="202">
        <f>ROUND(E61*N61,2)</f>
        <v>0</v>
      </c>
      <c r="P61" s="202">
        <v>0</v>
      </c>
      <c r="Q61" s="202">
        <f>ROUND(E61*P61,2)</f>
        <v>0</v>
      </c>
      <c r="R61" s="202"/>
      <c r="S61" s="202" t="s">
        <v>163</v>
      </c>
      <c r="T61" s="203" t="s">
        <v>164</v>
      </c>
      <c r="U61" s="204">
        <v>0</v>
      </c>
      <c r="V61" s="204">
        <f>ROUND(E61*U61,2)</f>
        <v>0</v>
      </c>
      <c r="W61" s="204"/>
      <c r="X61" s="204" t="s">
        <v>165</v>
      </c>
      <c r="Y61" s="205"/>
      <c r="Z61" s="205"/>
      <c r="AA61" s="205"/>
      <c r="AB61" s="205"/>
      <c r="AC61" s="205"/>
      <c r="AD61" s="205"/>
      <c r="AE61" s="205"/>
      <c r="AF61" s="205"/>
      <c r="AG61" s="205" t="s">
        <v>166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196">
        <v>51</v>
      </c>
      <c r="B62" s="197" t="s">
        <v>1016</v>
      </c>
      <c r="C62" s="198" t="s">
        <v>1017</v>
      </c>
      <c r="D62" s="199" t="s">
        <v>179</v>
      </c>
      <c r="E62" s="200">
        <v>32</v>
      </c>
      <c r="F62" s="201"/>
      <c r="G62" s="202">
        <f>ROUND(E62*F62,2)</f>
        <v>0</v>
      </c>
      <c r="H62" s="201"/>
      <c r="I62" s="202">
        <f>ROUND(E62*H62,2)</f>
        <v>0</v>
      </c>
      <c r="J62" s="201"/>
      <c r="K62" s="202">
        <f>ROUND(E62*J62,2)</f>
        <v>0</v>
      </c>
      <c r="L62" s="202">
        <v>21</v>
      </c>
      <c r="M62" s="202">
        <f>G62*(1+L62/100)</f>
        <v>0</v>
      </c>
      <c r="N62" s="202">
        <v>0</v>
      </c>
      <c r="O62" s="202">
        <f>ROUND(E62*N62,2)</f>
        <v>0</v>
      </c>
      <c r="P62" s="202">
        <v>0</v>
      </c>
      <c r="Q62" s="202">
        <f>ROUND(E62*P62,2)</f>
        <v>0</v>
      </c>
      <c r="R62" s="202"/>
      <c r="S62" s="202" t="s">
        <v>163</v>
      </c>
      <c r="T62" s="203" t="s">
        <v>164</v>
      </c>
      <c r="U62" s="204">
        <v>0</v>
      </c>
      <c r="V62" s="204">
        <f>ROUND(E62*U62,2)</f>
        <v>0</v>
      </c>
      <c r="W62" s="204"/>
      <c r="X62" s="204" t="s">
        <v>165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166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196">
        <v>52</v>
      </c>
      <c r="B63" s="197" t="s">
        <v>1018</v>
      </c>
      <c r="C63" s="198" t="s">
        <v>1019</v>
      </c>
      <c r="D63" s="199" t="s">
        <v>192</v>
      </c>
      <c r="E63" s="200">
        <v>239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</v>
      </c>
      <c r="O63" s="202">
        <f>ROUND(E63*N63,2)</f>
        <v>0</v>
      </c>
      <c r="P63" s="202">
        <v>0</v>
      </c>
      <c r="Q63" s="202">
        <f>ROUND(E63*P63,2)</f>
        <v>0</v>
      </c>
      <c r="R63" s="202"/>
      <c r="S63" s="202" t="s">
        <v>163</v>
      </c>
      <c r="T63" s="203" t="s">
        <v>302</v>
      </c>
      <c r="U63" s="204">
        <v>0</v>
      </c>
      <c r="V63" s="204">
        <f>ROUND(E63*U63,2)</f>
        <v>0</v>
      </c>
      <c r="W63" s="204"/>
      <c r="X63" s="204" t="s">
        <v>165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166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196">
        <v>53</v>
      </c>
      <c r="B64" s="197" t="s">
        <v>1020</v>
      </c>
      <c r="C64" s="198" t="s">
        <v>1021</v>
      </c>
      <c r="D64" s="199" t="s">
        <v>179</v>
      </c>
      <c r="E64" s="200">
        <v>60</v>
      </c>
      <c r="F64" s="201"/>
      <c r="G64" s="202">
        <f>ROUND(E64*F64,2)</f>
        <v>0</v>
      </c>
      <c r="H64" s="201"/>
      <c r="I64" s="202">
        <f>ROUND(E64*H64,2)</f>
        <v>0</v>
      </c>
      <c r="J64" s="201"/>
      <c r="K64" s="202">
        <f>ROUND(E64*J64,2)</f>
        <v>0</v>
      </c>
      <c r="L64" s="202">
        <v>21</v>
      </c>
      <c r="M64" s="202">
        <f>G64*(1+L64/100)</f>
        <v>0</v>
      </c>
      <c r="N64" s="202">
        <v>0</v>
      </c>
      <c r="O64" s="202">
        <f>ROUND(E64*N64,2)</f>
        <v>0</v>
      </c>
      <c r="P64" s="202">
        <v>0</v>
      </c>
      <c r="Q64" s="202">
        <f>ROUND(E64*P64,2)</f>
        <v>0</v>
      </c>
      <c r="R64" s="202"/>
      <c r="S64" s="202" t="s">
        <v>163</v>
      </c>
      <c r="T64" s="203" t="s">
        <v>302</v>
      </c>
      <c r="U64" s="204">
        <v>1</v>
      </c>
      <c r="V64" s="204">
        <f>ROUND(E64*U64,2)</f>
        <v>60</v>
      </c>
      <c r="W64" s="204"/>
      <c r="X64" s="204" t="s">
        <v>165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166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196">
        <v>54</v>
      </c>
      <c r="B65" s="197" t="s">
        <v>1022</v>
      </c>
      <c r="C65" s="198" t="s">
        <v>1023</v>
      </c>
      <c r="D65" s="199" t="s">
        <v>270</v>
      </c>
      <c r="E65" s="200">
        <v>6</v>
      </c>
      <c r="F65" s="201"/>
      <c r="G65" s="202">
        <f>ROUND(E65*F65,2)</f>
        <v>0</v>
      </c>
      <c r="H65" s="201"/>
      <c r="I65" s="202">
        <f>ROUND(E65*H65,2)</f>
        <v>0</v>
      </c>
      <c r="J65" s="201"/>
      <c r="K65" s="202">
        <f>ROUND(E65*J65,2)</f>
        <v>0</v>
      </c>
      <c r="L65" s="202">
        <v>21</v>
      </c>
      <c r="M65" s="202">
        <f>G65*(1+L65/100)</f>
        <v>0</v>
      </c>
      <c r="N65" s="202">
        <v>0</v>
      </c>
      <c r="O65" s="202">
        <f>ROUND(E65*N65,2)</f>
        <v>0</v>
      </c>
      <c r="P65" s="202">
        <v>0.01874</v>
      </c>
      <c r="Q65" s="202">
        <f>ROUND(E65*P65,2)</f>
        <v>0.11</v>
      </c>
      <c r="R65" s="202"/>
      <c r="S65" s="202" t="s">
        <v>163</v>
      </c>
      <c r="T65" s="203" t="s">
        <v>194</v>
      </c>
      <c r="U65" s="204">
        <v>0.548</v>
      </c>
      <c r="V65" s="204">
        <f>ROUND(E65*U65,2)</f>
        <v>3.29</v>
      </c>
      <c r="W65" s="204"/>
      <c r="X65" s="204" t="s">
        <v>165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166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outlineLevel="1">
      <c r="A66" s="196">
        <v>55</v>
      </c>
      <c r="B66" s="197" t="s">
        <v>1024</v>
      </c>
      <c r="C66" s="198" t="s">
        <v>1025</v>
      </c>
      <c r="D66" s="199" t="s">
        <v>216</v>
      </c>
      <c r="E66" s="200">
        <v>1</v>
      </c>
      <c r="F66" s="201"/>
      <c r="G66" s="202">
        <f>ROUND(E66*F66,2)</f>
        <v>0</v>
      </c>
      <c r="H66" s="201"/>
      <c r="I66" s="202">
        <f>ROUND(E66*H66,2)</f>
        <v>0</v>
      </c>
      <c r="J66" s="201"/>
      <c r="K66" s="202">
        <f>ROUND(E66*J66,2)</f>
        <v>0</v>
      </c>
      <c r="L66" s="202">
        <v>21</v>
      </c>
      <c r="M66" s="202">
        <f>G66*(1+L66/100)</f>
        <v>0</v>
      </c>
      <c r="N66" s="202">
        <v>0.00353</v>
      </c>
      <c r="O66" s="202">
        <f>ROUND(E66*N66,2)</f>
        <v>0</v>
      </c>
      <c r="P66" s="202">
        <v>0</v>
      </c>
      <c r="Q66" s="202">
        <f>ROUND(E66*P66,2)</f>
        <v>0</v>
      </c>
      <c r="R66" s="202"/>
      <c r="S66" s="202" t="s">
        <v>163</v>
      </c>
      <c r="T66" s="203" t="s">
        <v>194</v>
      </c>
      <c r="U66" s="204">
        <v>7.59</v>
      </c>
      <c r="V66" s="204">
        <f>ROUND(E66*U66,2)</f>
        <v>7.59</v>
      </c>
      <c r="W66" s="204"/>
      <c r="X66" s="204" t="s">
        <v>165</v>
      </c>
      <c r="Y66" s="205"/>
      <c r="Z66" s="205"/>
      <c r="AA66" s="205"/>
      <c r="AB66" s="205"/>
      <c r="AC66" s="205"/>
      <c r="AD66" s="205"/>
      <c r="AE66" s="205"/>
      <c r="AF66" s="205"/>
      <c r="AG66" s="205" t="s">
        <v>166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outlineLevel="1">
      <c r="A67" s="196">
        <v>56</v>
      </c>
      <c r="B67" s="197" t="s">
        <v>1026</v>
      </c>
      <c r="C67" s="198" t="s">
        <v>1027</v>
      </c>
      <c r="D67" s="199" t="s">
        <v>216</v>
      </c>
      <c r="E67" s="200">
        <v>1</v>
      </c>
      <c r="F67" s="201"/>
      <c r="G67" s="202">
        <f>ROUND(E67*F67,2)</f>
        <v>0</v>
      </c>
      <c r="H67" s="201"/>
      <c r="I67" s="202">
        <f>ROUND(E67*H67,2)</f>
        <v>0</v>
      </c>
      <c r="J67" s="201"/>
      <c r="K67" s="202">
        <f>ROUND(E67*J67,2)</f>
        <v>0</v>
      </c>
      <c r="L67" s="202">
        <v>21</v>
      </c>
      <c r="M67" s="202">
        <f>G67*(1+L67/100)</f>
        <v>0</v>
      </c>
      <c r="N67" s="202">
        <v>0</v>
      </c>
      <c r="O67" s="202">
        <f>ROUND(E67*N67,2)</f>
        <v>0</v>
      </c>
      <c r="P67" s="202">
        <v>0.45</v>
      </c>
      <c r="Q67" s="202">
        <f>ROUND(E67*P67,2)</f>
        <v>0.45</v>
      </c>
      <c r="R67" s="202"/>
      <c r="S67" s="202" t="s">
        <v>163</v>
      </c>
      <c r="T67" s="203" t="s">
        <v>194</v>
      </c>
      <c r="U67" s="204">
        <v>4.228</v>
      </c>
      <c r="V67" s="204">
        <f>ROUND(E67*U67,2)</f>
        <v>4.23</v>
      </c>
      <c r="W67" s="204"/>
      <c r="X67" s="204" t="s">
        <v>165</v>
      </c>
      <c r="Y67" s="205"/>
      <c r="Z67" s="205"/>
      <c r="AA67" s="205"/>
      <c r="AB67" s="205"/>
      <c r="AC67" s="205"/>
      <c r="AD67" s="205"/>
      <c r="AE67" s="205"/>
      <c r="AF67" s="205"/>
      <c r="AG67" s="205" t="s">
        <v>166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1">
      <c r="A68" s="196">
        <v>57</v>
      </c>
      <c r="B68" s="197" t="s">
        <v>1028</v>
      </c>
      <c r="C68" s="198" t="s">
        <v>1029</v>
      </c>
      <c r="D68" s="199" t="s">
        <v>216</v>
      </c>
      <c r="E68" s="200">
        <v>1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21</v>
      </c>
      <c r="M68" s="202">
        <f>G68*(1+L68/100)</f>
        <v>0</v>
      </c>
      <c r="N68" s="202">
        <v>0</v>
      </c>
      <c r="O68" s="202">
        <f>ROUND(E68*N68,2)</f>
        <v>0</v>
      </c>
      <c r="P68" s="202">
        <v>0</v>
      </c>
      <c r="Q68" s="202">
        <f>ROUND(E68*P68,2)</f>
        <v>0</v>
      </c>
      <c r="R68" s="202"/>
      <c r="S68" s="202" t="s">
        <v>163</v>
      </c>
      <c r="T68" s="203" t="s">
        <v>194</v>
      </c>
      <c r="U68" s="204">
        <v>1.446</v>
      </c>
      <c r="V68" s="204">
        <f>ROUND(E68*U68,2)</f>
        <v>1.45</v>
      </c>
      <c r="W68" s="204"/>
      <c r="X68" s="204" t="s">
        <v>165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166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206">
        <v>58</v>
      </c>
      <c r="B69" s="207" t="s">
        <v>1030</v>
      </c>
      <c r="C69" s="208" t="s">
        <v>1031</v>
      </c>
      <c r="D69" s="209" t="s">
        <v>179</v>
      </c>
      <c r="E69" s="210">
        <v>16</v>
      </c>
      <c r="F69" s="211"/>
      <c r="G69" s="212">
        <f>ROUND(E69*F69,2)</f>
        <v>0</v>
      </c>
      <c r="H69" s="211"/>
      <c r="I69" s="212">
        <f>ROUND(E69*H69,2)</f>
        <v>0</v>
      </c>
      <c r="J69" s="211"/>
      <c r="K69" s="212">
        <f>ROUND(E69*J69,2)</f>
        <v>0</v>
      </c>
      <c r="L69" s="212">
        <v>21</v>
      </c>
      <c r="M69" s="212">
        <f>G69*(1+L69/100)</f>
        <v>0</v>
      </c>
      <c r="N69" s="212">
        <v>0</v>
      </c>
      <c r="O69" s="212">
        <f>ROUND(E69*N69,2)</f>
        <v>0</v>
      </c>
      <c r="P69" s="212">
        <v>0</v>
      </c>
      <c r="Q69" s="212">
        <f>ROUND(E69*P69,2)</f>
        <v>0</v>
      </c>
      <c r="R69" s="212"/>
      <c r="S69" s="212" t="s">
        <v>163</v>
      </c>
      <c r="T69" s="213" t="s">
        <v>164</v>
      </c>
      <c r="U69" s="204">
        <v>0</v>
      </c>
      <c r="V69" s="204">
        <f>ROUND(E69*U69,2)</f>
        <v>0</v>
      </c>
      <c r="W69" s="204"/>
      <c r="X69" s="204" t="s">
        <v>165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166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customHeight="1" outlineLevel="1">
      <c r="A70" s="214"/>
      <c r="B70" s="215"/>
      <c r="C70" s="223" t="s">
        <v>1032</v>
      </c>
      <c r="D70" s="223"/>
      <c r="E70" s="223"/>
      <c r="F70" s="223"/>
      <c r="G70" s="223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5"/>
      <c r="Z70" s="205"/>
      <c r="AA70" s="205"/>
      <c r="AB70" s="205"/>
      <c r="AC70" s="205"/>
      <c r="AD70" s="205"/>
      <c r="AE70" s="205"/>
      <c r="AF70" s="205"/>
      <c r="AG70" s="205" t="s">
        <v>198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33" ht="12.75">
      <c r="A71" s="188" t="s">
        <v>158</v>
      </c>
      <c r="B71" s="189" t="s">
        <v>122</v>
      </c>
      <c r="C71" s="190" t="s">
        <v>123</v>
      </c>
      <c r="D71" s="191"/>
      <c r="E71" s="192"/>
      <c r="F71" s="193"/>
      <c r="G71" s="193">
        <f>SUMIF(AG72:AG81,"&lt;&gt;NOR",G72:G81)</f>
        <v>0</v>
      </c>
      <c r="H71" s="193"/>
      <c r="I71" s="193">
        <f>SUM(I72:I81)</f>
        <v>0</v>
      </c>
      <c r="J71" s="193"/>
      <c r="K71" s="193">
        <f>SUM(K72:K81)</f>
        <v>0</v>
      </c>
      <c r="L71" s="193"/>
      <c r="M71" s="193">
        <f>SUM(M72:M81)</f>
        <v>0</v>
      </c>
      <c r="N71" s="193"/>
      <c r="O71" s="193">
        <f>SUM(O72:O81)</f>
        <v>0</v>
      </c>
      <c r="P71" s="193"/>
      <c r="Q71" s="193">
        <f>SUM(Q72:Q81)</f>
        <v>0</v>
      </c>
      <c r="R71" s="193"/>
      <c r="S71" s="193"/>
      <c r="T71" s="194"/>
      <c r="U71" s="195"/>
      <c r="V71" s="195">
        <f>SUM(V72:V81)</f>
        <v>255.42</v>
      </c>
      <c r="W71" s="195"/>
      <c r="X71" s="195"/>
      <c r="AG71" t="s">
        <v>159</v>
      </c>
    </row>
    <row r="72" spans="1:60" ht="12.75" outlineLevel="1">
      <c r="A72" s="196">
        <v>59</v>
      </c>
      <c r="B72" s="197" t="s">
        <v>1033</v>
      </c>
      <c r="C72" s="198" t="s">
        <v>1034</v>
      </c>
      <c r="D72" s="199" t="s">
        <v>343</v>
      </c>
      <c r="E72" s="200">
        <v>2</v>
      </c>
      <c r="F72" s="201"/>
      <c r="G72" s="202">
        <f>ROUND(E72*F72,2)</f>
        <v>0</v>
      </c>
      <c r="H72" s="201"/>
      <c r="I72" s="202">
        <f>ROUND(E72*H72,2)</f>
        <v>0</v>
      </c>
      <c r="J72" s="201"/>
      <c r="K72" s="202">
        <f>ROUND(E72*J72,2)</f>
        <v>0</v>
      </c>
      <c r="L72" s="202">
        <v>21</v>
      </c>
      <c r="M72" s="202">
        <f>G72*(1+L72/100)</f>
        <v>0</v>
      </c>
      <c r="N72" s="202">
        <v>0</v>
      </c>
      <c r="O72" s="202">
        <f>ROUND(E72*N72,2)</f>
        <v>0</v>
      </c>
      <c r="P72" s="202">
        <v>0</v>
      </c>
      <c r="Q72" s="202">
        <f>ROUND(E72*P72,2)</f>
        <v>0</v>
      </c>
      <c r="R72" s="202" t="s">
        <v>788</v>
      </c>
      <c r="S72" s="202" t="s">
        <v>1035</v>
      </c>
      <c r="T72" s="203" t="s">
        <v>164</v>
      </c>
      <c r="U72" s="204">
        <v>0</v>
      </c>
      <c r="V72" s="204">
        <f>ROUND(E72*U72,2)</f>
        <v>0</v>
      </c>
      <c r="W72" s="204"/>
      <c r="X72" s="204" t="s">
        <v>165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166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1">
      <c r="A73" s="196">
        <v>60</v>
      </c>
      <c r="B73" s="197" t="s">
        <v>1036</v>
      </c>
      <c r="C73" s="198" t="s">
        <v>1037</v>
      </c>
      <c r="D73" s="199" t="s">
        <v>343</v>
      </c>
      <c r="E73" s="200">
        <v>49.75542</v>
      </c>
      <c r="F73" s="201"/>
      <c r="G73" s="202">
        <f>ROUND(E73*F73,2)</f>
        <v>0</v>
      </c>
      <c r="H73" s="201"/>
      <c r="I73" s="202">
        <f>ROUND(E73*H73,2)</f>
        <v>0</v>
      </c>
      <c r="J73" s="201"/>
      <c r="K73" s="202">
        <f>ROUND(E73*J73,2)</f>
        <v>0</v>
      </c>
      <c r="L73" s="202">
        <v>21</v>
      </c>
      <c r="M73" s="202">
        <f>G73*(1+L73/100)</f>
        <v>0</v>
      </c>
      <c r="N73" s="202">
        <v>0</v>
      </c>
      <c r="O73" s="202">
        <f>ROUND(E73*N73,2)</f>
        <v>0</v>
      </c>
      <c r="P73" s="202">
        <v>0</v>
      </c>
      <c r="Q73" s="202">
        <f>ROUND(E73*P73,2)</f>
        <v>0</v>
      </c>
      <c r="R73" s="202" t="s">
        <v>788</v>
      </c>
      <c r="S73" s="202" t="s">
        <v>1035</v>
      </c>
      <c r="T73" s="203" t="s">
        <v>164</v>
      </c>
      <c r="U73" s="204">
        <v>0</v>
      </c>
      <c r="V73" s="204">
        <f>ROUND(E73*U73,2)</f>
        <v>0</v>
      </c>
      <c r="W73" s="204"/>
      <c r="X73" s="204" t="s">
        <v>165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166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1">
      <c r="A74" s="196">
        <v>61</v>
      </c>
      <c r="B74" s="197" t="s">
        <v>1038</v>
      </c>
      <c r="C74" s="198" t="s">
        <v>1039</v>
      </c>
      <c r="D74" s="199" t="s">
        <v>343</v>
      </c>
      <c r="E74" s="200">
        <v>2</v>
      </c>
      <c r="F74" s="201"/>
      <c r="G74" s="202">
        <f>ROUND(E74*F74,2)</f>
        <v>0</v>
      </c>
      <c r="H74" s="201"/>
      <c r="I74" s="202">
        <f>ROUND(E74*H74,2)</f>
        <v>0</v>
      </c>
      <c r="J74" s="201"/>
      <c r="K74" s="202">
        <f>ROUND(E74*J74,2)</f>
        <v>0</v>
      </c>
      <c r="L74" s="202">
        <v>21</v>
      </c>
      <c r="M74" s="202">
        <f>G74*(1+L74/100)</f>
        <v>0</v>
      </c>
      <c r="N74" s="202">
        <v>0</v>
      </c>
      <c r="O74" s="202">
        <f>ROUND(E74*N74,2)</f>
        <v>0</v>
      </c>
      <c r="P74" s="202">
        <v>0</v>
      </c>
      <c r="Q74" s="202">
        <f>ROUND(E74*P74,2)</f>
        <v>0</v>
      </c>
      <c r="R74" s="202" t="s">
        <v>788</v>
      </c>
      <c r="S74" s="202" t="s">
        <v>181</v>
      </c>
      <c r="T74" s="203" t="s">
        <v>194</v>
      </c>
      <c r="U74" s="204">
        <v>0</v>
      </c>
      <c r="V74" s="204">
        <f>ROUND(E74*U74,2)</f>
        <v>0</v>
      </c>
      <c r="W74" s="204"/>
      <c r="X74" s="204" t="s">
        <v>165</v>
      </c>
      <c r="Y74" s="205"/>
      <c r="Z74" s="205"/>
      <c r="AA74" s="205"/>
      <c r="AB74" s="205"/>
      <c r="AC74" s="205"/>
      <c r="AD74" s="205"/>
      <c r="AE74" s="205"/>
      <c r="AF74" s="205"/>
      <c r="AG74" s="205" t="s">
        <v>166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1">
      <c r="A75" s="196">
        <v>62</v>
      </c>
      <c r="B75" s="197" t="s">
        <v>1040</v>
      </c>
      <c r="C75" s="198" t="s">
        <v>1041</v>
      </c>
      <c r="D75" s="199" t="s">
        <v>343</v>
      </c>
      <c r="E75" s="200">
        <v>56.45891</v>
      </c>
      <c r="F75" s="201"/>
      <c r="G75" s="202">
        <f>ROUND(E75*F75,2)</f>
        <v>0</v>
      </c>
      <c r="H75" s="201"/>
      <c r="I75" s="202">
        <f>ROUND(E75*H75,2)</f>
        <v>0</v>
      </c>
      <c r="J75" s="201"/>
      <c r="K75" s="202">
        <f>ROUND(E75*J75,2)</f>
        <v>0</v>
      </c>
      <c r="L75" s="202">
        <v>21</v>
      </c>
      <c r="M75" s="202">
        <f>G75*(1+L75/100)</f>
        <v>0</v>
      </c>
      <c r="N75" s="202">
        <v>0</v>
      </c>
      <c r="O75" s="202">
        <f>ROUND(E75*N75,2)</f>
        <v>0</v>
      </c>
      <c r="P75" s="202">
        <v>0</v>
      </c>
      <c r="Q75" s="202">
        <f>ROUND(E75*P75,2)</f>
        <v>0</v>
      </c>
      <c r="R75" s="202"/>
      <c r="S75" s="202" t="s">
        <v>181</v>
      </c>
      <c r="T75" s="203" t="s">
        <v>194</v>
      </c>
      <c r="U75" s="204">
        <v>2.612</v>
      </c>
      <c r="V75" s="204">
        <f>ROUND(E75*U75,2)</f>
        <v>147.47</v>
      </c>
      <c r="W75" s="204"/>
      <c r="X75" s="204" t="s">
        <v>894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895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196">
        <v>63</v>
      </c>
      <c r="B76" s="197" t="s">
        <v>898</v>
      </c>
      <c r="C76" s="198" t="s">
        <v>899</v>
      </c>
      <c r="D76" s="199" t="s">
        <v>343</v>
      </c>
      <c r="E76" s="200">
        <v>846.88365</v>
      </c>
      <c r="F76" s="201"/>
      <c r="G76" s="202">
        <f>ROUND(E76*F76,2)</f>
        <v>0</v>
      </c>
      <c r="H76" s="201"/>
      <c r="I76" s="202">
        <f>ROUND(E76*H76,2)</f>
        <v>0</v>
      </c>
      <c r="J76" s="201"/>
      <c r="K76" s="202">
        <f>ROUND(E76*J76,2)</f>
        <v>0</v>
      </c>
      <c r="L76" s="202">
        <v>21</v>
      </c>
      <c r="M76" s="202">
        <f>G76*(1+L76/100)</f>
        <v>0</v>
      </c>
      <c r="N76" s="202">
        <v>0</v>
      </c>
      <c r="O76" s="202">
        <f>ROUND(E76*N76,2)</f>
        <v>0</v>
      </c>
      <c r="P76" s="202">
        <v>0</v>
      </c>
      <c r="Q76" s="202">
        <f>ROUND(E76*P76,2)</f>
        <v>0</v>
      </c>
      <c r="R76" s="202" t="s">
        <v>788</v>
      </c>
      <c r="S76" s="202" t="s">
        <v>181</v>
      </c>
      <c r="T76" s="203" t="s">
        <v>194</v>
      </c>
      <c r="U76" s="204">
        <v>0</v>
      </c>
      <c r="V76" s="204">
        <f>ROUND(E76*U76,2)</f>
        <v>0</v>
      </c>
      <c r="W76" s="204"/>
      <c r="X76" s="204" t="s">
        <v>894</v>
      </c>
      <c r="Y76" s="205"/>
      <c r="Z76" s="205"/>
      <c r="AA76" s="205"/>
      <c r="AB76" s="205"/>
      <c r="AC76" s="205"/>
      <c r="AD76" s="205"/>
      <c r="AE76" s="205"/>
      <c r="AF76" s="205"/>
      <c r="AG76" s="205" t="s">
        <v>895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22.5" outlineLevel="1">
      <c r="A77" s="206">
        <v>64</v>
      </c>
      <c r="B77" s="207" t="s">
        <v>1042</v>
      </c>
      <c r="C77" s="208" t="s">
        <v>1043</v>
      </c>
      <c r="D77" s="209" t="s">
        <v>343</v>
      </c>
      <c r="E77" s="210">
        <v>56.45891</v>
      </c>
      <c r="F77" s="211"/>
      <c r="G77" s="212">
        <f>ROUND(E77*F77,2)</f>
        <v>0</v>
      </c>
      <c r="H77" s="211"/>
      <c r="I77" s="212">
        <f>ROUND(E77*H77,2)</f>
        <v>0</v>
      </c>
      <c r="J77" s="211"/>
      <c r="K77" s="212">
        <f>ROUND(E77*J77,2)</f>
        <v>0</v>
      </c>
      <c r="L77" s="212">
        <v>21</v>
      </c>
      <c r="M77" s="212">
        <f>G77*(1+L77/100)</f>
        <v>0</v>
      </c>
      <c r="N77" s="212">
        <v>0</v>
      </c>
      <c r="O77" s="212">
        <f>ROUND(E77*N77,2)</f>
        <v>0</v>
      </c>
      <c r="P77" s="212">
        <v>0</v>
      </c>
      <c r="Q77" s="212">
        <f>ROUND(E77*P77,2)</f>
        <v>0</v>
      </c>
      <c r="R77" s="212" t="s">
        <v>1044</v>
      </c>
      <c r="S77" s="212" t="s">
        <v>181</v>
      </c>
      <c r="T77" s="213" t="s">
        <v>194</v>
      </c>
      <c r="U77" s="204">
        <v>0.832</v>
      </c>
      <c r="V77" s="204">
        <f>ROUND(E77*U77,2)</f>
        <v>46.97</v>
      </c>
      <c r="W77" s="204"/>
      <c r="X77" s="204" t="s">
        <v>894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895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customHeight="1" outlineLevel="1">
      <c r="A78" s="214"/>
      <c r="B78" s="215"/>
      <c r="C78" s="216" t="s">
        <v>1045</v>
      </c>
      <c r="D78" s="216"/>
      <c r="E78" s="216"/>
      <c r="F78" s="216"/>
      <c r="G78" s="216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205"/>
      <c r="AA78" s="205"/>
      <c r="AB78" s="205"/>
      <c r="AC78" s="205"/>
      <c r="AD78" s="205"/>
      <c r="AE78" s="205"/>
      <c r="AF78" s="205"/>
      <c r="AG78" s="205" t="s">
        <v>196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24" t="str">
        <f>C78</f>
        <v>nebo vybouraných hmot nošením nebo přehazováním k místu nakládky přístupnému normálním dopravním prostředkům do 10 m,</v>
      </c>
      <c r="BB78" s="205"/>
      <c r="BC78" s="205"/>
      <c r="BD78" s="205"/>
      <c r="BE78" s="205"/>
      <c r="BF78" s="205"/>
      <c r="BG78" s="205"/>
      <c r="BH78" s="205"/>
    </row>
    <row r="79" spans="1:60" ht="22.5" customHeight="1" outlineLevel="1">
      <c r="A79" s="214"/>
      <c r="B79" s="215"/>
      <c r="C79" s="217" t="s">
        <v>1046</v>
      </c>
      <c r="D79" s="217"/>
      <c r="E79" s="217"/>
      <c r="F79" s="217"/>
      <c r="G79" s="217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5"/>
      <c r="Z79" s="205"/>
      <c r="AA79" s="205"/>
      <c r="AB79" s="205"/>
      <c r="AC79" s="205"/>
      <c r="AD79" s="205"/>
      <c r="AE79" s="205"/>
      <c r="AF79" s="205"/>
      <c r="AG79" s="205" t="s">
        <v>198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24" t="str">
        <f>C79</f>
        <v>S naložením suti nebo vybouraných hmot do dopravního prostředku a na jejich vyložením, popřípadě přeložením na normální dopravní prostředek.</v>
      </c>
      <c r="BB79" s="205"/>
      <c r="BC79" s="205"/>
      <c r="BD79" s="205"/>
      <c r="BE79" s="205"/>
      <c r="BF79" s="205"/>
      <c r="BG79" s="205"/>
      <c r="BH79" s="205"/>
    </row>
    <row r="80" spans="1:60" ht="22.5" outlineLevel="1">
      <c r="A80" s="206">
        <v>65</v>
      </c>
      <c r="B80" s="207" t="s">
        <v>1047</v>
      </c>
      <c r="C80" s="208" t="s">
        <v>1048</v>
      </c>
      <c r="D80" s="209" t="s">
        <v>343</v>
      </c>
      <c r="E80" s="210">
        <v>169.37673</v>
      </c>
      <c r="F80" s="211"/>
      <c r="G80" s="212">
        <f>ROUND(E80*F80,2)</f>
        <v>0</v>
      </c>
      <c r="H80" s="211"/>
      <c r="I80" s="212">
        <f>ROUND(E80*H80,2)</f>
        <v>0</v>
      </c>
      <c r="J80" s="211"/>
      <c r="K80" s="212">
        <f>ROUND(E80*J80,2)</f>
        <v>0</v>
      </c>
      <c r="L80" s="212">
        <v>21</v>
      </c>
      <c r="M80" s="212">
        <f>G80*(1+L80/100)</f>
        <v>0</v>
      </c>
      <c r="N80" s="212">
        <v>0</v>
      </c>
      <c r="O80" s="212">
        <f>ROUND(E80*N80,2)</f>
        <v>0</v>
      </c>
      <c r="P80" s="212">
        <v>0</v>
      </c>
      <c r="Q80" s="212">
        <f>ROUND(E80*P80,2)</f>
        <v>0</v>
      </c>
      <c r="R80" s="212" t="s">
        <v>1044</v>
      </c>
      <c r="S80" s="212" t="s">
        <v>181</v>
      </c>
      <c r="T80" s="213" t="s">
        <v>194</v>
      </c>
      <c r="U80" s="204">
        <v>0.36</v>
      </c>
      <c r="V80" s="204">
        <f>ROUND(E80*U80,2)</f>
        <v>60.98</v>
      </c>
      <c r="W80" s="204"/>
      <c r="X80" s="204" t="s">
        <v>894</v>
      </c>
      <c r="Y80" s="205"/>
      <c r="Z80" s="205"/>
      <c r="AA80" s="205"/>
      <c r="AB80" s="205"/>
      <c r="AC80" s="205"/>
      <c r="AD80" s="205"/>
      <c r="AE80" s="205"/>
      <c r="AF80" s="205"/>
      <c r="AG80" s="205" t="s">
        <v>895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customHeight="1" outlineLevel="1">
      <c r="A81" s="214"/>
      <c r="B81" s="215"/>
      <c r="C81" s="216" t="s">
        <v>1045</v>
      </c>
      <c r="D81" s="216"/>
      <c r="E81" s="216"/>
      <c r="F81" s="216"/>
      <c r="G81" s="216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05"/>
      <c r="AA81" s="205"/>
      <c r="AB81" s="205"/>
      <c r="AC81" s="205"/>
      <c r="AD81" s="205"/>
      <c r="AE81" s="205"/>
      <c r="AF81" s="205"/>
      <c r="AG81" s="205" t="s">
        <v>196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24" t="str">
        <f>C81</f>
        <v>nebo vybouraných hmot nošením nebo přehazováním k místu nakládky přístupnému normálním dopravním prostředkům do 10 m,</v>
      </c>
      <c r="BB81" s="205"/>
      <c r="BC81" s="205"/>
      <c r="BD81" s="205"/>
      <c r="BE81" s="205"/>
      <c r="BF81" s="205"/>
      <c r="BG81" s="205"/>
      <c r="BH81" s="205"/>
    </row>
    <row r="82" spans="1:33" ht="12.75">
      <c r="A82" s="188" t="s">
        <v>158</v>
      </c>
      <c r="B82" s="189" t="s">
        <v>18</v>
      </c>
      <c r="C82" s="190" t="s">
        <v>19</v>
      </c>
      <c r="D82" s="191"/>
      <c r="E82" s="192"/>
      <c r="F82" s="193"/>
      <c r="G82" s="193">
        <f>SUMIF(AG83:AG89,"&lt;&gt;NOR",G83:G89)</f>
        <v>0</v>
      </c>
      <c r="H82" s="193"/>
      <c r="I82" s="193">
        <f>SUM(I83:I89)</f>
        <v>0</v>
      </c>
      <c r="J82" s="193"/>
      <c r="K82" s="193">
        <f>SUM(K83:K89)</f>
        <v>0</v>
      </c>
      <c r="L82" s="193"/>
      <c r="M82" s="193">
        <f>SUM(M83:M89)</f>
        <v>0</v>
      </c>
      <c r="N82" s="193"/>
      <c r="O82" s="193">
        <f>SUM(O83:O89)</f>
        <v>0</v>
      </c>
      <c r="P82" s="193"/>
      <c r="Q82" s="193">
        <f>SUM(Q83:Q89)</f>
        <v>0</v>
      </c>
      <c r="R82" s="193"/>
      <c r="S82" s="193"/>
      <c r="T82" s="194"/>
      <c r="U82" s="195"/>
      <c r="V82" s="195">
        <f>SUM(V83:V89)</f>
        <v>0</v>
      </c>
      <c r="W82" s="195"/>
      <c r="X82" s="195"/>
      <c r="AG82" t="s">
        <v>159</v>
      </c>
    </row>
    <row r="83" spans="1:60" ht="12.75" outlineLevel="1">
      <c r="A83" s="196">
        <v>66</v>
      </c>
      <c r="B83" s="197" t="s">
        <v>592</v>
      </c>
      <c r="C83" s="198" t="s">
        <v>593</v>
      </c>
      <c r="D83" s="199" t="s">
        <v>594</v>
      </c>
      <c r="E83" s="200">
        <v>1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</v>
      </c>
      <c r="O83" s="202">
        <f>ROUND(E83*N83,2)</f>
        <v>0</v>
      </c>
      <c r="P83" s="202">
        <v>0</v>
      </c>
      <c r="Q83" s="202">
        <f>ROUND(E83*P83,2)</f>
        <v>0</v>
      </c>
      <c r="R83" s="202"/>
      <c r="S83" s="202" t="s">
        <v>181</v>
      </c>
      <c r="T83" s="203" t="s">
        <v>164</v>
      </c>
      <c r="U83" s="204">
        <v>0</v>
      </c>
      <c r="V83" s="204">
        <f>ROUND(E83*U83,2)</f>
        <v>0</v>
      </c>
      <c r="W83" s="204"/>
      <c r="X83" s="204" t="s">
        <v>595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596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1">
      <c r="A84" s="206">
        <v>67</v>
      </c>
      <c r="B84" s="207" t="s">
        <v>597</v>
      </c>
      <c r="C84" s="208" t="s">
        <v>598</v>
      </c>
      <c r="D84" s="209" t="s">
        <v>594</v>
      </c>
      <c r="E84" s="210">
        <v>1</v>
      </c>
      <c r="F84" s="211"/>
      <c r="G84" s="212">
        <f>ROUND(E84*F84,2)</f>
        <v>0</v>
      </c>
      <c r="H84" s="211"/>
      <c r="I84" s="212">
        <f>ROUND(E84*H84,2)</f>
        <v>0</v>
      </c>
      <c r="J84" s="211"/>
      <c r="K84" s="212">
        <f>ROUND(E84*J84,2)</f>
        <v>0</v>
      </c>
      <c r="L84" s="212">
        <v>21</v>
      </c>
      <c r="M84" s="212">
        <f>G84*(1+L84/100)</f>
        <v>0</v>
      </c>
      <c r="N84" s="212">
        <v>0</v>
      </c>
      <c r="O84" s="212">
        <f>ROUND(E84*N84,2)</f>
        <v>0</v>
      </c>
      <c r="P84" s="212">
        <v>0</v>
      </c>
      <c r="Q84" s="212">
        <f>ROUND(E84*P84,2)</f>
        <v>0</v>
      </c>
      <c r="R84" s="212"/>
      <c r="S84" s="212" t="s">
        <v>181</v>
      </c>
      <c r="T84" s="213" t="s">
        <v>164</v>
      </c>
      <c r="U84" s="204">
        <v>0</v>
      </c>
      <c r="V84" s="204">
        <f>ROUND(E84*U84,2)</f>
        <v>0</v>
      </c>
      <c r="W84" s="204"/>
      <c r="X84" s="204" t="s">
        <v>595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596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33.75" customHeight="1" outlineLevel="1">
      <c r="A85" s="214"/>
      <c r="B85" s="215"/>
      <c r="C85" s="223" t="s">
        <v>599</v>
      </c>
      <c r="D85" s="223"/>
      <c r="E85" s="223"/>
      <c r="F85" s="223"/>
      <c r="G85" s="223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5"/>
      <c r="Z85" s="205"/>
      <c r="AA85" s="205"/>
      <c r="AB85" s="205"/>
      <c r="AC85" s="205"/>
      <c r="AD85" s="205"/>
      <c r="AE85" s="205"/>
      <c r="AF85" s="205"/>
      <c r="AG85" s="205" t="s">
        <v>198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24" t="str">
        <f>C85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206">
        <v>68</v>
      </c>
      <c r="B86" s="207" t="s">
        <v>600</v>
      </c>
      <c r="C86" s="208" t="s">
        <v>601</v>
      </c>
      <c r="D86" s="209" t="s">
        <v>594</v>
      </c>
      <c r="E86" s="210">
        <v>1</v>
      </c>
      <c r="F86" s="211"/>
      <c r="G86" s="212">
        <f>ROUND(E86*F86,2)</f>
        <v>0</v>
      </c>
      <c r="H86" s="211"/>
      <c r="I86" s="212">
        <f>ROUND(E86*H86,2)</f>
        <v>0</v>
      </c>
      <c r="J86" s="211"/>
      <c r="K86" s="212">
        <f>ROUND(E86*J86,2)</f>
        <v>0</v>
      </c>
      <c r="L86" s="212">
        <v>21</v>
      </c>
      <c r="M86" s="212">
        <f>G86*(1+L86/100)</f>
        <v>0</v>
      </c>
      <c r="N86" s="212">
        <v>0</v>
      </c>
      <c r="O86" s="212">
        <f>ROUND(E86*N86,2)</f>
        <v>0</v>
      </c>
      <c r="P86" s="212">
        <v>0</v>
      </c>
      <c r="Q86" s="212">
        <f>ROUND(E86*P86,2)</f>
        <v>0</v>
      </c>
      <c r="R86" s="212"/>
      <c r="S86" s="212" t="s">
        <v>181</v>
      </c>
      <c r="T86" s="213" t="s">
        <v>164</v>
      </c>
      <c r="U86" s="204">
        <v>0</v>
      </c>
      <c r="V86" s="204">
        <f>ROUND(E86*U86,2)</f>
        <v>0</v>
      </c>
      <c r="W86" s="204"/>
      <c r="X86" s="204" t="s">
        <v>595</v>
      </c>
      <c r="Y86" s="205"/>
      <c r="Z86" s="205"/>
      <c r="AA86" s="205"/>
      <c r="AB86" s="205"/>
      <c r="AC86" s="205"/>
      <c r="AD86" s="205"/>
      <c r="AE86" s="205"/>
      <c r="AF86" s="205"/>
      <c r="AG86" s="205" t="s">
        <v>596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22.5" customHeight="1" outlineLevel="1">
      <c r="A87" s="214"/>
      <c r="B87" s="215"/>
      <c r="C87" s="223" t="s">
        <v>602</v>
      </c>
      <c r="D87" s="223"/>
      <c r="E87" s="223"/>
      <c r="F87" s="223"/>
      <c r="G87" s="223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5"/>
      <c r="AA87" s="205"/>
      <c r="AB87" s="205"/>
      <c r="AC87" s="205"/>
      <c r="AD87" s="205"/>
      <c r="AE87" s="205"/>
      <c r="AF87" s="205"/>
      <c r="AG87" s="205" t="s">
        <v>198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24" t="str">
        <f>C87</f>
        <v>Náklady na ztížené podmínky provádění tam, kde se vyskytují omezující vlivy konkrétního prostředí, které mají prokazatelný vliv na provádění stavebních prací, Jedná se zejména o náklady související s extrémními podmínkami místa provádění.</v>
      </c>
      <c r="BB87" s="205"/>
      <c r="BC87" s="205"/>
      <c r="BD87" s="205"/>
      <c r="BE87" s="205"/>
      <c r="BF87" s="205"/>
      <c r="BG87" s="205"/>
      <c r="BH87" s="205"/>
    </row>
    <row r="88" spans="1:60" ht="12.75" outlineLevel="1">
      <c r="A88" s="206">
        <v>69</v>
      </c>
      <c r="B88" s="207" t="s">
        <v>603</v>
      </c>
      <c r="C88" s="208" t="s">
        <v>604</v>
      </c>
      <c r="D88" s="209" t="s">
        <v>594</v>
      </c>
      <c r="E88" s="210">
        <v>1</v>
      </c>
      <c r="F88" s="211"/>
      <c r="G88" s="212">
        <f>ROUND(E88*F88,2)</f>
        <v>0</v>
      </c>
      <c r="H88" s="211"/>
      <c r="I88" s="212">
        <f>ROUND(E88*H88,2)</f>
        <v>0</v>
      </c>
      <c r="J88" s="211"/>
      <c r="K88" s="212">
        <f>ROUND(E88*J88,2)</f>
        <v>0</v>
      </c>
      <c r="L88" s="212">
        <v>21</v>
      </c>
      <c r="M88" s="212">
        <f>G88*(1+L88/100)</f>
        <v>0</v>
      </c>
      <c r="N88" s="212">
        <v>0</v>
      </c>
      <c r="O88" s="212">
        <f>ROUND(E88*N88,2)</f>
        <v>0</v>
      </c>
      <c r="P88" s="212">
        <v>0</v>
      </c>
      <c r="Q88" s="212">
        <f>ROUND(E88*P88,2)</f>
        <v>0</v>
      </c>
      <c r="R88" s="212"/>
      <c r="S88" s="212" t="s">
        <v>181</v>
      </c>
      <c r="T88" s="213" t="s">
        <v>164</v>
      </c>
      <c r="U88" s="204">
        <v>0</v>
      </c>
      <c r="V88" s="204">
        <f>ROUND(E88*U88,2)</f>
        <v>0</v>
      </c>
      <c r="W88" s="204"/>
      <c r="X88" s="204" t="s">
        <v>595</v>
      </c>
      <c r="Y88" s="205"/>
      <c r="Z88" s="205"/>
      <c r="AA88" s="205"/>
      <c r="AB88" s="205"/>
      <c r="AC88" s="205"/>
      <c r="AD88" s="205"/>
      <c r="AE88" s="205"/>
      <c r="AF88" s="205"/>
      <c r="AG88" s="205" t="s">
        <v>596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customHeight="1" outlineLevel="1">
      <c r="A89" s="214"/>
      <c r="B89" s="215"/>
      <c r="C89" s="223" t="s">
        <v>605</v>
      </c>
      <c r="D89" s="223"/>
      <c r="E89" s="223"/>
      <c r="F89" s="223"/>
      <c r="G89" s="223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5"/>
      <c r="AA89" s="205"/>
      <c r="AB89" s="205"/>
      <c r="AC89" s="205"/>
      <c r="AD89" s="205"/>
      <c r="AE89" s="205"/>
      <c r="AF89" s="205"/>
      <c r="AG89" s="205" t="s">
        <v>198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33" ht="12.75">
      <c r="A90" s="166"/>
      <c r="B90" s="172"/>
      <c r="C90" s="225"/>
      <c r="D90" s="174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AE90">
        <v>15</v>
      </c>
      <c r="AF90">
        <v>21</v>
      </c>
      <c r="AG90" t="s">
        <v>145</v>
      </c>
    </row>
    <row r="91" spans="1:33" ht="12.75">
      <c r="A91" s="226"/>
      <c r="B91" s="227" t="s">
        <v>14</v>
      </c>
      <c r="C91" s="228"/>
      <c r="D91" s="229"/>
      <c r="E91" s="230"/>
      <c r="F91" s="230"/>
      <c r="G91" s="231">
        <f>G8+G71+G82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AE91">
        <f>SUMIF(L7:L89,AE90,G7:G89)</f>
        <v>0</v>
      </c>
      <c r="AF91">
        <f>SUMIF(L7:L89,AF90,G7:G89)</f>
        <v>0</v>
      </c>
      <c r="AG91" t="s">
        <v>606</v>
      </c>
    </row>
    <row r="92" spans="3:33" ht="12.75">
      <c r="C92" s="232"/>
      <c r="D92" s="110"/>
      <c r="AG92" t="s">
        <v>607</v>
      </c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</sheetData>
  <mergeCells count="14">
    <mergeCell ref="A1:G1"/>
    <mergeCell ref="C2:G2"/>
    <mergeCell ref="C3:G3"/>
    <mergeCell ref="C4:G4"/>
    <mergeCell ref="C10:G10"/>
    <mergeCell ref="C18:G18"/>
    <mergeCell ref="C45:G45"/>
    <mergeCell ref="C70:G70"/>
    <mergeCell ref="C78:G78"/>
    <mergeCell ref="C79:G79"/>
    <mergeCell ref="C81:G81"/>
    <mergeCell ref="C85:G85"/>
    <mergeCell ref="C87:G87"/>
    <mergeCell ref="C89:G89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135"/>
  <sheetViews>
    <sheetView tabSelected="1" zoomScale="110" zoomScaleNormal="110" workbookViewId="0" topLeftCell="A1">
      <pane ySplit="7" topLeftCell="A98" activePane="bottomLeft" state="frozen"/>
      <selection pane="topLeft" activeCell="A1" sqref="A1"/>
      <selection pane="bottomLeft" activeCell="AQ23" sqref="AQ23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19" max="19" width="8.625" style="0" customWidth="1"/>
    <col min="20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1025" width="8.625" style="0" customWidth="1"/>
  </cols>
  <sheetData>
    <row r="1" spans="1:33" ht="15.75" customHeight="1">
      <c r="A1" s="176" t="s">
        <v>129</v>
      </c>
      <c r="B1" s="176"/>
      <c r="C1" s="176"/>
      <c r="D1" s="176"/>
      <c r="E1" s="176"/>
      <c r="F1" s="176"/>
      <c r="G1" s="176"/>
      <c r="AG1" t="s">
        <v>130</v>
      </c>
    </row>
    <row r="2" spans="1:33" ht="24.95" customHeight="1">
      <c r="A2" s="169" t="s">
        <v>126</v>
      </c>
      <c r="B2" s="170" t="s">
        <v>5</v>
      </c>
      <c r="C2" s="177" t="s">
        <v>6</v>
      </c>
      <c r="D2" s="177"/>
      <c r="E2" s="177"/>
      <c r="F2" s="177"/>
      <c r="G2" s="177"/>
      <c r="AG2" t="s">
        <v>131</v>
      </c>
    </row>
    <row r="3" spans="1:33" ht="24.95" customHeight="1">
      <c r="A3" s="169" t="s">
        <v>127</v>
      </c>
      <c r="B3" s="170" t="s">
        <v>44</v>
      </c>
      <c r="C3" s="177" t="s">
        <v>45</v>
      </c>
      <c r="D3" s="177"/>
      <c r="E3" s="177"/>
      <c r="F3" s="177"/>
      <c r="G3" s="177"/>
      <c r="AC3" s="175" t="s">
        <v>132</v>
      </c>
      <c r="AG3" t="s">
        <v>133</v>
      </c>
    </row>
    <row r="4" spans="1:33" ht="24.95" customHeight="1">
      <c r="A4" s="178" t="s">
        <v>128</v>
      </c>
      <c r="B4" s="179" t="s">
        <v>54</v>
      </c>
      <c r="C4" s="180" t="s">
        <v>55</v>
      </c>
      <c r="D4" s="180"/>
      <c r="E4" s="180"/>
      <c r="F4" s="180"/>
      <c r="G4" s="180"/>
      <c r="AG4" t="s">
        <v>134</v>
      </c>
    </row>
    <row r="5" ht="12.75">
      <c r="D5" s="110"/>
    </row>
    <row r="6" spans="1:24" ht="38.25">
      <c r="A6" s="181" t="s">
        <v>135</v>
      </c>
      <c r="B6" s="182" t="s">
        <v>136</v>
      </c>
      <c r="C6" s="182" t="s">
        <v>137</v>
      </c>
      <c r="D6" s="183" t="s">
        <v>138</v>
      </c>
      <c r="E6" s="181" t="s">
        <v>139</v>
      </c>
      <c r="F6" s="184" t="s">
        <v>140</v>
      </c>
      <c r="G6" s="181" t="s">
        <v>14</v>
      </c>
      <c r="H6" s="185" t="s">
        <v>141</v>
      </c>
      <c r="I6" s="185" t="s">
        <v>142</v>
      </c>
      <c r="J6" s="185" t="s">
        <v>143</v>
      </c>
      <c r="K6" s="185" t="s">
        <v>144</v>
      </c>
      <c r="L6" s="185" t="s">
        <v>145</v>
      </c>
      <c r="M6" s="185" t="s">
        <v>146</v>
      </c>
      <c r="N6" s="185" t="s">
        <v>147</v>
      </c>
      <c r="O6" s="185" t="s">
        <v>148</v>
      </c>
      <c r="P6" s="185" t="s">
        <v>149</v>
      </c>
      <c r="Q6" s="185" t="s">
        <v>150</v>
      </c>
      <c r="R6" s="185" t="s">
        <v>151</v>
      </c>
      <c r="S6" s="185" t="s">
        <v>152</v>
      </c>
      <c r="T6" s="185" t="s">
        <v>153</v>
      </c>
      <c r="U6" s="185" t="s">
        <v>154</v>
      </c>
      <c r="V6" s="185" t="s">
        <v>155</v>
      </c>
      <c r="W6" s="185" t="s">
        <v>156</v>
      </c>
      <c r="X6" s="185" t="s">
        <v>157</v>
      </c>
    </row>
    <row r="7" spans="1:24" ht="12.75" hidden="1">
      <c r="A7" s="166"/>
      <c r="B7" s="172"/>
      <c r="C7" s="172"/>
      <c r="D7" s="17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33" ht="12.75">
      <c r="A8" s="188" t="s">
        <v>158</v>
      </c>
      <c r="B8" s="189" t="s">
        <v>110</v>
      </c>
      <c r="C8" s="190" t="s">
        <v>111</v>
      </c>
      <c r="D8" s="191"/>
      <c r="E8" s="192"/>
      <c r="F8" s="193"/>
      <c r="G8" s="193">
        <f>SUMIF(AG9:AG28,"&lt;&gt;NOR",G9:G28)</f>
        <v>0</v>
      </c>
      <c r="H8" s="193"/>
      <c r="I8" s="193">
        <f>SUM(I9:I28)</f>
        <v>0</v>
      </c>
      <c r="J8" s="193"/>
      <c r="K8" s="193">
        <f>SUM(K9:K28)</f>
        <v>0</v>
      </c>
      <c r="L8" s="193"/>
      <c r="M8" s="193">
        <f>SUM(M9:M28)</f>
        <v>0</v>
      </c>
      <c r="N8" s="193"/>
      <c r="O8" s="193">
        <f>SUM(O9:O28)</f>
        <v>0</v>
      </c>
      <c r="P8" s="193"/>
      <c r="Q8" s="193">
        <f>SUM(Q9:Q28)</f>
        <v>0</v>
      </c>
      <c r="R8" s="193"/>
      <c r="S8" s="193"/>
      <c r="T8" s="194"/>
      <c r="U8" s="195"/>
      <c r="V8" s="195">
        <f>SUM(V9:V28)</f>
        <v>0</v>
      </c>
      <c r="W8" s="195"/>
      <c r="X8" s="195"/>
      <c r="AG8" t="s">
        <v>159</v>
      </c>
    </row>
    <row r="9" spans="1:60" ht="12.75" outlineLevel="1">
      <c r="A9" s="196">
        <v>1</v>
      </c>
      <c r="B9" s="197" t="s">
        <v>1049</v>
      </c>
      <c r="C9" s="198" t="s">
        <v>1050</v>
      </c>
      <c r="D9" s="199" t="s">
        <v>162</v>
      </c>
      <c r="E9" s="200">
        <v>1</v>
      </c>
      <c r="F9" s="201"/>
      <c r="G9" s="202">
        <f>ROUND(E9*F9,2)</f>
        <v>0</v>
      </c>
      <c r="H9" s="201"/>
      <c r="I9" s="202">
        <f>ROUND(E9*H9,2)</f>
        <v>0</v>
      </c>
      <c r="J9" s="201"/>
      <c r="K9" s="202">
        <f>ROUND(E9*J9,2)</f>
        <v>0</v>
      </c>
      <c r="L9" s="202">
        <v>21</v>
      </c>
      <c r="M9" s="202">
        <f>G9*(1+L9/100)</f>
        <v>0</v>
      </c>
      <c r="N9" s="202">
        <v>0</v>
      </c>
      <c r="O9" s="202">
        <f>ROUND(E9*N9,2)</f>
        <v>0</v>
      </c>
      <c r="P9" s="202">
        <v>0</v>
      </c>
      <c r="Q9" s="202">
        <f>ROUND(E9*P9,2)</f>
        <v>0</v>
      </c>
      <c r="R9" s="202"/>
      <c r="S9" s="202" t="s">
        <v>163</v>
      </c>
      <c r="T9" s="203" t="s">
        <v>164</v>
      </c>
      <c r="U9" s="204">
        <v>0</v>
      </c>
      <c r="V9" s="204">
        <f>ROUND(E9*U9,2)</f>
        <v>0</v>
      </c>
      <c r="W9" s="204"/>
      <c r="X9" s="204" t="s">
        <v>218</v>
      </c>
      <c r="Y9" s="205"/>
      <c r="Z9" s="205"/>
      <c r="AA9" s="205"/>
      <c r="AB9" s="205"/>
      <c r="AC9" s="205"/>
      <c r="AD9" s="205"/>
      <c r="AE9" s="205"/>
      <c r="AF9" s="205"/>
      <c r="AG9" s="205" t="s">
        <v>1051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1">
      <c r="A10" s="196">
        <v>2</v>
      </c>
      <c r="B10" s="197" t="s">
        <v>1052</v>
      </c>
      <c r="C10" s="198" t="s">
        <v>1053</v>
      </c>
      <c r="D10" s="199" t="s">
        <v>162</v>
      </c>
      <c r="E10" s="200">
        <v>1</v>
      </c>
      <c r="F10" s="201"/>
      <c r="G10" s="202">
        <f>ROUND(E10*F10,2)</f>
        <v>0</v>
      </c>
      <c r="H10" s="201"/>
      <c r="I10" s="202">
        <f>ROUND(E10*H10,2)</f>
        <v>0</v>
      </c>
      <c r="J10" s="201"/>
      <c r="K10" s="202">
        <f>ROUND(E10*J10,2)</f>
        <v>0</v>
      </c>
      <c r="L10" s="202">
        <v>21</v>
      </c>
      <c r="M10" s="202">
        <f>G10*(1+L10/100)</f>
        <v>0</v>
      </c>
      <c r="N10" s="202">
        <v>0</v>
      </c>
      <c r="O10" s="202">
        <f>ROUND(E10*N10,2)</f>
        <v>0</v>
      </c>
      <c r="P10" s="202">
        <v>0</v>
      </c>
      <c r="Q10" s="202">
        <f>ROUND(E10*P10,2)</f>
        <v>0</v>
      </c>
      <c r="R10" s="202"/>
      <c r="S10" s="202" t="s">
        <v>163</v>
      </c>
      <c r="T10" s="203" t="s">
        <v>164</v>
      </c>
      <c r="U10" s="204">
        <v>0</v>
      </c>
      <c r="V10" s="204">
        <f>ROUND(E10*U10,2)</f>
        <v>0</v>
      </c>
      <c r="W10" s="204"/>
      <c r="X10" s="204" t="s">
        <v>165</v>
      </c>
      <c r="Y10" s="205"/>
      <c r="Z10" s="205"/>
      <c r="AA10" s="205"/>
      <c r="AB10" s="205"/>
      <c r="AC10" s="205"/>
      <c r="AD10" s="205"/>
      <c r="AE10" s="205"/>
      <c r="AF10" s="205"/>
      <c r="AG10" s="205" t="s">
        <v>1054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1">
      <c r="A11" s="196">
        <v>3</v>
      </c>
      <c r="B11" s="197" t="s">
        <v>1055</v>
      </c>
      <c r="C11" s="198" t="s">
        <v>1056</v>
      </c>
      <c r="D11" s="199" t="s">
        <v>162</v>
      </c>
      <c r="E11" s="200">
        <v>1</v>
      </c>
      <c r="F11" s="201"/>
      <c r="G11" s="202">
        <f>ROUND(E11*F11,2)</f>
        <v>0</v>
      </c>
      <c r="H11" s="201"/>
      <c r="I11" s="202">
        <f>ROUND(E11*H11,2)</f>
        <v>0</v>
      </c>
      <c r="J11" s="201"/>
      <c r="K11" s="202">
        <f>ROUND(E11*J11,2)</f>
        <v>0</v>
      </c>
      <c r="L11" s="202">
        <v>21</v>
      </c>
      <c r="M11" s="202">
        <f>G11*(1+L11/100)</f>
        <v>0</v>
      </c>
      <c r="N11" s="202">
        <v>0</v>
      </c>
      <c r="O11" s="202">
        <f>ROUND(E11*N11,2)</f>
        <v>0</v>
      </c>
      <c r="P11" s="202">
        <v>0</v>
      </c>
      <c r="Q11" s="202">
        <f>ROUND(E11*P11,2)</f>
        <v>0</v>
      </c>
      <c r="R11" s="202"/>
      <c r="S11" s="202" t="s">
        <v>163</v>
      </c>
      <c r="T11" s="203" t="s">
        <v>164</v>
      </c>
      <c r="U11" s="204">
        <v>0</v>
      </c>
      <c r="V11" s="204">
        <f>ROUND(E11*U11,2)</f>
        <v>0</v>
      </c>
      <c r="W11" s="204"/>
      <c r="X11" s="204" t="s">
        <v>218</v>
      </c>
      <c r="Y11" s="205"/>
      <c r="Z11" s="205"/>
      <c r="AA11" s="205"/>
      <c r="AB11" s="205"/>
      <c r="AC11" s="205"/>
      <c r="AD11" s="205"/>
      <c r="AE11" s="205"/>
      <c r="AF11" s="205"/>
      <c r="AG11" s="205" t="s">
        <v>1051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1">
      <c r="A12" s="196">
        <v>4</v>
      </c>
      <c r="B12" s="197" t="s">
        <v>1057</v>
      </c>
      <c r="C12" s="198" t="s">
        <v>1058</v>
      </c>
      <c r="D12" s="199" t="s">
        <v>162</v>
      </c>
      <c r="E12" s="200">
        <v>1</v>
      </c>
      <c r="F12" s="201"/>
      <c r="G12" s="202">
        <f>ROUND(E12*F12,2)</f>
        <v>0</v>
      </c>
      <c r="H12" s="201"/>
      <c r="I12" s="202">
        <f>ROUND(E12*H12,2)</f>
        <v>0</v>
      </c>
      <c r="J12" s="201"/>
      <c r="K12" s="202">
        <f>ROUND(E12*J12,2)</f>
        <v>0</v>
      </c>
      <c r="L12" s="202">
        <v>21</v>
      </c>
      <c r="M12" s="202">
        <f>G12*(1+L12/100)</f>
        <v>0</v>
      </c>
      <c r="N12" s="202">
        <v>0</v>
      </c>
      <c r="O12" s="202">
        <f>ROUND(E12*N12,2)</f>
        <v>0</v>
      </c>
      <c r="P12" s="202">
        <v>0</v>
      </c>
      <c r="Q12" s="202">
        <f>ROUND(E12*P12,2)</f>
        <v>0</v>
      </c>
      <c r="R12" s="202"/>
      <c r="S12" s="202" t="s">
        <v>163</v>
      </c>
      <c r="T12" s="203" t="s">
        <v>164</v>
      </c>
      <c r="U12" s="204">
        <v>0</v>
      </c>
      <c r="V12" s="204">
        <f>ROUND(E12*U12,2)</f>
        <v>0</v>
      </c>
      <c r="W12" s="204"/>
      <c r="X12" s="204" t="s">
        <v>165</v>
      </c>
      <c r="Y12" s="205"/>
      <c r="Z12" s="205"/>
      <c r="AA12" s="205"/>
      <c r="AB12" s="205"/>
      <c r="AC12" s="205"/>
      <c r="AD12" s="205"/>
      <c r="AE12" s="205"/>
      <c r="AF12" s="205"/>
      <c r="AG12" s="205" t="s">
        <v>1054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1">
      <c r="A13" s="196">
        <v>5</v>
      </c>
      <c r="B13" s="197" t="s">
        <v>1059</v>
      </c>
      <c r="C13" s="198" t="s">
        <v>1060</v>
      </c>
      <c r="D13" s="199" t="s">
        <v>162</v>
      </c>
      <c r="E13" s="200">
        <v>6</v>
      </c>
      <c r="F13" s="201"/>
      <c r="G13" s="202">
        <f>ROUND(E13*F13,2)</f>
        <v>0</v>
      </c>
      <c r="H13" s="201"/>
      <c r="I13" s="202">
        <f>ROUND(E13*H13,2)</f>
        <v>0</v>
      </c>
      <c r="J13" s="201"/>
      <c r="K13" s="202">
        <f>ROUND(E13*J13,2)</f>
        <v>0</v>
      </c>
      <c r="L13" s="202">
        <v>21</v>
      </c>
      <c r="M13" s="202">
        <f>G13*(1+L13/100)</f>
        <v>0</v>
      </c>
      <c r="N13" s="202">
        <v>0</v>
      </c>
      <c r="O13" s="202">
        <f>ROUND(E13*N13,2)</f>
        <v>0</v>
      </c>
      <c r="P13" s="202">
        <v>0</v>
      </c>
      <c r="Q13" s="202">
        <f>ROUND(E13*P13,2)</f>
        <v>0</v>
      </c>
      <c r="R13" s="202"/>
      <c r="S13" s="202" t="s">
        <v>163</v>
      </c>
      <c r="T13" s="203" t="s">
        <v>164</v>
      </c>
      <c r="U13" s="204">
        <v>0</v>
      </c>
      <c r="V13" s="204">
        <f>ROUND(E13*U13,2)</f>
        <v>0</v>
      </c>
      <c r="W13" s="204"/>
      <c r="X13" s="204" t="s">
        <v>218</v>
      </c>
      <c r="Y13" s="205"/>
      <c r="Z13" s="205"/>
      <c r="AA13" s="205"/>
      <c r="AB13" s="205"/>
      <c r="AC13" s="205"/>
      <c r="AD13" s="205"/>
      <c r="AE13" s="205"/>
      <c r="AF13" s="205"/>
      <c r="AG13" s="205" t="s">
        <v>1051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12.75" outlineLevel="1">
      <c r="A14" s="196">
        <v>6</v>
      </c>
      <c r="B14" s="197" t="s">
        <v>1061</v>
      </c>
      <c r="C14" s="198" t="s">
        <v>1062</v>
      </c>
      <c r="D14" s="199" t="s">
        <v>162</v>
      </c>
      <c r="E14" s="200">
        <v>6</v>
      </c>
      <c r="F14" s="201"/>
      <c r="G14" s="202">
        <f>ROUND(E14*F14,2)</f>
        <v>0</v>
      </c>
      <c r="H14" s="201"/>
      <c r="I14" s="202">
        <f>ROUND(E14*H14,2)</f>
        <v>0</v>
      </c>
      <c r="J14" s="201"/>
      <c r="K14" s="202">
        <f>ROUND(E14*J14,2)</f>
        <v>0</v>
      </c>
      <c r="L14" s="202">
        <v>21</v>
      </c>
      <c r="M14" s="202">
        <f>G14*(1+L14/100)</f>
        <v>0</v>
      </c>
      <c r="N14" s="202">
        <v>0</v>
      </c>
      <c r="O14" s="202">
        <f>ROUND(E14*N14,2)</f>
        <v>0</v>
      </c>
      <c r="P14" s="202">
        <v>0</v>
      </c>
      <c r="Q14" s="202">
        <f>ROUND(E14*P14,2)</f>
        <v>0</v>
      </c>
      <c r="R14" s="202"/>
      <c r="S14" s="202" t="s">
        <v>163</v>
      </c>
      <c r="T14" s="203" t="s">
        <v>164</v>
      </c>
      <c r="U14" s="204">
        <v>0</v>
      </c>
      <c r="V14" s="204">
        <f>ROUND(E14*U14,2)</f>
        <v>0</v>
      </c>
      <c r="W14" s="204"/>
      <c r="X14" s="204" t="s">
        <v>165</v>
      </c>
      <c r="Y14" s="205"/>
      <c r="Z14" s="205"/>
      <c r="AA14" s="205"/>
      <c r="AB14" s="205"/>
      <c r="AC14" s="205"/>
      <c r="AD14" s="205"/>
      <c r="AE14" s="205"/>
      <c r="AF14" s="205"/>
      <c r="AG14" s="205" t="s">
        <v>1054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1">
      <c r="A15" s="196">
        <v>7</v>
      </c>
      <c r="B15" s="197" t="s">
        <v>1063</v>
      </c>
      <c r="C15" s="198" t="s">
        <v>1064</v>
      </c>
      <c r="D15" s="199" t="s">
        <v>162</v>
      </c>
      <c r="E15" s="200">
        <v>6</v>
      </c>
      <c r="F15" s="201"/>
      <c r="G15" s="202">
        <f>ROUND(E15*F15,2)</f>
        <v>0</v>
      </c>
      <c r="H15" s="201"/>
      <c r="I15" s="202">
        <f>ROUND(E15*H15,2)</f>
        <v>0</v>
      </c>
      <c r="J15" s="201"/>
      <c r="K15" s="202">
        <f>ROUND(E15*J15,2)</f>
        <v>0</v>
      </c>
      <c r="L15" s="202">
        <v>21</v>
      </c>
      <c r="M15" s="202">
        <f>G15*(1+L15/100)</f>
        <v>0</v>
      </c>
      <c r="N15" s="202">
        <v>0</v>
      </c>
      <c r="O15" s="202">
        <f>ROUND(E15*N15,2)</f>
        <v>0</v>
      </c>
      <c r="P15" s="202">
        <v>0</v>
      </c>
      <c r="Q15" s="202">
        <f>ROUND(E15*P15,2)</f>
        <v>0</v>
      </c>
      <c r="R15" s="202"/>
      <c r="S15" s="202" t="s">
        <v>163</v>
      </c>
      <c r="T15" s="203" t="s">
        <v>164</v>
      </c>
      <c r="U15" s="204">
        <v>0</v>
      </c>
      <c r="V15" s="204">
        <f>ROUND(E15*U15,2)</f>
        <v>0</v>
      </c>
      <c r="W15" s="204"/>
      <c r="X15" s="204" t="s">
        <v>218</v>
      </c>
      <c r="Y15" s="205"/>
      <c r="Z15" s="205"/>
      <c r="AA15" s="205"/>
      <c r="AB15" s="205"/>
      <c r="AC15" s="205"/>
      <c r="AD15" s="205"/>
      <c r="AE15" s="205"/>
      <c r="AF15" s="205"/>
      <c r="AG15" s="205" t="s">
        <v>1051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1">
      <c r="A16" s="196">
        <v>8</v>
      </c>
      <c r="B16" s="197" t="s">
        <v>1065</v>
      </c>
      <c r="C16" s="198" t="s">
        <v>1066</v>
      </c>
      <c r="D16" s="199" t="s">
        <v>162</v>
      </c>
      <c r="E16" s="200">
        <v>6</v>
      </c>
      <c r="F16" s="201"/>
      <c r="G16" s="202">
        <f>ROUND(E16*F16,2)</f>
        <v>0</v>
      </c>
      <c r="H16" s="201"/>
      <c r="I16" s="202">
        <f>ROUND(E16*H16,2)</f>
        <v>0</v>
      </c>
      <c r="J16" s="201"/>
      <c r="K16" s="202">
        <f>ROUND(E16*J16,2)</f>
        <v>0</v>
      </c>
      <c r="L16" s="202">
        <v>21</v>
      </c>
      <c r="M16" s="202">
        <f>G16*(1+L16/100)</f>
        <v>0</v>
      </c>
      <c r="N16" s="202">
        <v>0</v>
      </c>
      <c r="O16" s="202">
        <f>ROUND(E16*N16,2)</f>
        <v>0</v>
      </c>
      <c r="P16" s="202">
        <v>0</v>
      </c>
      <c r="Q16" s="202">
        <f>ROUND(E16*P16,2)</f>
        <v>0</v>
      </c>
      <c r="R16" s="202"/>
      <c r="S16" s="202" t="s">
        <v>163</v>
      </c>
      <c r="T16" s="203" t="s">
        <v>164</v>
      </c>
      <c r="U16" s="204">
        <v>0</v>
      </c>
      <c r="V16" s="204">
        <f>ROUND(E16*U16,2)</f>
        <v>0</v>
      </c>
      <c r="W16" s="204"/>
      <c r="X16" s="204" t="s">
        <v>165</v>
      </c>
      <c r="Y16" s="205"/>
      <c r="Z16" s="205"/>
      <c r="AA16" s="205"/>
      <c r="AB16" s="205"/>
      <c r="AC16" s="205"/>
      <c r="AD16" s="205"/>
      <c r="AE16" s="205"/>
      <c r="AF16" s="205"/>
      <c r="AG16" s="205" t="s">
        <v>1054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196">
        <v>9</v>
      </c>
      <c r="B17" s="197" t="s">
        <v>1067</v>
      </c>
      <c r="C17" s="198" t="s">
        <v>1068</v>
      </c>
      <c r="D17" s="199" t="s">
        <v>162</v>
      </c>
      <c r="E17" s="200">
        <v>2</v>
      </c>
      <c r="F17" s="201"/>
      <c r="G17" s="202">
        <f>ROUND(E17*F17,2)</f>
        <v>0</v>
      </c>
      <c r="H17" s="201"/>
      <c r="I17" s="202">
        <f>ROUND(E17*H17,2)</f>
        <v>0</v>
      </c>
      <c r="J17" s="201"/>
      <c r="K17" s="202">
        <f>ROUND(E17*J17,2)</f>
        <v>0</v>
      </c>
      <c r="L17" s="202">
        <v>21</v>
      </c>
      <c r="M17" s="202">
        <f>G17*(1+L17/100)</f>
        <v>0</v>
      </c>
      <c r="N17" s="202">
        <v>0</v>
      </c>
      <c r="O17" s="202">
        <f>ROUND(E17*N17,2)</f>
        <v>0</v>
      </c>
      <c r="P17" s="202">
        <v>0</v>
      </c>
      <c r="Q17" s="202">
        <f>ROUND(E17*P17,2)</f>
        <v>0</v>
      </c>
      <c r="R17" s="202"/>
      <c r="S17" s="202" t="s">
        <v>163</v>
      </c>
      <c r="T17" s="203" t="s">
        <v>164</v>
      </c>
      <c r="U17" s="204">
        <v>0</v>
      </c>
      <c r="V17" s="204">
        <f>ROUND(E17*U17,2)</f>
        <v>0</v>
      </c>
      <c r="W17" s="204"/>
      <c r="X17" s="204" t="s">
        <v>218</v>
      </c>
      <c r="Y17" s="205"/>
      <c r="Z17" s="205"/>
      <c r="AA17" s="205"/>
      <c r="AB17" s="205"/>
      <c r="AC17" s="205"/>
      <c r="AD17" s="205"/>
      <c r="AE17" s="205"/>
      <c r="AF17" s="205"/>
      <c r="AG17" s="205" t="s">
        <v>1051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1">
      <c r="A18" s="196">
        <v>10</v>
      </c>
      <c r="B18" s="197" t="s">
        <v>1069</v>
      </c>
      <c r="C18" s="198" t="s">
        <v>1070</v>
      </c>
      <c r="D18" s="199" t="s">
        <v>162</v>
      </c>
      <c r="E18" s="200">
        <v>2</v>
      </c>
      <c r="F18" s="201"/>
      <c r="G18" s="202">
        <f>ROUND(E18*F18,2)</f>
        <v>0</v>
      </c>
      <c r="H18" s="201"/>
      <c r="I18" s="202">
        <f>ROUND(E18*H18,2)</f>
        <v>0</v>
      </c>
      <c r="J18" s="201"/>
      <c r="K18" s="202">
        <f>ROUND(E18*J18,2)</f>
        <v>0</v>
      </c>
      <c r="L18" s="202">
        <v>21</v>
      </c>
      <c r="M18" s="202">
        <f>G18*(1+L18/100)</f>
        <v>0</v>
      </c>
      <c r="N18" s="202">
        <v>0</v>
      </c>
      <c r="O18" s="202">
        <f>ROUND(E18*N18,2)</f>
        <v>0</v>
      </c>
      <c r="P18" s="202">
        <v>0</v>
      </c>
      <c r="Q18" s="202">
        <f>ROUND(E18*P18,2)</f>
        <v>0</v>
      </c>
      <c r="R18" s="202"/>
      <c r="S18" s="202" t="s">
        <v>163</v>
      </c>
      <c r="T18" s="203" t="s">
        <v>164</v>
      </c>
      <c r="U18" s="204">
        <v>0</v>
      </c>
      <c r="V18" s="204">
        <f>ROUND(E18*U18,2)</f>
        <v>0</v>
      </c>
      <c r="W18" s="204"/>
      <c r="X18" s="204" t="s">
        <v>165</v>
      </c>
      <c r="Y18" s="205"/>
      <c r="Z18" s="205"/>
      <c r="AA18" s="205"/>
      <c r="AB18" s="205"/>
      <c r="AC18" s="205"/>
      <c r="AD18" s="205"/>
      <c r="AE18" s="205"/>
      <c r="AF18" s="205"/>
      <c r="AG18" s="205" t="s">
        <v>1054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1">
      <c r="A19" s="196">
        <v>11</v>
      </c>
      <c r="B19" s="197" t="s">
        <v>1071</v>
      </c>
      <c r="C19" s="198" t="s">
        <v>1072</v>
      </c>
      <c r="D19" s="199" t="s">
        <v>162</v>
      </c>
      <c r="E19" s="200">
        <v>1</v>
      </c>
      <c r="F19" s="201"/>
      <c r="G19" s="202">
        <f>ROUND(E19*F19,2)</f>
        <v>0</v>
      </c>
      <c r="H19" s="201"/>
      <c r="I19" s="202">
        <f>ROUND(E19*H19,2)</f>
        <v>0</v>
      </c>
      <c r="J19" s="201"/>
      <c r="K19" s="202">
        <f>ROUND(E19*J19,2)</f>
        <v>0</v>
      </c>
      <c r="L19" s="202">
        <v>21</v>
      </c>
      <c r="M19" s="202">
        <f>G19*(1+L19/100)</f>
        <v>0</v>
      </c>
      <c r="N19" s="202">
        <v>0</v>
      </c>
      <c r="O19" s="202">
        <f>ROUND(E19*N19,2)</f>
        <v>0</v>
      </c>
      <c r="P19" s="202">
        <v>0</v>
      </c>
      <c r="Q19" s="202">
        <f>ROUND(E19*P19,2)</f>
        <v>0</v>
      </c>
      <c r="R19" s="202"/>
      <c r="S19" s="202" t="s">
        <v>163</v>
      </c>
      <c r="T19" s="203" t="s">
        <v>164</v>
      </c>
      <c r="U19" s="204">
        <v>0</v>
      </c>
      <c r="V19" s="204">
        <f>ROUND(E19*U19,2)</f>
        <v>0</v>
      </c>
      <c r="W19" s="204"/>
      <c r="X19" s="204" t="s">
        <v>218</v>
      </c>
      <c r="Y19" s="205"/>
      <c r="Z19" s="205"/>
      <c r="AA19" s="205"/>
      <c r="AB19" s="205"/>
      <c r="AC19" s="205"/>
      <c r="AD19" s="205"/>
      <c r="AE19" s="205"/>
      <c r="AF19" s="205"/>
      <c r="AG19" s="205" t="s">
        <v>1051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1">
      <c r="A20" s="196">
        <v>12</v>
      </c>
      <c r="B20" s="197" t="s">
        <v>1073</v>
      </c>
      <c r="C20" s="198" t="s">
        <v>1074</v>
      </c>
      <c r="D20" s="199" t="s">
        <v>162</v>
      </c>
      <c r="E20" s="200">
        <v>1</v>
      </c>
      <c r="F20" s="201"/>
      <c r="G20" s="202">
        <f>ROUND(E20*F20,2)</f>
        <v>0</v>
      </c>
      <c r="H20" s="201"/>
      <c r="I20" s="202">
        <f>ROUND(E20*H20,2)</f>
        <v>0</v>
      </c>
      <c r="J20" s="201"/>
      <c r="K20" s="202">
        <f>ROUND(E20*J20,2)</f>
        <v>0</v>
      </c>
      <c r="L20" s="202">
        <v>21</v>
      </c>
      <c r="M20" s="202">
        <f>G20*(1+L20/100)</f>
        <v>0</v>
      </c>
      <c r="N20" s="202">
        <v>0</v>
      </c>
      <c r="O20" s="202">
        <f>ROUND(E20*N20,2)</f>
        <v>0</v>
      </c>
      <c r="P20" s="202">
        <v>0</v>
      </c>
      <c r="Q20" s="202">
        <f>ROUND(E20*P20,2)</f>
        <v>0</v>
      </c>
      <c r="R20" s="202"/>
      <c r="S20" s="202" t="s">
        <v>163</v>
      </c>
      <c r="T20" s="203" t="s">
        <v>164</v>
      </c>
      <c r="U20" s="204">
        <v>0</v>
      </c>
      <c r="V20" s="204">
        <f>ROUND(E20*U20,2)</f>
        <v>0</v>
      </c>
      <c r="W20" s="204"/>
      <c r="X20" s="204" t="s">
        <v>165</v>
      </c>
      <c r="Y20" s="205"/>
      <c r="Z20" s="205"/>
      <c r="AA20" s="205"/>
      <c r="AB20" s="205"/>
      <c r="AC20" s="205"/>
      <c r="AD20" s="205"/>
      <c r="AE20" s="205"/>
      <c r="AF20" s="205"/>
      <c r="AG20" s="205" t="s">
        <v>1054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12.75" outlineLevel="1">
      <c r="A21" s="196">
        <v>13</v>
      </c>
      <c r="B21" s="197" t="s">
        <v>1075</v>
      </c>
      <c r="C21" s="198" t="s">
        <v>1076</v>
      </c>
      <c r="D21" s="199" t="s">
        <v>162</v>
      </c>
      <c r="E21" s="200">
        <v>1</v>
      </c>
      <c r="F21" s="201"/>
      <c r="G21" s="202">
        <f>ROUND(E21*F21,2)</f>
        <v>0</v>
      </c>
      <c r="H21" s="201"/>
      <c r="I21" s="202">
        <f>ROUND(E21*H21,2)</f>
        <v>0</v>
      </c>
      <c r="J21" s="201"/>
      <c r="K21" s="202">
        <f>ROUND(E21*J21,2)</f>
        <v>0</v>
      </c>
      <c r="L21" s="202">
        <v>21</v>
      </c>
      <c r="M21" s="202">
        <f>G21*(1+L21/100)</f>
        <v>0</v>
      </c>
      <c r="N21" s="202">
        <v>0</v>
      </c>
      <c r="O21" s="202">
        <f>ROUND(E21*N21,2)</f>
        <v>0</v>
      </c>
      <c r="P21" s="202">
        <v>0</v>
      </c>
      <c r="Q21" s="202">
        <f>ROUND(E21*P21,2)</f>
        <v>0</v>
      </c>
      <c r="R21" s="202"/>
      <c r="S21" s="202" t="s">
        <v>163</v>
      </c>
      <c r="T21" s="203" t="s">
        <v>164</v>
      </c>
      <c r="U21" s="204">
        <v>0</v>
      </c>
      <c r="V21" s="204">
        <f>ROUND(E21*U21,2)</f>
        <v>0</v>
      </c>
      <c r="W21" s="204"/>
      <c r="X21" s="204" t="s">
        <v>218</v>
      </c>
      <c r="Y21" s="205"/>
      <c r="Z21" s="205"/>
      <c r="AA21" s="205"/>
      <c r="AB21" s="205"/>
      <c r="AC21" s="205"/>
      <c r="AD21" s="205"/>
      <c r="AE21" s="205"/>
      <c r="AF21" s="205"/>
      <c r="AG21" s="205" t="s">
        <v>1051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1">
      <c r="A22" s="196">
        <v>14</v>
      </c>
      <c r="B22" s="197" t="s">
        <v>1077</v>
      </c>
      <c r="C22" s="198" t="s">
        <v>1078</v>
      </c>
      <c r="D22" s="199" t="s">
        <v>162</v>
      </c>
      <c r="E22" s="200">
        <v>1</v>
      </c>
      <c r="F22" s="201"/>
      <c r="G22" s="202">
        <f>ROUND(E22*F22,2)</f>
        <v>0</v>
      </c>
      <c r="H22" s="201"/>
      <c r="I22" s="202">
        <f>ROUND(E22*H22,2)</f>
        <v>0</v>
      </c>
      <c r="J22" s="201"/>
      <c r="K22" s="202">
        <f>ROUND(E22*J22,2)</f>
        <v>0</v>
      </c>
      <c r="L22" s="202">
        <v>21</v>
      </c>
      <c r="M22" s="202">
        <f>G22*(1+L22/100)</f>
        <v>0</v>
      </c>
      <c r="N22" s="202">
        <v>0</v>
      </c>
      <c r="O22" s="202">
        <f>ROUND(E22*N22,2)</f>
        <v>0</v>
      </c>
      <c r="P22" s="202">
        <v>0</v>
      </c>
      <c r="Q22" s="202">
        <f>ROUND(E22*P22,2)</f>
        <v>0</v>
      </c>
      <c r="R22" s="202"/>
      <c r="S22" s="202" t="s">
        <v>163</v>
      </c>
      <c r="T22" s="203" t="s">
        <v>164</v>
      </c>
      <c r="U22" s="204">
        <v>0</v>
      </c>
      <c r="V22" s="204">
        <f>ROUND(E22*U22,2)</f>
        <v>0</v>
      </c>
      <c r="W22" s="204"/>
      <c r="X22" s="204" t="s">
        <v>165</v>
      </c>
      <c r="Y22" s="205"/>
      <c r="Z22" s="205"/>
      <c r="AA22" s="205"/>
      <c r="AB22" s="205"/>
      <c r="AC22" s="205"/>
      <c r="AD22" s="205"/>
      <c r="AE22" s="205"/>
      <c r="AF22" s="205"/>
      <c r="AG22" s="205" t="s">
        <v>1054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12.75" outlineLevel="1">
      <c r="A23" s="196">
        <v>15</v>
      </c>
      <c r="B23" s="197" t="s">
        <v>1079</v>
      </c>
      <c r="C23" s="198" t="s">
        <v>1080</v>
      </c>
      <c r="D23" s="199" t="s">
        <v>162</v>
      </c>
      <c r="E23" s="200">
        <v>1</v>
      </c>
      <c r="F23" s="201"/>
      <c r="G23" s="202">
        <f>ROUND(E23*F23,2)</f>
        <v>0</v>
      </c>
      <c r="H23" s="201"/>
      <c r="I23" s="202">
        <f>ROUND(E23*H23,2)</f>
        <v>0</v>
      </c>
      <c r="J23" s="201"/>
      <c r="K23" s="202">
        <f>ROUND(E23*J23,2)</f>
        <v>0</v>
      </c>
      <c r="L23" s="202">
        <v>21</v>
      </c>
      <c r="M23" s="202">
        <f>G23*(1+L23/100)</f>
        <v>0</v>
      </c>
      <c r="N23" s="202">
        <v>0</v>
      </c>
      <c r="O23" s="202">
        <f>ROUND(E23*N23,2)</f>
        <v>0</v>
      </c>
      <c r="P23" s="202">
        <v>0</v>
      </c>
      <c r="Q23" s="202">
        <f>ROUND(E23*P23,2)</f>
        <v>0</v>
      </c>
      <c r="R23" s="202"/>
      <c r="S23" s="202" t="s">
        <v>163</v>
      </c>
      <c r="T23" s="203" t="s">
        <v>164</v>
      </c>
      <c r="U23" s="204">
        <v>0</v>
      </c>
      <c r="V23" s="204">
        <f>ROUND(E23*U23,2)</f>
        <v>0</v>
      </c>
      <c r="W23" s="204"/>
      <c r="X23" s="204" t="s">
        <v>218</v>
      </c>
      <c r="Y23" s="205"/>
      <c r="Z23" s="205"/>
      <c r="AA23" s="205"/>
      <c r="AB23" s="205"/>
      <c r="AC23" s="205"/>
      <c r="AD23" s="205"/>
      <c r="AE23" s="205"/>
      <c r="AF23" s="205"/>
      <c r="AG23" s="205" t="s">
        <v>1051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1">
      <c r="A24" s="196">
        <v>16</v>
      </c>
      <c r="B24" s="197" t="s">
        <v>1081</v>
      </c>
      <c r="C24" s="198" t="s">
        <v>1082</v>
      </c>
      <c r="D24" s="199" t="s">
        <v>162</v>
      </c>
      <c r="E24" s="200">
        <v>1</v>
      </c>
      <c r="F24" s="201"/>
      <c r="G24" s="202">
        <f>ROUND(E24*F24,2)</f>
        <v>0</v>
      </c>
      <c r="H24" s="201"/>
      <c r="I24" s="202">
        <f>ROUND(E24*H24,2)</f>
        <v>0</v>
      </c>
      <c r="J24" s="201"/>
      <c r="K24" s="202">
        <f>ROUND(E24*J24,2)</f>
        <v>0</v>
      </c>
      <c r="L24" s="202">
        <v>21</v>
      </c>
      <c r="M24" s="202">
        <f>G24*(1+L24/100)</f>
        <v>0</v>
      </c>
      <c r="N24" s="202">
        <v>0</v>
      </c>
      <c r="O24" s="202">
        <f>ROUND(E24*N24,2)</f>
        <v>0</v>
      </c>
      <c r="P24" s="202">
        <v>0</v>
      </c>
      <c r="Q24" s="202">
        <f>ROUND(E24*P24,2)</f>
        <v>0</v>
      </c>
      <c r="R24" s="202"/>
      <c r="S24" s="202" t="s">
        <v>163</v>
      </c>
      <c r="T24" s="203" t="s">
        <v>164</v>
      </c>
      <c r="U24" s="204">
        <v>0</v>
      </c>
      <c r="V24" s="204">
        <f>ROUND(E24*U24,2)</f>
        <v>0</v>
      </c>
      <c r="W24" s="204"/>
      <c r="X24" s="204" t="s">
        <v>165</v>
      </c>
      <c r="Y24" s="205"/>
      <c r="Z24" s="205"/>
      <c r="AA24" s="205"/>
      <c r="AB24" s="205"/>
      <c r="AC24" s="205"/>
      <c r="AD24" s="205"/>
      <c r="AE24" s="205"/>
      <c r="AF24" s="205"/>
      <c r="AG24" s="205" t="s">
        <v>1054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12.75" outlineLevel="1">
      <c r="A25" s="196">
        <v>17</v>
      </c>
      <c r="B25" s="197" t="s">
        <v>1083</v>
      </c>
      <c r="C25" s="198" t="s">
        <v>1084</v>
      </c>
      <c r="D25" s="199" t="s">
        <v>162</v>
      </c>
      <c r="E25" s="200">
        <v>2</v>
      </c>
      <c r="F25" s="201"/>
      <c r="G25" s="202">
        <f>ROUND(E25*F25,2)</f>
        <v>0</v>
      </c>
      <c r="H25" s="201"/>
      <c r="I25" s="202">
        <f>ROUND(E25*H25,2)</f>
        <v>0</v>
      </c>
      <c r="J25" s="201"/>
      <c r="K25" s="202">
        <f>ROUND(E25*J25,2)</f>
        <v>0</v>
      </c>
      <c r="L25" s="202">
        <v>21</v>
      </c>
      <c r="M25" s="202">
        <f>G25*(1+L25/100)</f>
        <v>0</v>
      </c>
      <c r="N25" s="202">
        <v>0</v>
      </c>
      <c r="O25" s="202">
        <f>ROUND(E25*N25,2)</f>
        <v>0</v>
      </c>
      <c r="P25" s="202">
        <v>0</v>
      </c>
      <c r="Q25" s="202">
        <f>ROUND(E25*P25,2)</f>
        <v>0</v>
      </c>
      <c r="R25" s="202"/>
      <c r="S25" s="202" t="s">
        <v>163</v>
      </c>
      <c r="T25" s="203" t="s">
        <v>164</v>
      </c>
      <c r="U25" s="204">
        <v>0</v>
      </c>
      <c r="V25" s="204">
        <f>ROUND(E25*U25,2)</f>
        <v>0</v>
      </c>
      <c r="W25" s="204"/>
      <c r="X25" s="204" t="s">
        <v>218</v>
      </c>
      <c r="Y25" s="205"/>
      <c r="Z25" s="205"/>
      <c r="AA25" s="205"/>
      <c r="AB25" s="205"/>
      <c r="AC25" s="205"/>
      <c r="AD25" s="205"/>
      <c r="AE25" s="205"/>
      <c r="AF25" s="205"/>
      <c r="AG25" s="205" t="s">
        <v>1051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1">
      <c r="A26" s="196">
        <v>18</v>
      </c>
      <c r="B26" s="197" t="s">
        <v>1085</v>
      </c>
      <c r="C26" s="198" t="s">
        <v>1086</v>
      </c>
      <c r="D26" s="199" t="s">
        <v>162</v>
      </c>
      <c r="E26" s="200">
        <v>2</v>
      </c>
      <c r="F26" s="201"/>
      <c r="G26" s="202">
        <f>ROUND(E26*F26,2)</f>
        <v>0</v>
      </c>
      <c r="H26" s="201"/>
      <c r="I26" s="202">
        <f>ROUND(E26*H26,2)</f>
        <v>0</v>
      </c>
      <c r="J26" s="201"/>
      <c r="K26" s="202">
        <f>ROUND(E26*J26,2)</f>
        <v>0</v>
      </c>
      <c r="L26" s="202">
        <v>21</v>
      </c>
      <c r="M26" s="202">
        <f>G26*(1+L26/100)</f>
        <v>0</v>
      </c>
      <c r="N26" s="202">
        <v>0</v>
      </c>
      <c r="O26" s="202">
        <f>ROUND(E26*N26,2)</f>
        <v>0</v>
      </c>
      <c r="P26" s="202">
        <v>0</v>
      </c>
      <c r="Q26" s="202">
        <f>ROUND(E26*P26,2)</f>
        <v>0</v>
      </c>
      <c r="R26" s="202"/>
      <c r="S26" s="202" t="s">
        <v>163</v>
      </c>
      <c r="T26" s="203" t="s">
        <v>164</v>
      </c>
      <c r="U26" s="204">
        <v>0</v>
      </c>
      <c r="V26" s="204">
        <f>ROUND(E26*U26,2)</f>
        <v>0</v>
      </c>
      <c r="W26" s="204"/>
      <c r="X26" s="204" t="s">
        <v>165</v>
      </c>
      <c r="Y26" s="205"/>
      <c r="Z26" s="205"/>
      <c r="AA26" s="205"/>
      <c r="AB26" s="205"/>
      <c r="AC26" s="205"/>
      <c r="AD26" s="205"/>
      <c r="AE26" s="205"/>
      <c r="AF26" s="205"/>
      <c r="AG26" s="205" t="s">
        <v>1054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8" outlineLevel="1">
      <c r="A27" s="196">
        <v>19</v>
      </c>
      <c r="B27" s="197" t="s">
        <v>1087</v>
      </c>
      <c r="C27" s="198" t="s">
        <v>1088</v>
      </c>
      <c r="D27" s="199" t="s">
        <v>162</v>
      </c>
      <c r="E27" s="200">
        <v>2</v>
      </c>
      <c r="F27" s="201"/>
      <c r="G27" s="202">
        <f>ROUND(E27*F27,2)</f>
        <v>0</v>
      </c>
      <c r="H27" s="201"/>
      <c r="I27" s="202">
        <f>ROUND(E27*H27,2)</f>
        <v>0</v>
      </c>
      <c r="J27" s="201"/>
      <c r="K27" s="202">
        <f>ROUND(E27*J27,2)</f>
        <v>0</v>
      </c>
      <c r="L27" s="202">
        <v>21</v>
      </c>
      <c r="M27" s="202">
        <f>G27*(1+L27/100)</f>
        <v>0</v>
      </c>
      <c r="N27" s="202">
        <v>0</v>
      </c>
      <c r="O27" s="202">
        <f>ROUND(E27*N27,2)</f>
        <v>0</v>
      </c>
      <c r="P27" s="202">
        <v>0</v>
      </c>
      <c r="Q27" s="202">
        <f>ROUND(E27*P27,2)</f>
        <v>0</v>
      </c>
      <c r="R27" s="202"/>
      <c r="S27" s="202" t="s">
        <v>163</v>
      </c>
      <c r="T27" s="203" t="s">
        <v>164</v>
      </c>
      <c r="U27" s="204">
        <v>0</v>
      </c>
      <c r="V27" s="204">
        <f>ROUND(E27*U27,2)</f>
        <v>0</v>
      </c>
      <c r="W27" s="204"/>
      <c r="X27" s="204" t="s">
        <v>218</v>
      </c>
      <c r="Y27" s="205"/>
      <c r="Z27" s="205"/>
      <c r="AA27" s="205"/>
      <c r="AB27" s="205"/>
      <c r="AC27" s="205"/>
      <c r="AD27" s="205"/>
      <c r="AE27" s="205"/>
      <c r="AF27" s="205"/>
      <c r="AG27" s="205" t="s">
        <v>1051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12.8" outlineLevel="1">
      <c r="A28" s="196">
        <v>20</v>
      </c>
      <c r="B28" s="197" t="s">
        <v>1089</v>
      </c>
      <c r="C28" s="198" t="s">
        <v>1090</v>
      </c>
      <c r="D28" s="199" t="s">
        <v>162</v>
      </c>
      <c r="E28" s="200">
        <v>1</v>
      </c>
      <c r="F28" s="201"/>
      <c r="G28" s="202">
        <v>0</v>
      </c>
      <c r="H28" s="201"/>
      <c r="I28" s="202"/>
      <c r="J28" s="201"/>
      <c r="K28" s="202"/>
      <c r="L28" s="202"/>
      <c r="M28" s="202"/>
      <c r="N28" s="202"/>
      <c r="O28" s="202"/>
      <c r="P28" s="202"/>
      <c r="Q28" s="202"/>
      <c r="R28" s="202"/>
      <c r="S28" s="202" t="s">
        <v>163</v>
      </c>
      <c r="T28" s="203" t="s">
        <v>164</v>
      </c>
      <c r="U28" s="204">
        <v>0</v>
      </c>
      <c r="V28" s="204">
        <f>ROUND(E28*U28,2)</f>
        <v>0</v>
      </c>
      <c r="W28" s="204"/>
      <c r="X28" s="204" t="s">
        <v>165</v>
      </c>
      <c r="Y28" s="205"/>
      <c r="Z28" s="205"/>
      <c r="AA28" s="205"/>
      <c r="AB28" s="205"/>
      <c r="AC28" s="205"/>
      <c r="AD28" s="205"/>
      <c r="AE28" s="205"/>
      <c r="AF28" s="205"/>
      <c r="AG28" s="205" t="s">
        <v>1054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33" ht="12.75">
      <c r="A29" s="188" t="s">
        <v>158</v>
      </c>
      <c r="B29" s="189" t="s">
        <v>112</v>
      </c>
      <c r="C29" s="190" t="s">
        <v>113</v>
      </c>
      <c r="D29" s="191"/>
      <c r="E29" s="192"/>
      <c r="F29" s="193"/>
      <c r="G29" s="193">
        <f>SUMIF(AG30:AG89,"&lt;&gt;NOR",G30:G89)</f>
        <v>0</v>
      </c>
      <c r="H29" s="193"/>
      <c r="I29" s="193">
        <f>SUM(I30:I89)</f>
        <v>0</v>
      </c>
      <c r="J29" s="193"/>
      <c r="K29" s="193">
        <f>SUM(K30:K89)</f>
        <v>0</v>
      </c>
      <c r="L29" s="193"/>
      <c r="M29" s="193">
        <f>SUM(M30:M89)</f>
        <v>0</v>
      </c>
      <c r="N29" s="193"/>
      <c r="O29" s="193">
        <f>SUM(O30:O89)</f>
        <v>0</v>
      </c>
      <c r="P29" s="193"/>
      <c r="Q29" s="193">
        <f>SUM(Q30:Q89)</f>
        <v>0</v>
      </c>
      <c r="R29" s="193"/>
      <c r="S29" s="193"/>
      <c r="T29" s="194"/>
      <c r="U29" s="195"/>
      <c r="V29" s="195">
        <f>SUM(V30:V89)</f>
        <v>0</v>
      </c>
      <c r="W29" s="195"/>
      <c r="X29" s="195"/>
      <c r="AG29" t="s">
        <v>159</v>
      </c>
    </row>
    <row r="30" spans="1:60" ht="12.75" outlineLevel="1">
      <c r="A30" s="196">
        <v>21</v>
      </c>
      <c r="B30" s="197" t="s">
        <v>1091</v>
      </c>
      <c r="C30" s="198" t="s">
        <v>1092</v>
      </c>
      <c r="D30" s="199" t="s">
        <v>162</v>
      </c>
      <c r="E30" s="200">
        <v>1</v>
      </c>
      <c r="F30" s="201"/>
      <c r="G30" s="202">
        <f>ROUND(E30*F30,2)</f>
        <v>0</v>
      </c>
      <c r="H30" s="201"/>
      <c r="I30" s="202">
        <f>ROUND(E30*H30,2)</f>
        <v>0</v>
      </c>
      <c r="J30" s="201"/>
      <c r="K30" s="202">
        <f>ROUND(E30*J30,2)</f>
        <v>0</v>
      </c>
      <c r="L30" s="202">
        <v>21</v>
      </c>
      <c r="M30" s="202">
        <f>G30*(1+L30/100)</f>
        <v>0</v>
      </c>
      <c r="N30" s="202">
        <v>0</v>
      </c>
      <c r="O30" s="202">
        <f>ROUND(E30*N30,2)</f>
        <v>0</v>
      </c>
      <c r="P30" s="202">
        <v>0</v>
      </c>
      <c r="Q30" s="202">
        <f>ROUND(E30*P30,2)</f>
        <v>0</v>
      </c>
      <c r="R30" s="202"/>
      <c r="S30" s="202" t="s">
        <v>163</v>
      </c>
      <c r="T30" s="203" t="s">
        <v>164</v>
      </c>
      <c r="U30" s="204">
        <v>0</v>
      </c>
      <c r="V30" s="204">
        <f>ROUND(E30*U30,2)</f>
        <v>0</v>
      </c>
      <c r="W30" s="204"/>
      <c r="X30" s="204" t="s">
        <v>218</v>
      </c>
      <c r="Y30" s="205"/>
      <c r="Z30" s="205"/>
      <c r="AA30" s="205"/>
      <c r="AB30" s="205"/>
      <c r="AC30" s="205"/>
      <c r="AD30" s="205"/>
      <c r="AE30" s="205"/>
      <c r="AF30" s="205"/>
      <c r="AG30" s="205" t="s">
        <v>1051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12.75" outlineLevel="1">
      <c r="A31" s="196">
        <v>22</v>
      </c>
      <c r="B31" s="197" t="s">
        <v>1093</v>
      </c>
      <c r="C31" s="198" t="s">
        <v>1094</v>
      </c>
      <c r="D31" s="199" t="s">
        <v>162</v>
      </c>
      <c r="E31" s="200">
        <v>1</v>
      </c>
      <c r="F31" s="201"/>
      <c r="G31" s="202">
        <f>ROUND(E31*F31,2)</f>
        <v>0</v>
      </c>
      <c r="H31" s="201"/>
      <c r="I31" s="202">
        <f>ROUND(E31*H31,2)</f>
        <v>0</v>
      </c>
      <c r="J31" s="201"/>
      <c r="K31" s="202">
        <f>ROUND(E31*J31,2)</f>
        <v>0</v>
      </c>
      <c r="L31" s="202">
        <v>21</v>
      </c>
      <c r="M31" s="202">
        <f>G31*(1+L31/100)</f>
        <v>0</v>
      </c>
      <c r="N31" s="202">
        <v>0</v>
      </c>
      <c r="O31" s="202">
        <f>ROUND(E31*N31,2)</f>
        <v>0</v>
      </c>
      <c r="P31" s="202">
        <v>0</v>
      </c>
      <c r="Q31" s="202">
        <f>ROUND(E31*P31,2)</f>
        <v>0</v>
      </c>
      <c r="R31" s="202"/>
      <c r="S31" s="202" t="s">
        <v>163</v>
      </c>
      <c r="T31" s="203" t="s">
        <v>164</v>
      </c>
      <c r="U31" s="204">
        <v>0</v>
      </c>
      <c r="V31" s="204">
        <f>ROUND(E31*U31,2)</f>
        <v>0</v>
      </c>
      <c r="W31" s="204"/>
      <c r="X31" s="204" t="s">
        <v>218</v>
      </c>
      <c r="Y31" s="205"/>
      <c r="Z31" s="205"/>
      <c r="AA31" s="205"/>
      <c r="AB31" s="205"/>
      <c r="AC31" s="205"/>
      <c r="AD31" s="205"/>
      <c r="AE31" s="205"/>
      <c r="AF31" s="205"/>
      <c r="AG31" s="205" t="s">
        <v>1051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outlineLevel="1">
      <c r="A32" s="196">
        <v>23</v>
      </c>
      <c r="B32" s="197" t="s">
        <v>1095</v>
      </c>
      <c r="C32" s="198" t="s">
        <v>1096</v>
      </c>
      <c r="D32" s="199" t="s">
        <v>162</v>
      </c>
      <c r="E32" s="200">
        <v>1</v>
      </c>
      <c r="F32" s="201"/>
      <c r="G32" s="202">
        <f>ROUND(E32*F32,2)</f>
        <v>0</v>
      </c>
      <c r="H32" s="201"/>
      <c r="I32" s="202">
        <f>ROUND(E32*H32,2)</f>
        <v>0</v>
      </c>
      <c r="J32" s="201"/>
      <c r="K32" s="202">
        <f>ROUND(E32*J32,2)</f>
        <v>0</v>
      </c>
      <c r="L32" s="202">
        <v>21</v>
      </c>
      <c r="M32" s="202">
        <f>G32*(1+L32/100)</f>
        <v>0</v>
      </c>
      <c r="N32" s="202">
        <v>0</v>
      </c>
      <c r="O32" s="202">
        <f>ROUND(E32*N32,2)</f>
        <v>0</v>
      </c>
      <c r="P32" s="202">
        <v>0</v>
      </c>
      <c r="Q32" s="202">
        <f>ROUND(E32*P32,2)</f>
        <v>0</v>
      </c>
      <c r="R32" s="202"/>
      <c r="S32" s="202" t="s">
        <v>163</v>
      </c>
      <c r="T32" s="203" t="s">
        <v>164</v>
      </c>
      <c r="U32" s="204">
        <v>0</v>
      </c>
      <c r="V32" s="204">
        <f>ROUND(E32*U32,2)</f>
        <v>0</v>
      </c>
      <c r="W32" s="204"/>
      <c r="X32" s="204" t="s">
        <v>218</v>
      </c>
      <c r="Y32" s="205"/>
      <c r="Z32" s="205"/>
      <c r="AA32" s="205"/>
      <c r="AB32" s="205"/>
      <c r="AC32" s="205"/>
      <c r="AD32" s="205"/>
      <c r="AE32" s="205"/>
      <c r="AF32" s="205"/>
      <c r="AG32" s="205" t="s">
        <v>1051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1">
      <c r="A33" s="196">
        <v>24</v>
      </c>
      <c r="B33" s="197" t="s">
        <v>1097</v>
      </c>
      <c r="C33" s="198" t="s">
        <v>1098</v>
      </c>
      <c r="D33" s="199" t="s">
        <v>162</v>
      </c>
      <c r="E33" s="200">
        <v>2</v>
      </c>
      <c r="F33" s="201"/>
      <c r="G33" s="202">
        <f>ROUND(E33*F33,2)</f>
        <v>0</v>
      </c>
      <c r="H33" s="201"/>
      <c r="I33" s="202">
        <f>ROUND(E33*H33,2)</f>
        <v>0</v>
      </c>
      <c r="J33" s="201"/>
      <c r="K33" s="202">
        <f>ROUND(E33*J33,2)</f>
        <v>0</v>
      </c>
      <c r="L33" s="202">
        <v>21</v>
      </c>
      <c r="M33" s="202">
        <f>G33*(1+L33/100)</f>
        <v>0</v>
      </c>
      <c r="N33" s="202">
        <v>0</v>
      </c>
      <c r="O33" s="202">
        <f>ROUND(E33*N33,2)</f>
        <v>0</v>
      </c>
      <c r="P33" s="202">
        <v>0</v>
      </c>
      <c r="Q33" s="202">
        <f>ROUND(E33*P33,2)</f>
        <v>0</v>
      </c>
      <c r="R33" s="202"/>
      <c r="S33" s="202" t="s">
        <v>163</v>
      </c>
      <c r="T33" s="203" t="s">
        <v>164</v>
      </c>
      <c r="U33" s="204">
        <v>0</v>
      </c>
      <c r="V33" s="204">
        <f>ROUND(E33*U33,2)</f>
        <v>0</v>
      </c>
      <c r="W33" s="204"/>
      <c r="X33" s="204" t="s">
        <v>218</v>
      </c>
      <c r="Y33" s="205"/>
      <c r="Z33" s="205"/>
      <c r="AA33" s="205"/>
      <c r="AB33" s="205"/>
      <c r="AC33" s="205"/>
      <c r="AD33" s="205"/>
      <c r="AE33" s="205"/>
      <c r="AF33" s="205"/>
      <c r="AG33" s="205" t="s">
        <v>1051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196">
        <v>25</v>
      </c>
      <c r="B34" s="197" t="s">
        <v>1099</v>
      </c>
      <c r="C34" s="198" t="s">
        <v>1100</v>
      </c>
      <c r="D34" s="199" t="s">
        <v>162</v>
      </c>
      <c r="E34" s="200">
        <v>1</v>
      </c>
      <c r="F34" s="201"/>
      <c r="G34" s="202">
        <f>ROUND(E34*F34,2)</f>
        <v>0</v>
      </c>
      <c r="H34" s="201"/>
      <c r="I34" s="202">
        <f>ROUND(E34*H34,2)</f>
        <v>0</v>
      </c>
      <c r="J34" s="201"/>
      <c r="K34" s="202">
        <f>ROUND(E34*J34,2)</f>
        <v>0</v>
      </c>
      <c r="L34" s="202">
        <v>21</v>
      </c>
      <c r="M34" s="202">
        <f>G34*(1+L34/100)</f>
        <v>0</v>
      </c>
      <c r="N34" s="202">
        <v>0</v>
      </c>
      <c r="O34" s="202">
        <f>ROUND(E34*N34,2)</f>
        <v>0</v>
      </c>
      <c r="P34" s="202">
        <v>0</v>
      </c>
      <c r="Q34" s="202">
        <f>ROUND(E34*P34,2)</f>
        <v>0</v>
      </c>
      <c r="R34" s="202"/>
      <c r="S34" s="202" t="s">
        <v>163</v>
      </c>
      <c r="T34" s="203" t="s">
        <v>164</v>
      </c>
      <c r="U34" s="204">
        <v>0</v>
      </c>
      <c r="V34" s="204">
        <f>ROUND(E34*U34,2)</f>
        <v>0</v>
      </c>
      <c r="W34" s="204"/>
      <c r="X34" s="204" t="s">
        <v>218</v>
      </c>
      <c r="Y34" s="205"/>
      <c r="Z34" s="205"/>
      <c r="AA34" s="205"/>
      <c r="AB34" s="205"/>
      <c r="AC34" s="205"/>
      <c r="AD34" s="205"/>
      <c r="AE34" s="205"/>
      <c r="AF34" s="205"/>
      <c r="AG34" s="205" t="s">
        <v>1051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1">
      <c r="A35" s="196">
        <v>26</v>
      </c>
      <c r="B35" s="197" t="s">
        <v>1101</v>
      </c>
      <c r="C35" s="198" t="s">
        <v>1102</v>
      </c>
      <c r="D35" s="199" t="s">
        <v>162</v>
      </c>
      <c r="E35" s="200">
        <v>2</v>
      </c>
      <c r="F35" s="201"/>
      <c r="G35" s="202">
        <f>ROUND(E35*F35,2)</f>
        <v>0</v>
      </c>
      <c r="H35" s="201"/>
      <c r="I35" s="202">
        <f>ROUND(E35*H35,2)</f>
        <v>0</v>
      </c>
      <c r="J35" s="201"/>
      <c r="K35" s="202">
        <f>ROUND(E35*J35,2)</f>
        <v>0</v>
      </c>
      <c r="L35" s="202">
        <v>21</v>
      </c>
      <c r="M35" s="202">
        <f>G35*(1+L35/100)</f>
        <v>0</v>
      </c>
      <c r="N35" s="202">
        <v>0</v>
      </c>
      <c r="O35" s="202">
        <f>ROUND(E35*N35,2)</f>
        <v>0</v>
      </c>
      <c r="P35" s="202">
        <v>0</v>
      </c>
      <c r="Q35" s="202">
        <f>ROUND(E35*P35,2)</f>
        <v>0</v>
      </c>
      <c r="R35" s="202"/>
      <c r="S35" s="202" t="s">
        <v>163</v>
      </c>
      <c r="T35" s="203" t="s">
        <v>164</v>
      </c>
      <c r="U35" s="204">
        <v>0</v>
      </c>
      <c r="V35" s="204">
        <f>ROUND(E35*U35,2)</f>
        <v>0</v>
      </c>
      <c r="W35" s="204"/>
      <c r="X35" s="204" t="s">
        <v>218</v>
      </c>
      <c r="Y35" s="205"/>
      <c r="Z35" s="205"/>
      <c r="AA35" s="205"/>
      <c r="AB35" s="205"/>
      <c r="AC35" s="205"/>
      <c r="AD35" s="205"/>
      <c r="AE35" s="205"/>
      <c r="AF35" s="205"/>
      <c r="AG35" s="205" t="s">
        <v>1051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1">
      <c r="A36" s="196">
        <v>27</v>
      </c>
      <c r="B36" s="197" t="s">
        <v>1103</v>
      </c>
      <c r="C36" s="198" t="s">
        <v>1104</v>
      </c>
      <c r="D36" s="199" t="s">
        <v>162</v>
      </c>
      <c r="E36" s="200">
        <v>2</v>
      </c>
      <c r="F36" s="201"/>
      <c r="G36" s="202">
        <f>ROUND(E36*F36,2)</f>
        <v>0</v>
      </c>
      <c r="H36" s="201"/>
      <c r="I36" s="202">
        <f>ROUND(E36*H36,2)</f>
        <v>0</v>
      </c>
      <c r="J36" s="201"/>
      <c r="K36" s="202">
        <f>ROUND(E36*J36,2)</f>
        <v>0</v>
      </c>
      <c r="L36" s="202">
        <v>21</v>
      </c>
      <c r="M36" s="202">
        <f>G36*(1+L36/100)</f>
        <v>0</v>
      </c>
      <c r="N36" s="202">
        <v>0</v>
      </c>
      <c r="O36" s="202">
        <f>ROUND(E36*N36,2)</f>
        <v>0</v>
      </c>
      <c r="P36" s="202">
        <v>0</v>
      </c>
      <c r="Q36" s="202">
        <f>ROUND(E36*P36,2)</f>
        <v>0</v>
      </c>
      <c r="R36" s="202"/>
      <c r="S36" s="202" t="s">
        <v>163</v>
      </c>
      <c r="T36" s="203" t="s">
        <v>164</v>
      </c>
      <c r="U36" s="204">
        <v>0</v>
      </c>
      <c r="V36" s="204">
        <f>ROUND(E36*U36,2)</f>
        <v>0</v>
      </c>
      <c r="W36" s="204"/>
      <c r="X36" s="204" t="s">
        <v>218</v>
      </c>
      <c r="Y36" s="205"/>
      <c r="Z36" s="205"/>
      <c r="AA36" s="205"/>
      <c r="AB36" s="205"/>
      <c r="AC36" s="205"/>
      <c r="AD36" s="205"/>
      <c r="AE36" s="205"/>
      <c r="AF36" s="205"/>
      <c r="AG36" s="205" t="s">
        <v>1051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1">
      <c r="A37" s="196">
        <v>28</v>
      </c>
      <c r="B37" s="197" t="s">
        <v>1105</v>
      </c>
      <c r="C37" s="198" t="s">
        <v>1106</v>
      </c>
      <c r="D37" s="199" t="s">
        <v>162</v>
      </c>
      <c r="E37" s="200">
        <v>3</v>
      </c>
      <c r="F37" s="201"/>
      <c r="G37" s="202">
        <f>ROUND(E37*F37,2)</f>
        <v>0</v>
      </c>
      <c r="H37" s="201"/>
      <c r="I37" s="202">
        <f>ROUND(E37*H37,2)</f>
        <v>0</v>
      </c>
      <c r="J37" s="201"/>
      <c r="K37" s="202">
        <f>ROUND(E37*J37,2)</f>
        <v>0</v>
      </c>
      <c r="L37" s="202">
        <v>21</v>
      </c>
      <c r="M37" s="202">
        <f>G37*(1+L37/100)</f>
        <v>0</v>
      </c>
      <c r="N37" s="202">
        <v>0</v>
      </c>
      <c r="O37" s="202">
        <f>ROUND(E37*N37,2)</f>
        <v>0</v>
      </c>
      <c r="P37" s="202">
        <v>0</v>
      </c>
      <c r="Q37" s="202">
        <f>ROUND(E37*P37,2)</f>
        <v>0</v>
      </c>
      <c r="R37" s="202"/>
      <c r="S37" s="202" t="s">
        <v>163</v>
      </c>
      <c r="T37" s="203" t="s">
        <v>164</v>
      </c>
      <c r="U37" s="204">
        <v>0</v>
      </c>
      <c r="V37" s="204">
        <f>ROUND(E37*U37,2)</f>
        <v>0</v>
      </c>
      <c r="W37" s="204"/>
      <c r="X37" s="204" t="s">
        <v>218</v>
      </c>
      <c r="Y37" s="205"/>
      <c r="Z37" s="205"/>
      <c r="AA37" s="205"/>
      <c r="AB37" s="205"/>
      <c r="AC37" s="205"/>
      <c r="AD37" s="205"/>
      <c r="AE37" s="205"/>
      <c r="AF37" s="205"/>
      <c r="AG37" s="205" t="s">
        <v>1051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1">
      <c r="A38" s="196">
        <v>29</v>
      </c>
      <c r="B38" s="197" t="s">
        <v>1107</v>
      </c>
      <c r="C38" s="198" t="s">
        <v>1108</v>
      </c>
      <c r="D38" s="199" t="s">
        <v>162</v>
      </c>
      <c r="E38" s="200">
        <v>2</v>
      </c>
      <c r="F38" s="201"/>
      <c r="G38" s="202">
        <f>ROUND(E38*F38,2)</f>
        <v>0</v>
      </c>
      <c r="H38" s="201"/>
      <c r="I38" s="202">
        <f>ROUND(E38*H38,2)</f>
        <v>0</v>
      </c>
      <c r="J38" s="201"/>
      <c r="K38" s="202">
        <f>ROUND(E38*J38,2)</f>
        <v>0</v>
      </c>
      <c r="L38" s="202">
        <v>21</v>
      </c>
      <c r="M38" s="202">
        <f>G38*(1+L38/100)</f>
        <v>0</v>
      </c>
      <c r="N38" s="202">
        <v>0</v>
      </c>
      <c r="O38" s="202">
        <f>ROUND(E38*N38,2)</f>
        <v>0</v>
      </c>
      <c r="P38" s="202">
        <v>0</v>
      </c>
      <c r="Q38" s="202">
        <f>ROUND(E38*P38,2)</f>
        <v>0</v>
      </c>
      <c r="R38" s="202"/>
      <c r="S38" s="202" t="s">
        <v>163</v>
      </c>
      <c r="T38" s="203" t="s">
        <v>164</v>
      </c>
      <c r="U38" s="204">
        <v>0</v>
      </c>
      <c r="V38" s="204">
        <f>ROUND(E38*U38,2)</f>
        <v>0</v>
      </c>
      <c r="W38" s="204"/>
      <c r="X38" s="204" t="s">
        <v>218</v>
      </c>
      <c r="Y38" s="205"/>
      <c r="Z38" s="205"/>
      <c r="AA38" s="205"/>
      <c r="AB38" s="205"/>
      <c r="AC38" s="205"/>
      <c r="AD38" s="205"/>
      <c r="AE38" s="205"/>
      <c r="AF38" s="205"/>
      <c r="AG38" s="205" t="s">
        <v>1051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12.75" outlineLevel="1">
      <c r="A39" s="196">
        <v>30</v>
      </c>
      <c r="B39" s="197" t="s">
        <v>1109</v>
      </c>
      <c r="C39" s="198" t="s">
        <v>1110</v>
      </c>
      <c r="D39" s="199" t="s">
        <v>162</v>
      </c>
      <c r="E39" s="200">
        <v>1</v>
      </c>
      <c r="F39" s="201"/>
      <c r="G39" s="202">
        <f>ROUND(E39*F39,2)</f>
        <v>0</v>
      </c>
      <c r="H39" s="201"/>
      <c r="I39" s="202">
        <f>ROUND(E39*H39,2)</f>
        <v>0</v>
      </c>
      <c r="J39" s="201"/>
      <c r="K39" s="202">
        <f>ROUND(E39*J39,2)</f>
        <v>0</v>
      </c>
      <c r="L39" s="202">
        <v>21</v>
      </c>
      <c r="M39" s="202">
        <f>G39*(1+L39/100)</f>
        <v>0</v>
      </c>
      <c r="N39" s="202">
        <v>0</v>
      </c>
      <c r="O39" s="202">
        <f>ROUND(E39*N39,2)</f>
        <v>0</v>
      </c>
      <c r="P39" s="202">
        <v>0</v>
      </c>
      <c r="Q39" s="202">
        <f>ROUND(E39*P39,2)</f>
        <v>0</v>
      </c>
      <c r="R39" s="202"/>
      <c r="S39" s="202" t="s">
        <v>163</v>
      </c>
      <c r="T39" s="203" t="s">
        <v>164</v>
      </c>
      <c r="U39" s="204">
        <v>0</v>
      </c>
      <c r="V39" s="204">
        <f>ROUND(E39*U39,2)</f>
        <v>0</v>
      </c>
      <c r="W39" s="204"/>
      <c r="X39" s="204" t="s">
        <v>218</v>
      </c>
      <c r="Y39" s="205"/>
      <c r="Z39" s="205"/>
      <c r="AA39" s="205"/>
      <c r="AB39" s="205"/>
      <c r="AC39" s="205"/>
      <c r="AD39" s="205"/>
      <c r="AE39" s="205"/>
      <c r="AF39" s="205"/>
      <c r="AG39" s="205" t="s">
        <v>1051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outlineLevel="1">
      <c r="A40" s="196">
        <v>31</v>
      </c>
      <c r="B40" s="197" t="s">
        <v>1111</v>
      </c>
      <c r="C40" s="198" t="s">
        <v>1112</v>
      </c>
      <c r="D40" s="199" t="s">
        <v>162</v>
      </c>
      <c r="E40" s="200">
        <v>1</v>
      </c>
      <c r="F40" s="201"/>
      <c r="G40" s="202">
        <f>ROUND(E40*F40,2)</f>
        <v>0</v>
      </c>
      <c r="H40" s="201"/>
      <c r="I40" s="202">
        <f>ROUND(E40*H40,2)</f>
        <v>0</v>
      </c>
      <c r="J40" s="201"/>
      <c r="K40" s="202">
        <f>ROUND(E40*J40,2)</f>
        <v>0</v>
      </c>
      <c r="L40" s="202">
        <v>21</v>
      </c>
      <c r="M40" s="202">
        <f>G40*(1+L40/100)</f>
        <v>0</v>
      </c>
      <c r="N40" s="202">
        <v>0</v>
      </c>
      <c r="O40" s="202">
        <f>ROUND(E40*N40,2)</f>
        <v>0</v>
      </c>
      <c r="P40" s="202">
        <v>0</v>
      </c>
      <c r="Q40" s="202">
        <f>ROUND(E40*P40,2)</f>
        <v>0</v>
      </c>
      <c r="R40" s="202"/>
      <c r="S40" s="202" t="s">
        <v>163</v>
      </c>
      <c r="T40" s="203" t="s">
        <v>164</v>
      </c>
      <c r="U40" s="204">
        <v>0</v>
      </c>
      <c r="V40" s="204">
        <f>ROUND(E40*U40,2)</f>
        <v>0</v>
      </c>
      <c r="W40" s="204"/>
      <c r="X40" s="204" t="s">
        <v>218</v>
      </c>
      <c r="Y40" s="205"/>
      <c r="Z40" s="205"/>
      <c r="AA40" s="205"/>
      <c r="AB40" s="205"/>
      <c r="AC40" s="205"/>
      <c r="AD40" s="205"/>
      <c r="AE40" s="205"/>
      <c r="AF40" s="205"/>
      <c r="AG40" s="205" t="s">
        <v>1051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196">
        <v>32</v>
      </c>
      <c r="B41" s="197" t="s">
        <v>1113</v>
      </c>
      <c r="C41" s="198" t="s">
        <v>1114</v>
      </c>
      <c r="D41" s="199" t="s">
        <v>162</v>
      </c>
      <c r="E41" s="200">
        <v>2</v>
      </c>
      <c r="F41" s="201"/>
      <c r="G41" s="202">
        <f>ROUND(E41*F41,2)</f>
        <v>0</v>
      </c>
      <c r="H41" s="201"/>
      <c r="I41" s="202">
        <f>ROUND(E41*H41,2)</f>
        <v>0</v>
      </c>
      <c r="J41" s="201"/>
      <c r="K41" s="202">
        <f>ROUND(E41*J41,2)</f>
        <v>0</v>
      </c>
      <c r="L41" s="202">
        <v>21</v>
      </c>
      <c r="M41" s="202">
        <f>G41*(1+L41/100)</f>
        <v>0</v>
      </c>
      <c r="N41" s="202">
        <v>0</v>
      </c>
      <c r="O41" s="202">
        <f>ROUND(E41*N41,2)</f>
        <v>0</v>
      </c>
      <c r="P41" s="202">
        <v>0</v>
      </c>
      <c r="Q41" s="202">
        <f>ROUND(E41*P41,2)</f>
        <v>0</v>
      </c>
      <c r="R41" s="202"/>
      <c r="S41" s="202" t="s">
        <v>163</v>
      </c>
      <c r="T41" s="203" t="s">
        <v>164</v>
      </c>
      <c r="U41" s="204">
        <v>0</v>
      </c>
      <c r="V41" s="204">
        <f>ROUND(E41*U41,2)</f>
        <v>0</v>
      </c>
      <c r="W41" s="204"/>
      <c r="X41" s="204" t="s">
        <v>218</v>
      </c>
      <c r="Y41" s="205"/>
      <c r="Z41" s="205"/>
      <c r="AA41" s="205"/>
      <c r="AB41" s="205"/>
      <c r="AC41" s="205"/>
      <c r="AD41" s="205"/>
      <c r="AE41" s="205"/>
      <c r="AF41" s="205"/>
      <c r="AG41" s="205" t="s">
        <v>1051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12.75" outlineLevel="1">
      <c r="A42" s="196">
        <v>33</v>
      </c>
      <c r="B42" s="197" t="s">
        <v>1115</v>
      </c>
      <c r="C42" s="198" t="s">
        <v>1116</v>
      </c>
      <c r="D42" s="199" t="s">
        <v>162</v>
      </c>
      <c r="E42" s="200">
        <v>4</v>
      </c>
      <c r="F42" s="201"/>
      <c r="G42" s="202">
        <f>ROUND(E42*F42,2)</f>
        <v>0</v>
      </c>
      <c r="H42" s="201"/>
      <c r="I42" s="202">
        <f>ROUND(E42*H42,2)</f>
        <v>0</v>
      </c>
      <c r="J42" s="201"/>
      <c r="K42" s="202">
        <f>ROUND(E42*J42,2)</f>
        <v>0</v>
      </c>
      <c r="L42" s="202">
        <v>21</v>
      </c>
      <c r="M42" s="202">
        <f>G42*(1+L42/100)</f>
        <v>0</v>
      </c>
      <c r="N42" s="202">
        <v>0</v>
      </c>
      <c r="O42" s="202">
        <f>ROUND(E42*N42,2)</f>
        <v>0</v>
      </c>
      <c r="P42" s="202">
        <v>0</v>
      </c>
      <c r="Q42" s="202">
        <f>ROUND(E42*P42,2)</f>
        <v>0</v>
      </c>
      <c r="R42" s="202"/>
      <c r="S42" s="202" t="s">
        <v>163</v>
      </c>
      <c r="T42" s="203" t="s">
        <v>164</v>
      </c>
      <c r="U42" s="204">
        <v>0</v>
      </c>
      <c r="V42" s="204">
        <f>ROUND(E42*U42,2)</f>
        <v>0</v>
      </c>
      <c r="W42" s="204"/>
      <c r="X42" s="204" t="s">
        <v>218</v>
      </c>
      <c r="Y42" s="205"/>
      <c r="Z42" s="205"/>
      <c r="AA42" s="205"/>
      <c r="AB42" s="205"/>
      <c r="AC42" s="205"/>
      <c r="AD42" s="205"/>
      <c r="AE42" s="205"/>
      <c r="AF42" s="205"/>
      <c r="AG42" s="205" t="s">
        <v>1051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1">
      <c r="A43" s="196">
        <v>34</v>
      </c>
      <c r="B43" s="197" t="s">
        <v>1117</v>
      </c>
      <c r="C43" s="198" t="s">
        <v>1118</v>
      </c>
      <c r="D43" s="199" t="s">
        <v>162</v>
      </c>
      <c r="E43" s="200">
        <v>4</v>
      </c>
      <c r="F43" s="201"/>
      <c r="G43" s="202">
        <f>ROUND(E43*F43,2)</f>
        <v>0</v>
      </c>
      <c r="H43" s="201"/>
      <c r="I43" s="202">
        <f>ROUND(E43*H43,2)</f>
        <v>0</v>
      </c>
      <c r="J43" s="201"/>
      <c r="K43" s="202">
        <f>ROUND(E43*J43,2)</f>
        <v>0</v>
      </c>
      <c r="L43" s="202">
        <v>21</v>
      </c>
      <c r="M43" s="202">
        <f>G43*(1+L43/100)</f>
        <v>0</v>
      </c>
      <c r="N43" s="202">
        <v>0</v>
      </c>
      <c r="O43" s="202">
        <f>ROUND(E43*N43,2)</f>
        <v>0</v>
      </c>
      <c r="P43" s="202">
        <v>0</v>
      </c>
      <c r="Q43" s="202">
        <f>ROUND(E43*P43,2)</f>
        <v>0</v>
      </c>
      <c r="R43" s="202"/>
      <c r="S43" s="202" t="s">
        <v>163</v>
      </c>
      <c r="T43" s="203" t="s">
        <v>164</v>
      </c>
      <c r="U43" s="204">
        <v>0</v>
      </c>
      <c r="V43" s="204">
        <f>ROUND(E43*U43,2)</f>
        <v>0</v>
      </c>
      <c r="W43" s="204"/>
      <c r="X43" s="204" t="s">
        <v>218</v>
      </c>
      <c r="Y43" s="205"/>
      <c r="Z43" s="205"/>
      <c r="AA43" s="205"/>
      <c r="AB43" s="205"/>
      <c r="AC43" s="205"/>
      <c r="AD43" s="205"/>
      <c r="AE43" s="205"/>
      <c r="AF43" s="205"/>
      <c r="AG43" s="205" t="s">
        <v>1051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1">
      <c r="A44" s="196">
        <v>35</v>
      </c>
      <c r="B44" s="197" t="s">
        <v>1119</v>
      </c>
      <c r="C44" s="198" t="s">
        <v>1120</v>
      </c>
      <c r="D44" s="199" t="s">
        <v>162</v>
      </c>
      <c r="E44" s="200">
        <v>4</v>
      </c>
      <c r="F44" s="201"/>
      <c r="G44" s="202">
        <f>ROUND(E44*F44,2)</f>
        <v>0</v>
      </c>
      <c r="H44" s="201"/>
      <c r="I44" s="202">
        <f>ROUND(E44*H44,2)</f>
        <v>0</v>
      </c>
      <c r="J44" s="201"/>
      <c r="K44" s="202">
        <f>ROUND(E44*J44,2)</f>
        <v>0</v>
      </c>
      <c r="L44" s="202">
        <v>21</v>
      </c>
      <c r="M44" s="202">
        <f>G44*(1+L44/100)</f>
        <v>0</v>
      </c>
      <c r="N44" s="202">
        <v>0</v>
      </c>
      <c r="O44" s="202">
        <f>ROUND(E44*N44,2)</f>
        <v>0</v>
      </c>
      <c r="P44" s="202">
        <v>0</v>
      </c>
      <c r="Q44" s="202">
        <f>ROUND(E44*P44,2)</f>
        <v>0</v>
      </c>
      <c r="R44" s="202"/>
      <c r="S44" s="202" t="s">
        <v>163</v>
      </c>
      <c r="T44" s="203" t="s">
        <v>164</v>
      </c>
      <c r="U44" s="204">
        <v>0</v>
      </c>
      <c r="V44" s="204">
        <f>ROUND(E44*U44,2)</f>
        <v>0</v>
      </c>
      <c r="W44" s="204"/>
      <c r="X44" s="204" t="s">
        <v>218</v>
      </c>
      <c r="Y44" s="205"/>
      <c r="Z44" s="205"/>
      <c r="AA44" s="205"/>
      <c r="AB44" s="205"/>
      <c r="AC44" s="205"/>
      <c r="AD44" s="205"/>
      <c r="AE44" s="205"/>
      <c r="AF44" s="205"/>
      <c r="AG44" s="205" t="s">
        <v>1051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ht="12.75" outlineLevel="1">
      <c r="A45" s="196">
        <v>36</v>
      </c>
      <c r="B45" s="197" t="s">
        <v>1121</v>
      </c>
      <c r="C45" s="198" t="s">
        <v>1122</v>
      </c>
      <c r="D45" s="199" t="s">
        <v>162</v>
      </c>
      <c r="E45" s="200">
        <v>2</v>
      </c>
      <c r="F45" s="201"/>
      <c r="G45" s="202">
        <f>ROUND(E45*F45,2)</f>
        <v>0</v>
      </c>
      <c r="H45" s="201"/>
      <c r="I45" s="202">
        <f>ROUND(E45*H45,2)</f>
        <v>0</v>
      </c>
      <c r="J45" s="201"/>
      <c r="K45" s="202">
        <f>ROUND(E45*J45,2)</f>
        <v>0</v>
      </c>
      <c r="L45" s="202">
        <v>21</v>
      </c>
      <c r="M45" s="202">
        <f>G45*(1+L45/100)</f>
        <v>0</v>
      </c>
      <c r="N45" s="202">
        <v>0</v>
      </c>
      <c r="O45" s="202">
        <f>ROUND(E45*N45,2)</f>
        <v>0</v>
      </c>
      <c r="P45" s="202">
        <v>0</v>
      </c>
      <c r="Q45" s="202">
        <f>ROUND(E45*P45,2)</f>
        <v>0</v>
      </c>
      <c r="R45" s="202"/>
      <c r="S45" s="202" t="s">
        <v>163</v>
      </c>
      <c r="T45" s="203" t="s">
        <v>164</v>
      </c>
      <c r="U45" s="204">
        <v>0</v>
      </c>
      <c r="V45" s="204">
        <f>ROUND(E45*U45,2)</f>
        <v>0</v>
      </c>
      <c r="W45" s="204"/>
      <c r="X45" s="204" t="s">
        <v>218</v>
      </c>
      <c r="Y45" s="205"/>
      <c r="Z45" s="205"/>
      <c r="AA45" s="205"/>
      <c r="AB45" s="205"/>
      <c r="AC45" s="205"/>
      <c r="AD45" s="205"/>
      <c r="AE45" s="205"/>
      <c r="AF45" s="205"/>
      <c r="AG45" s="205" t="s">
        <v>1051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12.75" outlineLevel="1">
      <c r="A46" s="196">
        <v>37</v>
      </c>
      <c r="B46" s="197" t="s">
        <v>1123</v>
      </c>
      <c r="C46" s="198" t="s">
        <v>1124</v>
      </c>
      <c r="D46" s="199" t="s">
        <v>162</v>
      </c>
      <c r="E46" s="200">
        <v>1</v>
      </c>
      <c r="F46" s="201"/>
      <c r="G46" s="202">
        <f>ROUND(E46*F46,2)</f>
        <v>0</v>
      </c>
      <c r="H46" s="201"/>
      <c r="I46" s="202">
        <f>ROUND(E46*H46,2)</f>
        <v>0</v>
      </c>
      <c r="J46" s="201"/>
      <c r="K46" s="202">
        <f>ROUND(E46*J46,2)</f>
        <v>0</v>
      </c>
      <c r="L46" s="202">
        <v>21</v>
      </c>
      <c r="M46" s="202">
        <f>G46*(1+L46/100)</f>
        <v>0</v>
      </c>
      <c r="N46" s="202">
        <v>0</v>
      </c>
      <c r="O46" s="202">
        <f>ROUND(E46*N46,2)</f>
        <v>0</v>
      </c>
      <c r="P46" s="202">
        <v>0</v>
      </c>
      <c r="Q46" s="202">
        <f>ROUND(E46*P46,2)</f>
        <v>0</v>
      </c>
      <c r="R46" s="202"/>
      <c r="S46" s="202" t="s">
        <v>163</v>
      </c>
      <c r="T46" s="203" t="s">
        <v>164</v>
      </c>
      <c r="U46" s="204">
        <v>0</v>
      </c>
      <c r="V46" s="204">
        <f>ROUND(E46*U46,2)</f>
        <v>0</v>
      </c>
      <c r="W46" s="204"/>
      <c r="X46" s="204" t="s">
        <v>218</v>
      </c>
      <c r="Y46" s="205"/>
      <c r="Z46" s="205"/>
      <c r="AA46" s="205"/>
      <c r="AB46" s="205"/>
      <c r="AC46" s="205"/>
      <c r="AD46" s="205"/>
      <c r="AE46" s="205"/>
      <c r="AF46" s="205"/>
      <c r="AG46" s="205" t="s">
        <v>1051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1">
      <c r="A47" s="196">
        <v>38</v>
      </c>
      <c r="B47" s="197" t="s">
        <v>1125</v>
      </c>
      <c r="C47" s="198" t="s">
        <v>1126</v>
      </c>
      <c r="D47" s="199" t="s">
        <v>162</v>
      </c>
      <c r="E47" s="200">
        <v>2</v>
      </c>
      <c r="F47" s="201"/>
      <c r="G47" s="202">
        <f>ROUND(E47*F47,2)</f>
        <v>0</v>
      </c>
      <c r="H47" s="201"/>
      <c r="I47" s="202">
        <f>ROUND(E47*H47,2)</f>
        <v>0</v>
      </c>
      <c r="J47" s="201"/>
      <c r="K47" s="202">
        <f>ROUND(E47*J47,2)</f>
        <v>0</v>
      </c>
      <c r="L47" s="202">
        <v>21</v>
      </c>
      <c r="M47" s="202">
        <f>G47*(1+L47/100)</f>
        <v>0</v>
      </c>
      <c r="N47" s="202">
        <v>0</v>
      </c>
      <c r="O47" s="202">
        <f>ROUND(E47*N47,2)</f>
        <v>0</v>
      </c>
      <c r="P47" s="202">
        <v>0</v>
      </c>
      <c r="Q47" s="202">
        <f>ROUND(E47*P47,2)</f>
        <v>0</v>
      </c>
      <c r="R47" s="202"/>
      <c r="S47" s="202" t="s">
        <v>163</v>
      </c>
      <c r="T47" s="203" t="s">
        <v>164</v>
      </c>
      <c r="U47" s="204">
        <v>0</v>
      </c>
      <c r="V47" s="204">
        <f>ROUND(E47*U47,2)</f>
        <v>0</v>
      </c>
      <c r="W47" s="204"/>
      <c r="X47" s="204" t="s">
        <v>218</v>
      </c>
      <c r="Y47" s="205"/>
      <c r="Z47" s="205"/>
      <c r="AA47" s="205"/>
      <c r="AB47" s="205"/>
      <c r="AC47" s="205"/>
      <c r="AD47" s="205"/>
      <c r="AE47" s="205"/>
      <c r="AF47" s="205"/>
      <c r="AG47" s="205" t="s">
        <v>1051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1">
      <c r="A48" s="196">
        <v>39</v>
      </c>
      <c r="B48" s="197" t="s">
        <v>1127</v>
      </c>
      <c r="C48" s="198" t="s">
        <v>1128</v>
      </c>
      <c r="D48" s="199" t="s">
        <v>162</v>
      </c>
      <c r="E48" s="200">
        <v>2</v>
      </c>
      <c r="F48" s="201"/>
      <c r="G48" s="202">
        <f>ROUND(E48*F48,2)</f>
        <v>0</v>
      </c>
      <c r="H48" s="201"/>
      <c r="I48" s="202">
        <f>ROUND(E48*H48,2)</f>
        <v>0</v>
      </c>
      <c r="J48" s="201"/>
      <c r="K48" s="202">
        <f>ROUND(E48*J48,2)</f>
        <v>0</v>
      </c>
      <c r="L48" s="202">
        <v>21</v>
      </c>
      <c r="M48" s="202">
        <f>G48*(1+L48/100)</f>
        <v>0</v>
      </c>
      <c r="N48" s="202">
        <v>0</v>
      </c>
      <c r="O48" s="202">
        <f>ROUND(E48*N48,2)</f>
        <v>0</v>
      </c>
      <c r="P48" s="202">
        <v>0</v>
      </c>
      <c r="Q48" s="202">
        <f>ROUND(E48*P48,2)</f>
        <v>0</v>
      </c>
      <c r="R48" s="202"/>
      <c r="S48" s="202" t="s">
        <v>163</v>
      </c>
      <c r="T48" s="203" t="s">
        <v>164</v>
      </c>
      <c r="U48" s="204">
        <v>0</v>
      </c>
      <c r="V48" s="204">
        <f>ROUND(E48*U48,2)</f>
        <v>0</v>
      </c>
      <c r="W48" s="204"/>
      <c r="X48" s="204" t="s">
        <v>218</v>
      </c>
      <c r="Y48" s="205"/>
      <c r="Z48" s="205"/>
      <c r="AA48" s="205"/>
      <c r="AB48" s="205"/>
      <c r="AC48" s="205"/>
      <c r="AD48" s="205"/>
      <c r="AE48" s="205"/>
      <c r="AF48" s="205"/>
      <c r="AG48" s="205" t="s">
        <v>1051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1">
      <c r="A49" s="196">
        <v>40</v>
      </c>
      <c r="B49" s="197" t="s">
        <v>1129</v>
      </c>
      <c r="C49" s="198" t="s">
        <v>1130</v>
      </c>
      <c r="D49" s="199" t="s">
        <v>162</v>
      </c>
      <c r="E49" s="200">
        <v>40</v>
      </c>
      <c r="F49" s="201"/>
      <c r="G49" s="202">
        <f>ROUND(E49*F49,2)</f>
        <v>0</v>
      </c>
      <c r="H49" s="201"/>
      <c r="I49" s="202">
        <f>ROUND(E49*H49,2)</f>
        <v>0</v>
      </c>
      <c r="J49" s="201"/>
      <c r="K49" s="202">
        <f>ROUND(E49*J49,2)</f>
        <v>0</v>
      </c>
      <c r="L49" s="202">
        <v>21</v>
      </c>
      <c r="M49" s="202">
        <f>G49*(1+L49/100)</f>
        <v>0</v>
      </c>
      <c r="N49" s="202">
        <v>0</v>
      </c>
      <c r="O49" s="202">
        <f>ROUND(E49*N49,2)</f>
        <v>0</v>
      </c>
      <c r="P49" s="202">
        <v>0</v>
      </c>
      <c r="Q49" s="202">
        <f>ROUND(E49*P49,2)</f>
        <v>0</v>
      </c>
      <c r="R49" s="202"/>
      <c r="S49" s="202" t="s">
        <v>163</v>
      </c>
      <c r="T49" s="203" t="s">
        <v>164</v>
      </c>
      <c r="U49" s="204">
        <v>0</v>
      </c>
      <c r="V49" s="204">
        <f>ROUND(E49*U49,2)</f>
        <v>0</v>
      </c>
      <c r="W49" s="204"/>
      <c r="X49" s="204" t="s">
        <v>218</v>
      </c>
      <c r="Y49" s="205"/>
      <c r="Z49" s="205"/>
      <c r="AA49" s="205"/>
      <c r="AB49" s="205"/>
      <c r="AC49" s="205"/>
      <c r="AD49" s="205"/>
      <c r="AE49" s="205"/>
      <c r="AF49" s="205"/>
      <c r="AG49" s="205" t="s">
        <v>1051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1">
      <c r="A50" s="196">
        <v>41</v>
      </c>
      <c r="B50" s="197" t="s">
        <v>1131</v>
      </c>
      <c r="C50" s="198" t="s">
        <v>1132</v>
      </c>
      <c r="D50" s="199" t="s">
        <v>162</v>
      </c>
      <c r="E50" s="200">
        <v>8</v>
      </c>
      <c r="F50" s="201"/>
      <c r="G50" s="202">
        <f>ROUND(E50*F50,2)</f>
        <v>0</v>
      </c>
      <c r="H50" s="201"/>
      <c r="I50" s="202">
        <f>ROUND(E50*H50,2)</f>
        <v>0</v>
      </c>
      <c r="J50" s="201"/>
      <c r="K50" s="202">
        <f>ROUND(E50*J50,2)</f>
        <v>0</v>
      </c>
      <c r="L50" s="202">
        <v>21</v>
      </c>
      <c r="M50" s="202">
        <f>G50*(1+L50/100)</f>
        <v>0</v>
      </c>
      <c r="N50" s="202">
        <v>0</v>
      </c>
      <c r="O50" s="202">
        <f>ROUND(E50*N50,2)</f>
        <v>0</v>
      </c>
      <c r="P50" s="202">
        <v>0</v>
      </c>
      <c r="Q50" s="202">
        <f>ROUND(E50*P50,2)</f>
        <v>0</v>
      </c>
      <c r="R50" s="202"/>
      <c r="S50" s="202" t="s">
        <v>163</v>
      </c>
      <c r="T50" s="203" t="s">
        <v>164</v>
      </c>
      <c r="U50" s="204">
        <v>0</v>
      </c>
      <c r="V50" s="204">
        <f>ROUND(E50*U50,2)</f>
        <v>0</v>
      </c>
      <c r="W50" s="204"/>
      <c r="X50" s="204" t="s">
        <v>218</v>
      </c>
      <c r="Y50" s="205"/>
      <c r="Z50" s="205"/>
      <c r="AA50" s="205"/>
      <c r="AB50" s="205"/>
      <c r="AC50" s="205"/>
      <c r="AD50" s="205"/>
      <c r="AE50" s="205"/>
      <c r="AF50" s="205"/>
      <c r="AG50" s="205" t="s">
        <v>1051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1">
      <c r="A51" s="196">
        <v>42</v>
      </c>
      <c r="B51" s="197" t="s">
        <v>1133</v>
      </c>
      <c r="C51" s="198" t="s">
        <v>1134</v>
      </c>
      <c r="D51" s="199" t="s">
        <v>162</v>
      </c>
      <c r="E51" s="200">
        <v>12</v>
      </c>
      <c r="F51" s="201"/>
      <c r="G51" s="202">
        <f>ROUND(E51*F51,2)</f>
        <v>0</v>
      </c>
      <c r="H51" s="201"/>
      <c r="I51" s="202">
        <f>ROUND(E51*H51,2)</f>
        <v>0</v>
      </c>
      <c r="J51" s="201"/>
      <c r="K51" s="202">
        <f>ROUND(E51*J51,2)</f>
        <v>0</v>
      </c>
      <c r="L51" s="202">
        <v>21</v>
      </c>
      <c r="M51" s="202">
        <f>G51*(1+L51/100)</f>
        <v>0</v>
      </c>
      <c r="N51" s="202">
        <v>0</v>
      </c>
      <c r="O51" s="202">
        <f>ROUND(E51*N51,2)</f>
        <v>0</v>
      </c>
      <c r="P51" s="202">
        <v>0</v>
      </c>
      <c r="Q51" s="202">
        <f>ROUND(E51*P51,2)</f>
        <v>0</v>
      </c>
      <c r="R51" s="202"/>
      <c r="S51" s="202" t="s">
        <v>163</v>
      </c>
      <c r="T51" s="203" t="s">
        <v>164</v>
      </c>
      <c r="U51" s="204">
        <v>0</v>
      </c>
      <c r="V51" s="204">
        <f>ROUND(E51*U51,2)</f>
        <v>0</v>
      </c>
      <c r="W51" s="204"/>
      <c r="X51" s="204" t="s">
        <v>218</v>
      </c>
      <c r="Y51" s="205"/>
      <c r="Z51" s="205"/>
      <c r="AA51" s="205"/>
      <c r="AB51" s="205"/>
      <c r="AC51" s="205"/>
      <c r="AD51" s="205"/>
      <c r="AE51" s="205"/>
      <c r="AF51" s="205"/>
      <c r="AG51" s="205" t="s">
        <v>1051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outlineLevel="1">
      <c r="A52" s="196">
        <v>43</v>
      </c>
      <c r="B52" s="197" t="s">
        <v>1135</v>
      </c>
      <c r="C52" s="198" t="s">
        <v>1136</v>
      </c>
      <c r="D52" s="199" t="s">
        <v>162</v>
      </c>
      <c r="E52" s="200">
        <v>1</v>
      </c>
      <c r="F52" s="201"/>
      <c r="G52" s="202">
        <f>ROUND(E52*F52,2)</f>
        <v>0</v>
      </c>
      <c r="H52" s="201"/>
      <c r="I52" s="202">
        <f>ROUND(E52*H52,2)</f>
        <v>0</v>
      </c>
      <c r="J52" s="201"/>
      <c r="K52" s="202">
        <f>ROUND(E52*J52,2)</f>
        <v>0</v>
      </c>
      <c r="L52" s="202">
        <v>21</v>
      </c>
      <c r="M52" s="202">
        <f>G52*(1+L52/100)</f>
        <v>0</v>
      </c>
      <c r="N52" s="202">
        <v>0</v>
      </c>
      <c r="O52" s="202">
        <f>ROUND(E52*N52,2)</f>
        <v>0</v>
      </c>
      <c r="P52" s="202">
        <v>0</v>
      </c>
      <c r="Q52" s="202">
        <f>ROUND(E52*P52,2)</f>
        <v>0</v>
      </c>
      <c r="R52" s="202"/>
      <c r="S52" s="202" t="s">
        <v>163</v>
      </c>
      <c r="T52" s="203" t="s">
        <v>164</v>
      </c>
      <c r="U52" s="204">
        <v>0</v>
      </c>
      <c r="V52" s="204">
        <f>ROUND(E52*U52,2)</f>
        <v>0</v>
      </c>
      <c r="W52" s="204"/>
      <c r="X52" s="204" t="s">
        <v>218</v>
      </c>
      <c r="Y52" s="205"/>
      <c r="Z52" s="205"/>
      <c r="AA52" s="205"/>
      <c r="AB52" s="205"/>
      <c r="AC52" s="205"/>
      <c r="AD52" s="205"/>
      <c r="AE52" s="205"/>
      <c r="AF52" s="205"/>
      <c r="AG52" s="205" t="s">
        <v>1051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1">
      <c r="A53" s="196">
        <v>44</v>
      </c>
      <c r="B53" s="197" t="s">
        <v>1137</v>
      </c>
      <c r="C53" s="198" t="s">
        <v>1138</v>
      </c>
      <c r="D53" s="199" t="s">
        <v>162</v>
      </c>
      <c r="E53" s="200">
        <v>1</v>
      </c>
      <c r="F53" s="201"/>
      <c r="G53" s="202">
        <f>ROUND(E53*F53,2)</f>
        <v>0</v>
      </c>
      <c r="H53" s="201"/>
      <c r="I53" s="202">
        <f>ROUND(E53*H53,2)</f>
        <v>0</v>
      </c>
      <c r="J53" s="201"/>
      <c r="K53" s="202">
        <f>ROUND(E53*J53,2)</f>
        <v>0</v>
      </c>
      <c r="L53" s="202">
        <v>21</v>
      </c>
      <c r="M53" s="202">
        <f>G53*(1+L53/100)</f>
        <v>0</v>
      </c>
      <c r="N53" s="202">
        <v>0</v>
      </c>
      <c r="O53" s="202">
        <f>ROUND(E53*N53,2)</f>
        <v>0</v>
      </c>
      <c r="P53" s="202">
        <v>0</v>
      </c>
      <c r="Q53" s="202">
        <f>ROUND(E53*P53,2)</f>
        <v>0</v>
      </c>
      <c r="R53" s="202"/>
      <c r="S53" s="202" t="s">
        <v>163</v>
      </c>
      <c r="T53" s="203" t="s">
        <v>164</v>
      </c>
      <c r="U53" s="204">
        <v>0</v>
      </c>
      <c r="V53" s="204">
        <f>ROUND(E53*U53,2)</f>
        <v>0</v>
      </c>
      <c r="W53" s="204"/>
      <c r="X53" s="204" t="s">
        <v>218</v>
      </c>
      <c r="Y53" s="205"/>
      <c r="Z53" s="205"/>
      <c r="AA53" s="205"/>
      <c r="AB53" s="205"/>
      <c r="AC53" s="205"/>
      <c r="AD53" s="205"/>
      <c r="AE53" s="205"/>
      <c r="AF53" s="205"/>
      <c r="AG53" s="205" t="s">
        <v>1051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1">
      <c r="A54" s="196">
        <v>45</v>
      </c>
      <c r="B54" s="197" t="s">
        <v>1139</v>
      </c>
      <c r="C54" s="198" t="s">
        <v>1140</v>
      </c>
      <c r="D54" s="199" t="s">
        <v>162</v>
      </c>
      <c r="E54" s="200">
        <v>8</v>
      </c>
      <c r="F54" s="201"/>
      <c r="G54" s="202">
        <f>ROUND(E54*F54,2)</f>
        <v>0</v>
      </c>
      <c r="H54" s="201"/>
      <c r="I54" s="202">
        <f>ROUND(E54*H54,2)</f>
        <v>0</v>
      </c>
      <c r="J54" s="201"/>
      <c r="K54" s="202">
        <f>ROUND(E54*J54,2)</f>
        <v>0</v>
      </c>
      <c r="L54" s="202">
        <v>21</v>
      </c>
      <c r="M54" s="202">
        <f>G54*(1+L54/100)</f>
        <v>0</v>
      </c>
      <c r="N54" s="202">
        <v>0</v>
      </c>
      <c r="O54" s="202">
        <f>ROUND(E54*N54,2)</f>
        <v>0</v>
      </c>
      <c r="P54" s="202">
        <v>0</v>
      </c>
      <c r="Q54" s="202">
        <f>ROUND(E54*P54,2)</f>
        <v>0</v>
      </c>
      <c r="R54" s="202"/>
      <c r="S54" s="202" t="s">
        <v>163</v>
      </c>
      <c r="T54" s="203" t="s">
        <v>164</v>
      </c>
      <c r="U54" s="204">
        <v>0</v>
      </c>
      <c r="V54" s="204">
        <f>ROUND(E54*U54,2)</f>
        <v>0</v>
      </c>
      <c r="W54" s="204"/>
      <c r="X54" s="204" t="s">
        <v>218</v>
      </c>
      <c r="Y54" s="205"/>
      <c r="Z54" s="205"/>
      <c r="AA54" s="205"/>
      <c r="AB54" s="205"/>
      <c r="AC54" s="205"/>
      <c r="AD54" s="205"/>
      <c r="AE54" s="205"/>
      <c r="AF54" s="205"/>
      <c r="AG54" s="205" t="s">
        <v>1051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1">
      <c r="A55" s="196">
        <v>46</v>
      </c>
      <c r="B55" s="197" t="s">
        <v>1141</v>
      </c>
      <c r="C55" s="198" t="s">
        <v>1142</v>
      </c>
      <c r="D55" s="199" t="s">
        <v>162</v>
      </c>
      <c r="E55" s="200">
        <v>10</v>
      </c>
      <c r="F55" s="201"/>
      <c r="G55" s="202">
        <f>ROUND(E55*F55,2)</f>
        <v>0</v>
      </c>
      <c r="H55" s="201"/>
      <c r="I55" s="202">
        <f>ROUND(E55*H55,2)</f>
        <v>0</v>
      </c>
      <c r="J55" s="201"/>
      <c r="K55" s="202">
        <f>ROUND(E55*J55,2)</f>
        <v>0</v>
      </c>
      <c r="L55" s="202">
        <v>21</v>
      </c>
      <c r="M55" s="202">
        <f>G55*(1+L55/100)</f>
        <v>0</v>
      </c>
      <c r="N55" s="202">
        <v>0</v>
      </c>
      <c r="O55" s="202">
        <f>ROUND(E55*N55,2)</f>
        <v>0</v>
      </c>
      <c r="P55" s="202">
        <v>0</v>
      </c>
      <c r="Q55" s="202">
        <f>ROUND(E55*P55,2)</f>
        <v>0</v>
      </c>
      <c r="R55" s="202"/>
      <c r="S55" s="202" t="s">
        <v>163</v>
      </c>
      <c r="T55" s="203" t="s">
        <v>164</v>
      </c>
      <c r="U55" s="204">
        <v>0</v>
      </c>
      <c r="V55" s="204">
        <f>ROUND(E55*U55,2)</f>
        <v>0</v>
      </c>
      <c r="W55" s="204"/>
      <c r="X55" s="204" t="s">
        <v>218</v>
      </c>
      <c r="Y55" s="205"/>
      <c r="Z55" s="205"/>
      <c r="AA55" s="205"/>
      <c r="AB55" s="205"/>
      <c r="AC55" s="205"/>
      <c r="AD55" s="205"/>
      <c r="AE55" s="205"/>
      <c r="AF55" s="205"/>
      <c r="AG55" s="205" t="s">
        <v>1051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1">
      <c r="A56" s="196">
        <v>47</v>
      </c>
      <c r="B56" s="197" t="s">
        <v>1143</v>
      </c>
      <c r="C56" s="198" t="s">
        <v>1144</v>
      </c>
      <c r="D56" s="199" t="s">
        <v>162</v>
      </c>
      <c r="E56" s="200">
        <v>1</v>
      </c>
      <c r="F56" s="201"/>
      <c r="G56" s="202">
        <f>ROUND(E56*F56,2)</f>
        <v>0</v>
      </c>
      <c r="H56" s="201"/>
      <c r="I56" s="202">
        <f>ROUND(E56*H56,2)</f>
        <v>0</v>
      </c>
      <c r="J56" s="201"/>
      <c r="K56" s="202">
        <f>ROUND(E56*J56,2)</f>
        <v>0</v>
      </c>
      <c r="L56" s="202">
        <v>21</v>
      </c>
      <c r="M56" s="202">
        <f>G56*(1+L56/100)</f>
        <v>0</v>
      </c>
      <c r="N56" s="202">
        <v>0</v>
      </c>
      <c r="O56" s="202">
        <f>ROUND(E56*N56,2)</f>
        <v>0</v>
      </c>
      <c r="P56" s="202">
        <v>0</v>
      </c>
      <c r="Q56" s="202">
        <f>ROUND(E56*P56,2)</f>
        <v>0</v>
      </c>
      <c r="R56" s="202"/>
      <c r="S56" s="202" t="s">
        <v>163</v>
      </c>
      <c r="T56" s="203" t="s">
        <v>164</v>
      </c>
      <c r="U56" s="204">
        <v>0</v>
      </c>
      <c r="V56" s="204">
        <f>ROUND(E56*U56,2)</f>
        <v>0</v>
      </c>
      <c r="W56" s="204"/>
      <c r="X56" s="204" t="s">
        <v>218</v>
      </c>
      <c r="Y56" s="205"/>
      <c r="Z56" s="205"/>
      <c r="AA56" s="205"/>
      <c r="AB56" s="205"/>
      <c r="AC56" s="205"/>
      <c r="AD56" s="205"/>
      <c r="AE56" s="205"/>
      <c r="AF56" s="205"/>
      <c r="AG56" s="205" t="s">
        <v>1051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1">
      <c r="A57" s="196">
        <v>48</v>
      </c>
      <c r="B57" s="197" t="s">
        <v>1145</v>
      </c>
      <c r="C57" s="198" t="s">
        <v>1146</v>
      </c>
      <c r="D57" s="199" t="s">
        <v>162</v>
      </c>
      <c r="E57" s="200">
        <v>2</v>
      </c>
      <c r="F57" s="201"/>
      <c r="G57" s="202">
        <f>ROUND(E57*F57,2)</f>
        <v>0</v>
      </c>
      <c r="H57" s="201"/>
      <c r="I57" s="202">
        <f>ROUND(E57*H57,2)</f>
        <v>0</v>
      </c>
      <c r="J57" s="201"/>
      <c r="K57" s="202">
        <f>ROUND(E57*J57,2)</f>
        <v>0</v>
      </c>
      <c r="L57" s="202">
        <v>21</v>
      </c>
      <c r="M57" s="202">
        <f>G57*(1+L57/100)</f>
        <v>0</v>
      </c>
      <c r="N57" s="202">
        <v>0</v>
      </c>
      <c r="O57" s="202">
        <f>ROUND(E57*N57,2)</f>
        <v>0</v>
      </c>
      <c r="P57" s="202">
        <v>0</v>
      </c>
      <c r="Q57" s="202">
        <f>ROUND(E57*P57,2)</f>
        <v>0</v>
      </c>
      <c r="R57" s="202"/>
      <c r="S57" s="202" t="s">
        <v>163</v>
      </c>
      <c r="T57" s="203" t="s">
        <v>164</v>
      </c>
      <c r="U57" s="204">
        <v>0</v>
      </c>
      <c r="V57" s="204">
        <f>ROUND(E57*U57,2)</f>
        <v>0</v>
      </c>
      <c r="W57" s="204"/>
      <c r="X57" s="204" t="s">
        <v>218</v>
      </c>
      <c r="Y57" s="205"/>
      <c r="Z57" s="205"/>
      <c r="AA57" s="205"/>
      <c r="AB57" s="205"/>
      <c r="AC57" s="205"/>
      <c r="AD57" s="205"/>
      <c r="AE57" s="205"/>
      <c r="AF57" s="205"/>
      <c r="AG57" s="205" t="s">
        <v>1051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1">
      <c r="A58" s="196">
        <v>49</v>
      </c>
      <c r="B58" s="197" t="s">
        <v>1147</v>
      </c>
      <c r="C58" s="198" t="s">
        <v>1148</v>
      </c>
      <c r="D58" s="199" t="s">
        <v>162</v>
      </c>
      <c r="E58" s="200">
        <v>2</v>
      </c>
      <c r="F58" s="201"/>
      <c r="G58" s="202">
        <f>ROUND(E58*F58,2)</f>
        <v>0</v>
      </c>
      <c r="H58" s="201"/>
      <c r="I58" s="202">
        <f>ROUND(E58*H58,2)</f>
        <v>0</v>
      </c>
      <c r="J58" s="201"/>
      <c r="K58" s="202">
        <f>ROUND(E58*J58,2)</f>
        <v>0</v>
      </c>
      <c r="L58" s="202">
        <v>21</v>
      </c>
      <c r="M58" s="202">
        <f>G58*(1+L58/100)</f>
        <v>0</v>
      </c>
      <c r="N58" s="202">
        <v>0</v>
      </c>
      <c r="O58" s="202">
        <f>ROUND(E58*N58,2)</f>
        <v>0</v>
      </c>
      <c r="P58" s="202">
        <v>0</v>
      </c>
      <c r="Q58" s="202">
        <f>ROUND(E58*P58,2)</f>
        <v>0</v>
      </c>
      <c r="R58" s="202"/>
      <c r="S58" s="202" t="s">
        <v>163</v>
      </c>
      <c r="T58" s="203" t="s">
        <v>164</v>
      </c>
      <c r="U58" s="204">
        <v>0</v>
      </c>
      <c r="V58" s="204">
        <f>ROUND(E58*U58,2)</f>
        <v>0</v>
      </c>
      <c r="W58" s="204"/>
      <c r="X58" s="204" t="s">
        <v>218</v>
      </c>
      <c r="Y58" s="205"/>
      <c r="Z58" s="205"/>
      <c r="AA58" s="205"/>
      <c r="AB58" s="205"/>
      <c r="AC58" s="205"/>
      <c r="AD58" s="205"/>
      <c r="AE58" s="205"/>
      <c r="AF58" s="205"/>
      <c r="AG58" s="205" t="s">
        <v>1051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1">
      <c r="A59" s="196">
        <v>50</v>
      </c>
      <c r="B59" s="197" t="s">
        <v>1149</v>
      </c>
      <c r="C59" s="198" t="s">
        <v>1150</v>
      </c>
      <c r="D59" s="199" t="s">
        <v>162</v>
      </c>
      <c r="E59" s="200">
        <v>1</v>
      </c>
      <c r="F59" s="201"/>
      <c r="G59" s="202">
        <f>ROUND(E59*F59,2)</f>
        <v>0</v>
      </c>
      <c r="H59" s="201"/>
      <c r="I59" s="202">
        <f>ROUND(E59*H59,2)</f>
        <v>0</v>
      </c>
      <c r="J59" s="201"/>
      <c r="K59" s="202">
        <f>ROUND(E59*J59,2)</f>
        <v>0</v>
      </c>
      <c r="L59" s="202">
        <v>21</v>
      </c>
      <c r="M59" s="202">
        <f>G59*(1+L59/100)</f>
        <v>0</v>
      </c>
      <c r="N59" s="202">
        <v>0</v>
      </c>
      <c r="O59" s="202">
        <f>ROUND(E59*N59,2)</f>
        <v>0</v>
      </c>
      <c r="P59" s="202">
        <v>0</v>
      </c>
      <c r="Q59" s="202">
        <f>ROUND(E59*P59,2)</f>
        <v>0</v>
      </c>
      <c r="R59" s="202"/>
      <c r="S59" s="202" t="s">
        <v>163</v>
      </c>
      <c r="T59" s="203" t="s">
        <v>164</v>
      </c>
      <c r="U59" s="204">
        <v>0</v>
      </c>
      <c r="V59" s="204">
        <f>ROUND(E59*U59,2)</f>
        <v>0</v>
      </c>
      <c r="W59" s="204"/>
      <c r="X59" s="204" t="s">
        <v>218</v>
      </c>
      <c r="Y59" s="205"/>
      <c r="Z59" s="205"/>
      <c r="AA59" s="205"/>
      <c r="AB59" s="205"/>
      <c r="AC59" s="205"/>
      <c r="AD59" s="205"/>
      <c r="AE59" s="205"/>
      <c r="AF59" s="205"/>
      <c r="AG59" s="205" t="s">
        <v>1051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1">
      <c r="A60" s="196">
        <v>51</v>
      </c>
      <c r="B60" s="197" t="s">
        <v>1151</v>
      </c>
      <c r="C60" s="198" t="s">
        <v>1152</v>
      </c>
      <c r="D60" s="199" t="s">
        <v>162</v>
      </c>
      <c r="E60" s="200">
        <v>120</v>
      </c>
      <c r="F60" s="201"/>
      <c r="G60" s="202">
        <f>ROUND(E60*F60,2)</f>
        <v>0</v>
      </c>
      <c r="H60" s="201"/>
      <c r="I60" s="202">
        <f>ROUND(E60*H60,2)</f>
        <v>0</v>
      </c>
      <c r="J60" s="201"/>
      <c r="K60" s="202">
        <f>ROUND(E60*J60,2)</f>
        <v>0</v>
      </c>
      <c r="L60" s="202">
        <v>21</v>
      </c>
      <c r="M60" s="202">
        <f>G60*(1+L60/100)</f>
        <v>0</v>
      </c>
      <c r="N60" s="202">
        <v>0</v>
      </c>
      <c r="O60" s="202">
        <f>ROUND(E60*N60,2)</f>
        <v>0</v>
      </c>
      <c r="P60" s="202">
        <v>0</v>
      </c>
      <c r="Q60" s="202">
        <f>ROUND(E60*P60,2)</f>
        <v>0</v>
      </c>
      <c r="R60" s="202"/>
      <c r="S60" s="202" t="s">
        <v>163</v>
      </c>
      <c r="T60" s="203" t="s">
        <v>164</v>
      </c>
      <c r="U60" s="204">
        <v>0</v>
      </c>
      <c r="V60" s="204">
        <f>ROUND(E60*U60,2)</f>
        <v>0</v>
      </c>
      <c r="W60" s="204"/>
      <c r="X60" s="204" t="s">
        <v>218</v>
      </c>
      <c r="Y60" s="205"/>
      <c r="Z60" s="205"/>
      <c r="AA60" s="205"/>
      <c r="AB60" s="205"/>
      <c r="AC60" s="205"/>
      <c r="AD60" s="205"/>
      <c r="AE60" s="205"/>
      <c r="AF60" s="205"/>
      <c r="AG60" s="205" t="s">
        <v>1051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1">
      <c r="A61" s="196">
        <v>52</v>
      </c>
      <c r="B61" s="197" t="s">
        <v>1153</v>
      </c>
      <c r="C61" s="198" t="s">
        <v>1154</v>
      </c>
      <c r="D61" s="199" t="s">
        <v>162</v>
      </c>
      <c r="E61" s="200">
        <v>3</v>
      </c>
      <c r="F61" s="201"/>
      <c r="G61" s="202">
        <f>ROUND(E61*F61,2)</f>
        <v>0</v>
      </c>
      <c r="H61" s="201"/>
      <c r="I61" s="202">
        <f>ROUND(E61*H61,2)</f>
        <v>0</v>
      </c>
      <c r="J61" s="201"/>
      <c r="K61" s="202">
        <f>ROUND(E61*J61,2)</f>
        <v>0</v>
      </c>
      <c r="L61" s="202">
        <v>21</v>
      </c>
      <c r="M61" s="202">
        <f>G61*(1+L61/100)</f>
        <v>0</v>
      </c>
      <c r="N61" s="202">
        <v>0</v>
      </c>
      <c r="O61" s="202">
        <f>ROUND(E61*N61,2)</f>
        <v>0</v>
      </c>
      <c r="P61" s="202">
        <v>0</v>
      </c>
      <c r="Q61" s="202">
        <f>ROUND(E61*P61,2)</f>
        <v>0</v>
      </c>
      <c r="R61" s="202"/>
      <c r="S61" s="202" t="s">
        <v>163</v>
      </c>
      <c r="T61" s="203" t="s">
        <v>164</v>
      </c>
      <c r="U61" s="204">
        <v>0</v>
      </c>
      <c r="V61" s="204">
        <f>ROUND(E61*U61,2)</f>
        <v>0</v>
      </c>
      <c r="W61" s="204"/>
      <c r="X61" s="204" t="s">
        <v>218</v>
      </c>
      <c r="Y61" s="205"/>
      <c r="Z61" s="205"/>
      <c r="AA61" s="205"/>
      <c r="AB61" s="205"/>
      <c r="AC61" s="205"/>
      <c r="AD61" s="205"/>
      <c r="AE61" s="205"/>
      <c r="AF61" s="205"/>
      <c r="AG61" s="205" t="s">
        <v>1051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1">
      <c r="A62" s="196">
        <v>53</v>
      </c>
      <c r="B62" s="197" t="s">
        <v>1155</v>
      </c>
      <c r="C62" s="198" t="s">
        <v>1156</v>
      </c>
      <c r="D62" s="199" t="s">
        <v>162</v>
      </c>
      <c r="E62" s="200">
        <v>2</v>
      </c>
      <c r="F62" s="201"/>
      <c r="G62" s="202">
        <f>ROUND(E62*F62,2)</f>
        <v>0</v>
      </c>
      <c r="H62" s="201"/>
      <c r="I62" s="202">
        <f>ROUND(E62*H62,2)</f>
        <v>0</v>
      </c>
      <c r="J62" s="201"/>
      <c r="K62" s="202">
        <f>ROUND(E62*J62,2)</f>
        <v>0</v>
      </c>
      <c r="L62" s="202">
        <v>21</v>
      </c>
      <c r="M62" s="202">
        <f>G62*(1+L62/100)</f>
        <v>0</v>
      </c>
      <c r="N62" s="202">
        <v>0</v>
      </c>
      <c r="O62" s="202">
        <f>ROUND(E62*N62,2)</f>
        <v>0</v>
      </c>
      <c r="P62" s="202">
        <v>0</v>
      </c>
      <c r="Q62" s="202">
        <f>ROUND(E62*P62,2)</f>
        <v>0</v>
      </c>
      <c r="R62" s="202"/>
      <c r="S62" s="202" t="s">
        <v>163</v>
      </c>
      <c r="T62" s="203" t="s">
        <v>164</v>
      </c>
      <c r="U62" s="204">
        <v>0</v>
      </c>
      <c r="V62" s="204">
        <f>ROUND(E62*U62,2)</f>
        <v>0</v>
      </c>
      <c r="W62" s="204"/>
      <c r="X62" s="204" t="s">
        <v>218</v>
      </c>
      <c r="Y62" s="205"/>
      <c r="Z62" s="205"/>
      <c r="AA62" s="205"/>
      <c r="AB62" s="205"/>
      <c r="AC62" s="205"/>
      <c r="AD62" s="205"/>
      <c r="AE62" s="205"/>
      <c r="AF62" s="205"/>
      <c r="AG62" s="205" t="s">
        <v>1051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1">
      <c r="A63" s="196">
        <v>54</v>
      </c>
      <c r="B63" s="197" t="s">
        <v>1157</v>
      </c>
      <c r="C63" s="198" t="s">
        <v>1158</v>
      </c>
      <c r="D63" s="199" t="s">
        <v>162</v>
      </c>
      <c r="E63" s="200">
        <v>16</v>
      </c>
      <c r="F63" s="201"/>
      <c r="G63" s="202">
        <f>ROUND(E63*F63,2)</f>
        <v>0</v>
      </c>
      <c r="H63" s="201"/>
      <c r="I63" s="202">
        <f>ROUND(E63*H63,2)</f>
        <v>0</v>
      </c>
      <c r="J63" s="201"/>
      <c r="K63" s="202">
        <f>ROUND(E63*J63,2)</f>
        <v>0</v>
      </c>
      <c r="L63" s="202">
        <v>21</v>
      </c>
      <c r="M63" s="202">
        <f>G63*(1+L63/100)</f>
        <v>0</v>
      </c>
      <c r="N63" s="202">
        <v>0</v>
      </c>
      <c r="O63" s="202">
        <f>ROUND(E63*N63,2)</f>
        <v>0</v>
      </c>
      <c r="P63" s="202">
        <v>0</v>
      </c>
      <c r="Q63" s="202">
        <f>ROUND(E63*P63,2)</f>
        <v>0</v>
      </c>
      <c r="R63" s="202"/>
      <c r="S63" s="202" t="s">
        <v>163</v>
      </c>
      <c r="T63" s="203" t="s">
        <v>164</v>
      </c>
      <c r="U63" s="204">
        <v>0</v>
      </c>
      <c r="V63" s="204">
        <f>ROUND(E63*U63,2)</f>
        <v>0</v>
      </c>
      <c r="W63" s="204"/>
      <c r="X63" s="204" t="s">
        <v>218</v>
      </c>
      <c r="Y63" s="205"/>
      <c r="Z63" s="205"/>
      <c r="AA63" s="205"/>
      <c r="AB63" s="205"/>
      <c r="AC63" s="205"/>
      <c r="AD63" s="205"/>
      <c r="AE63" s="205"/>
      <c r="AF63" s="205"/>
      <c r="AG63" s="205" t="s">
        <v>1051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1">
      <c r="A64" s="196">
        <v>55</v>
      </c>
      <c r="B64" s="197" t="s">
        <v>1159</v>
      </c>
      <c r="C64" s="198" t="s">
        <v>1160</v>
      </c>
      <c r="D64" s="199" t="s">
        <v>162</v>
      </c>
      <c r="E64" s="200">
        <v>1</v>
      </c>
      <c r="F64" s="201"/>
      <c r="G64" s="202">
        <f>ROUND(E64*F64,2)</f>
        <v>0</v>
      </c>
      <c r="H64" s="201"/>
      <c r="I64" s="202">
        <f>ROUND(E64*H64,2)</f>
        <v>0</v>
      </c>
      <c r="J64" s="201"/>
      <c r="K64" s="202">
        <f>ROUND(E64*J64,2)</f>
        <v>0</v>
      </c>
      <c r="L64" s="202">
        <v>21</v>
      </c>
      <c r="M64" s="202">
        <f>G64*(1+L64/100)</f>
        <v>0</v>
      </c>
      <c r="N64" s="202">
        <v>0</v>
      </c>
      <c r="O64" s="202">
        <f>ROUND(E64*N64,2)</f>
        <v>0</v>
      </c>
      <c r="P64" s="202">
        <v>0</v>
      </c>
      <c r="Q64" s="202">
        <f>ROUND(E64*P64,2)</f>
        <v>0</v>
      </c>
      <c r="R64" s="202"/>
      <c r="S64" s="202" t="s">
        <v>163</v>
      </c>
      <c r="T64" s="203" t="s">
        <v>164</v>
      </c>
      <c r="U64" s="204">
        <v>0</v>
      </c>
      <c r="V64" s="204">
        <f>ROUND(E64*U64,2)</f>
        <v>0</v>
      </c>
      <c r="W64" s="204"/>
      <c r="X64" s="204" t="s">
        <v>218</v>
      </c>
      <c r="Y64" s="205"/>
      <c r="Z64" s="205"/>
      <c r="AA64" s="205"/>
      <c r="AB64" s="205"/>
      <c r="AC64" s="205"/>
      <c r="AD64" s="205"/>
      <c r="AE64" s="205"/>
      <c r="AF64" s="205"/>
      <c r="AG64" s="205" t="s">
        <v>1051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1">
      <c r="A65" s="196">
        <v>56</v>
      </c>
      <c r="B65" s="197" t="s">
        <v>1161</v>
      </c>
      <c r="C65" s="198" t="s">
        <v>1162</v>
      </c>
      <c r="D65" s="199" t="s">
        <v>162</v>
      </c>
      <c r="E65" s="200">
        <v>23</v>
      </c>
      <c r="F65" s="201"/>
      <c r="G65" s="202">
        <f>ROUND(E65*F65,2)</f>
        <v>0</v>
      </c>
      <c r="H65" s="201"/>
      <c r="I65" s="202">
        <f>ROUND(E65*H65,2)</f>
        <v>0</v>
      </c>
      <c r="J65" s="201"/>
      <c r="K65" s="202">
        <f>ROUND(E65*J65,2)</f>
        <v>0</v>
      </c>
      <c r="L65" s="202">
        <v>21</v>
      </c>
      <c r="M65" s="202">
        <f>G65*(1+L65/100)</f>
        <v>0</v>
      </c>
      <c r="N65" s="202">
        <v>0</v>
      </c>
      <c r="O65" s="202">
        <f>ROUND(E65*N65,2)</f>
        <v>0</v>
      </c>
      <c r="P65" s="202">
        <v>0</v>
      </c>
      <c r="Q65" s="202">
        <f>ROUND(E65*P65,2)</f>
        <v>0</v>
      </c>
      <c r="R65" s="202"/>
      <c r="S65" s="202" t="s">
        <v>163</v>
      </c>
      <c r="T65" s="203" t="s">
        <v>164</v>
      </c>
      <c r="U65" s="204">
        <v>0</v>
      </c>
      <c r="V65" s="204">
        <f>ROUND(E65*U65,2)</f>
        <v>0</v>
      </c>
      <c r="W65" s="204"/>
      <c r="X65" s="204" t="s">
        <v>218</v>
      </c>
      <c r="Y65" s="205"/>
      <c r="Z65" s="205"/>
      <c r="AA65" s="205"/>
      <c r="AB65" s="205"/>
      <c r="AC65" s="205"/>
      <c r="AD65" s="205"/>
      <c r="AE65" s="205"/>
      <c r="AF65" s="205"/>
      <c r="AG65" s="205" t="s">
        <v>1051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outlineLevel="1">
      <c r="A66" s="196">
        <v>57</v>
      </c>
      <c r="B66" s="197" t="s">
        <v>1163</v>
      </c>
      <c r="C66" s="198" t="s">
        <v>1164</v>
      </c>
      <c r="D66" s="199" t="s">
        <v>162</v>
      </c>
      <c r="E66" s="200">
        <v>1</v>
      </c>
      <c r="F66" s="201"/>
      <c r="G66" s="202">
        <f>ROUND(E66*F66,2)</f>
        <v>0</v>
      </c>
      <c r="H66" s="201"/>
      <c r="I66" s="202">
        <f>ROUND(E66*H66,2)</f>
        <v>0</v>
      </c>
      <c r="J66" s="201"/>
      <c r="K66" s="202">
        <f>ROUND(E66*J66,2)</f>
        <v>0</v>
      </c>
      <c r="L66" s="202">
        <v>21</v>
      </c>
      <c r="M66" s="202">
        <f>G66*(1+L66/100)</f>
        <v>0</v>
      </c>
      <c r="N66" s="202">
        <v>0</v>
      </c>
      <c r="O66" s="202">
        <f>ROUND(E66*N66,2)</f>
        <v>0</v>
      </c>
      <c r="P66" s="202">
        <v>0</v>
      </c>
      <c r="Q66" s="202">
        <f>ROUND(E66*P66,2)</f>
        <v>0</v>
      </c>
      <c r="R66" s="202"/>
      <c r="S66" s="202" t="s">
        <v>163</v>
      </c>
      <c r="T66" s="203" t="s">
        <v>164</v>
      </c>
      <c r="U66" s="204">
        <v>0</v>
      </c>
      <c r="V66" s="204">
        <f>ROUND(E66*U66,2)</f>
        <v>0</v>
      </c>
      <c r="W66" s="204"/>
      <c r="X66" s="204" t="s">
        <v>218</v>
      </c>
      <c r="Y66" s="205"/>
      <c r="Z66" s="205"/>
      <c r="AA66" s="205"/>
      <c r="AB66" s="205"/>
      <c r="AC66" s="205"/>
      <c r="AD66" s="205"/>
      <c r="AE66" s="205"/>
      <c r="AF66" s="205"/>
      <c r="AG66" s="205" t="s">
        <v>1051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12.75" outlineLevel="1">
      <c r="A67" s="196">
        <v>58</v>
      </c>
      <c r="B67" s="197" t="s">
        <v>1165</v>
      </c>
      <c r="C67" s="198" t="s">
        <v>1166</v>
      </c>
      <c r="D67" s="199" t="s">
        <v>162</v>
      </c>
      <c r="E67" s="200">
        <v>6</v>
      </c>
      <c r="F67" s="201"/>
      <c r="G67" s="202">
        <f>ROUND(E67*F67,2)</f>
        <v>0</v>
      </c>
      <c r="H67" s="201"/>
      <c r="I67" s="202">
        <f>ROUND(E67*H67,2)</f>
        <v>0</v>
      </c>
      <c r="J67" s="201"/>
      <c r="K67" s="202">
        <f>ROUND(E67*J67,2)</f>
        <v>0</v>
      </c>
      <c r="L67" s="202">
        <v>21</v>
      </c>
      <c r="M67" s="202">
        <f>G67*(1+L67/100)</f>
        <v>0</v>
      </c>
      <c r="N67" s="202">
        <v>0</v>
      </c>
      <c r="O67" s="202">
        <f>ROUND(E67*N67,2)</f>
        <v>0</v>
      </c>
      <c r="P67" s="202">
        <v>0</v>
      </c>
      <c r="Q67" s="202">
        <f>ROUND(E67*P67,2)</f>
        <v>0</v>
      </c>
      <c r="R67" s="202"/>
      <c r="S67" s="202" t="s">
        <v>163</v>
      </c>
      <c r="T67" s="203" t="s">
        <v>164</v>
      </c>
      <c r="U67" s="204">
        <v>0</v>
      </c>
      <c r="V67" s="204">
        <f>ROUND(E67*U67,2)</f>
        <v>0</v>
      </c>
      <c r="W67" s="204"/>
      <c r="X67" s="204" t="s">
        <v>218</v>
      </c>
      <c r="Y67" s="205"/>
      <c r="Z67" s="205"/>
      <c r="AA67" s="205"/>
      <c r="AB67" s="205"/>
      <c r="AC67" s="205"/>
      <c r="AD67" s="205"/>
      <c r="AE67" s="205"/>
      <c r="AF67" s="205"/>
      <c r="AG67" s="205" t="s">
        <v>1051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1">
      <c r="A68" s="196">
        <v>59</v>
      </c>
      <c r="B68" s="197" t="s">
        <v>1167</v>
      </c>
      <c r="C68" s="198" t="s">
        <v>1168</v>
      </c>
      <c r="D68" s="199" t="s">
        <v>162</v>
      </c>
      <c r="E68" s="200">
        <v>20</v>
      </c>
      <c r="F68" s="201"/>
      <c r="G68" s="202">
        <f>ROUND(E68*F68,2)</f>
        <v>0</v>
      </c>
      <c r="H68" s="201"/>
      <c r="I68" s="202">
        <f>ROUND(E68*H68,2)</f>
        <v>0</v>
      </c>
      <c r="J68" s="201"/>
      <c r="K68" s="202">
        <f>ROUND(E68*J68,2)</f>
        <v>0</v>
      </c>
      <c r="L68" s="202">
        <v>21</v>
      </c>
      <c r="M68" s="202">
        <f>G68*(1+L68/100)</f>
        <v>0</v>
      </c>
      <c r="N68" s="202">
        <v>0</v>
      </c>
      <c r="O68" s="202">
        <f>ROUND(E68*N68,2)</f>
        <v>0</v>
      </c>
      <c r="P68" s="202">
        <v>0</v>
      </c>
      <c r="Q68" s="202">
        <f>ROUND(E68*P68,2)</f>
        <v>0</v>
      </c>
      <c r="R68" s="202"/>
      <c r="S68" s="202" t="s">
        <v>163</v>
      </c>
      <c r="T68" s="203" t="s">
        <v>164</v>
      </c>
      <c r="U68" s="204">
        <v>0</v>
      </c>
      <c r="V68" s="204">
        <f>ROUND(E68*U68,2)</f>
        <v>0</v>
      </c>
      <c r="W68" s="204"/>
      <c r="X68" s="204" t="s">
        <v>218</v>
      </c>
      <c r="Y68" s="205"/>
      <c r="Z68" s="205"/>
      <c r="AA68" s="205"/>
      <c r="AB68" s="205"/>
      <c r="AC68" s="205"/>
      <c r="AD68" s="205"/>
      <c r="AE68" s="205"/>
      <c r="AF68" s="205"/>
      <c r="AG68" s="205" t="s">
        <v>1051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196">
        <v>60</v>
      </c>
      <c r="B69" s="197" t="s">
        <v>1169</v>
      </c>
      <c r="C69" s="198" t="s">
        <v>1170</v>
      </c>
      <c r="D69" s="199" t="s">
        <v>162</v>
      </c>
      <c r="E69" s="200">
        <v>20</v>
      </c>
      <c r="F69" s="201"/>
      <c r="G69" s="202">
        <f>ROUND(E69*F69,2)</f>
        <v>0</v>
      </c>
      <c r="H69" s="201"/>
      <c r="I69" s="202">
        <f>ROUND(E69*H69,2)</f>
        <v>0</v>
      </c>
      <c r="J69" s="201"/>
      <c r="K69" s="202">
        <f>ROUND(E69*J69,2)</f>
        <v>0</v>
      </c>
      <c r="L69" s="202">
        <v>21</v>
      </c>
      <c r="M69" s="202">
        <f>G69*(1+L69/100)</f>
        <v>0</v>
      </c>
      <c r="N69" s="202">
        <v>0</v>
      </c>
      <c r="O69" s="202">
        <f>ROUND(E69*N69,2)</f>
        <v>0</v>
      </c>
      <c r="P69" s="202">
        <v>0</v>
      </c>
      <c r="Q69" s="202">
        <f>ROUND(E69*P69,2)</f>
        <v>0</v>
      </c>
      <c r="R69" s="202"/>
      <c r="S69" s="202" t="s">
        <v>163</v>
      </c>
      <c r="T69" s="203" t="s">
        <v>164</v>
      </c>
      <c r="U69" s="204">
        <v>0</v>
      </c>
      <c r="V69" s="204">
        <f>ROUND(E69*U69,2)</f>
        <v>0</v>
      </c>
      <c r="W69" s="204"/>
      <c r="X69" s="204" t="s">
        <v>218</v>
      </c>
      <c r="Y69" s="205"/>
      <c r="Z69" s="205"/>
      <c r="AA69" s="205"/>
      <c r="AB69" s="205"/>
      <c r="AC69" s="205"/>
      <c r="AD69" s="205"/>
      <c r="AE69" s="205"/>
      <c r="AF69" s="205"/>
      <c r="AG69" s="205" t="s">
        <v>1051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outlineLevel="1">
      <c r="A70" s="196">
        <v>61</v>
      </c>
      <c r="B70" s="197" t="s">
        <v>1171</v>
      </c>
      <c r="C70" s="198" t="s">
        <v>1172</v>
      </c>
      <c r="D70" s="199" t="s">
        <v>162</v>
      </c>
      <c r="E70" s="200">
        <v>1</v>
      </c>
      <c r="F70" s="201"/>
      <c r="G70" s="202">
        <f>ROUND(E70*F70,2)</f>
        <v>0</v>
      </c>
      <c r="H70" s="201"/>
      <c r="I70" s="202">
        <f>ROUND(E70*H70,2)</f>
        <v>0</v>
      </c>
      <c r="J70" s="201"/>
      <c r="K70" s="202">
        <f>ROUND(E70*J70,2)</f>
        <v>0</v>
      </c>
      <c r="L70" s="202">
        <v>21</v>
      </c>
      <c r="M70" s="202">
        <f>G70*(1+L70/100)</f>
        <v>0</v>
      </c>
      <c r="N70" s="202">
        <v>0</v>
      </c>
      <c r="O70" s="202">
        <f>ROUND(E70*N70,2)</f>
        <v>0</v>
      </c>
      <c r="P70" s="202">
        <v>0</v>
      </c>
      <c r="Q70" s="202">
        <f>ROUND(E70*P70,2)</f>
        <v>0</v>
      </c>
      <c r="R70" s="202"/>
      <c r="S70" s="202" t="s">
        <v>163</v>
      </c>
      <c r="T70" s="203" t="s">
        <v>164</v>
      </c>
      <c r="U70" s="204">
        <v>0</v>
      </c>
      <c r="V70" s="204">
        <f>ROUND(E70*U70,2)</f>
        <v>0</v>
      </c>
      <c r="W70" s="204"/>
      <c r="X70" s="204" t="s">
        <v>218</v>
      </c>
      <c r="Y70" s="205"/>
      <c r="Z70" s="205"/>
      <c r="AA70" s="205"/>
      <c r="AB70" s="205"/>
      <c r="AC70" s="205"/>
      <c r="AD70" s="205"/>
      <c r="AE70" s="205"/>
      <c r="AF70" s="205"/>
      <c r="AG70" s="205" t="s">
        <v>1051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outlineLevel="1">
      <c r="A71" s="196">
        <v>62</v>
      </c>
      <c r="B71" s="197" t="s">
        <v>1173</v>
      </c>
      <c r="C71" s="198" t="s">
        <v>1174</v>
      </c>
      <c r="D71" s="199" t="s">
        <v>162</v>
      </c>
      <c r="E71" s="200">
        <v>1</v>
      </c>
      <c r="F71" s="201"/>
      <c r="G71" s="202">
        <f>ROUND(E71*F71,2)</f>
        <v>0</v>
      </c>
      <c r="H71" s="201"/>
      <c r="I71" s="202">
        <f>ROUND(E71*H71,2)</f>
        <v>0</v>
      </c>
      <c r="J71" s="201"/>
      <c r="K71" s="202">
        <f>ROUND(E71*J71,2)</f>
        <v>0</v>
      </c>
      <c r="L71" s="202">
        <v>21</v>
      </c>
      <c r="M71" s="202">
        <f>G71*(1+L71/100)</f>
        <v>0</v>
      </c>
      <c r="N71" s="202">
        <v>0</v>
      </c>
      <c r="O71" s="202">
        <f>ROUND(E71*N71,2)</f>
        <v>0</v>
      </c>
      <c r="P71" s="202">
        <v>0</v>
      </c>
      <c r="Q71" s="202">
        <f>ROUND(E71*P71,2)</f>
        <v>0</v>
      </c>
      <c r="R71" s="202"/>
      <c r="S71" s="202" t="s">
        <v>163</v>
      </c>
      <c r="T71" s="203" t="s">
        <v>164</v>
      </c>
      <c r="U71" s="204">
        <v>0</v>
      </c>
      <c r="V71" s="204">
        <f>ROUND(E71*U71,2)</f>
        <v>0</v>
      </c>
      <c r="W71" s="204"/>
      <c r="X71" s="204" t="s">
        <v>218</v>
      </c>
      <c r="Y71" s="205"/>
      <c r="Z71" s="205"/>
      <c r="AA71" s="205"/>
      <c r="AB71" s="205"/>
      <c r="AC71" s="205"/>
      <c r="AD71" s="205"/>
      <c r="AE71" s="205"/>
      <c r="AF71" s="205"/>
      <c r="AG71" s="205" t="s">
        <v>1051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1">
      <c r="A72" s="196">
        <v>63</v>
      </c>
      <c r="B72" s="197" t="s">
        <v>1175</v>
      </c>
      <c r="C72" s="198" t="s">
        <v>1176</v>
      </c>
      <c r="D72" s="199" t="s">
        <v>162</v>
      </c>
      <c r="E72" s="200">
        <v>2</v>
      </c>
      <c r="F72" s="201"/>
      <c r="G72" s="202">
        <f>ROUND(E72*F72,2)</f>
        <v>0</v>
      </c>
      <c r="H72" s="201"/>
      <c r="I72" s="202">
        <f>ROUND(E72*H72,2)</f>
        <v>0</v>
      </c>
      <c r="J72" s="201"/>
      <c r="K72" s="202">
        <f>ROUND(E72*J72,2)</f>
        <v>0</v>
      </c>
      <c r="L72" s="202">
        <v>21</v>
      </c>
      <c r="M72" s="202">
        <f>G72*(1+L72/100)</f>
        <v>0</v>
      </c>
      <c r="N72" s="202">
        <v>0</v>
      </c>
      <c r="O72" s="202">
        <f>ROUND(E72*N72,2)</f>
        <v>0</v>
      </c>
      <c r="P72" s="202">
        <v>0</v>
      </c>
      <c r="Q72" s="202">
        <f>ROUND(E72*P72,2)</f>
        <v>0</v>
      </c>
      <c r="R72" s="202"/>
      <c r="S72" s="202" t="s">
        <v>163</v>
      </c>
      <c r="T72" s="203" t="s">
        <v>164</v>
      </c>
      <c r="U72" s="204">
        <v>0</v>
      </c>
      <c r="V72" s="204">
        <f>ROUND(E72*U72,2)</f>
        <v>0</v>
      </c>
      <c r="W72" s="204"/>
      <c r="X72" s="204" t="s">
        <v>218</v>
      </c>
      <c r="Y72" s="205"/>
      <c r="Z72" s="205"/>
      <c r="AA72" s="205"/>
      <c r="AB72" s="205"/>
      <c r="AC72" s="205"/>
      <c r="AD72" s="205"/>
      <c r="AE72" s="205"/>
      <c r="AF72" s="205"/>
      <c r="AG72" s="205" t="s">
        <v>1051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1">
      <c r="A73" s="196">
        <v>64</v>
      </c>
      <c r="B73" s="197" t="s">
        <v>1177</v>
      </c>
      <c r="C73" s="198" t="s">
        <v>1178</v>
      </c>
      <c r="D73" s="199" t="s">
        <v>162</v>
      </c>
      <c r="E73" s="200">
        <v>1</v>
      </c>
      <c r="F73" s="201"/>
      <c r="G73" s="202">
        <f>ROUND(E73*F73,2)</f>
        <v>0</v>
      </c>
      <c r="H73" s="201"/>
      <c r="I73" s="202">
        <f>ROUND(E73*H73,2)</f>
        <v>0</v>
      </c>
      <c r="J73" s="201"/>
      <c r="K73" s="202">
        <f>ROUND(E73*J73,2)</f>
        <v>0</v>
      </c>
      <c r="L73" s="202">
        <v>21</v>
      </c>
      <c r="M73" s="202">
        <f>G73*(1+L73/100)</f>
        <v>0</v>
      </c>
      <c r="N73" s="202">
        <v>0</v>
      </c>
      <c r="O73" s="202">
        <f>ROUND(E73*N73,2)</f>
        <v>0</v>
      </c>
      <c r="P73" s="202">
        <v>0</v>
      </c>
      <c r="Q73" s="202">
        <f>ROUND(E73*P73,2)</f>
        <v>0</v>
      </c>
      <c r="R73" s="202"/>
      <c r="S73" s="202" t="s">
        <v>163</v>
      </c>
      <c r="T73" s="203" t="s">
        <v>164</v>
      </c>
      <c r="U73" s="204">
        <v>0</v>
      </c>
      <c r="V73" s="204">
        <f>ROUND(E73*U73,2)</f>
        <v>0</v>
      </c>
      <c r="W73" s="204"/>
      <c r="X73" s="204" t="s">
        <v>218</v>
      </c>
      <c r="Y73" s="205"/>
      <c r="Z73" s="205"/>
      <c r="AA73" s="205"/>
      <c r="AB73" s="205"/>
      <c r="AC73" s="205"/>
      <c r="AD73" s="205"/>
      <c r="AE73" s="205"/>
      <c r="AF73" s="205"/>
      <c r="AG73" s="205" t="s">
        <v>1051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1">
      <c r="A74" s="196">
        <v>65</v>
      </c>
      <c r="B74" s="197" t="s">
        <v>1179</v>
      </c>
      <c r="C74" s="198" t="s">
        <v>1180</v>
      </c>
      <c r="D74" s="199" t="s">
        <v>162</v>
      </c>
      <c r="E74" s="200">
        <v>1</v>
      </c>
      <c r="F74" s="201"/>
      <c r="G74" s="202">
        <f>ROUND(E74*F74,2)</f>
        <v>0</v>
      </c>
      <c r="H74" s="201"/>
      <c r="I74" s="202">
        <f>ROUND(E74*H74,2)</f>
        <v>0</v>
      </c>
      <c r="J74" s="201"/>
      <c r="K74" s="202">
        <f>ROUND(E74*J74,2)</f>
        <v>0</v>
      </c>
      <c r="L74" s="202">
        <v>21</v>
      </c>
      <c r="M74" s="202">
        <f>G74*(1+L74/100)</f>
        <v>0</v>
      </c>
      <c r="N74" s="202">
        <v>0</v>
      </c>
      <c r="O74" s="202">
        <f>ROUND(E74*N74,2)</f>
        <v>0</v>
      </c>
      <c r="P74" s="202">
        <v>0</v>
      </c>
      <c r="Q74" s="202">
        <f>ROUND(E74*P74,2)</f>
        <v>0</v>
      </c>
      <c r="R74" s="202"/>
      <c r="S74" s="202" t="s">
        <v>163</v>
      </c>
      <c r="T74" s="203" t="s">
        <v>164</v>
      </c>
      <c r="U74" s="204">
        <v>0</v>
      </c>
      <c r="V74" s="204">
        <f>ROUND(E74*U74,2)</f>
        <v>0</v>
      </c>
      <c r="W74" s="204"/>
      <c r="X74" s="204" t="s">
        <v>218</v>
      </c>
      <c r="Y74" s="205"/>
      <c r="Z74" s="205"/>
      <c r="AA74" s="205"/>
      <c r="AB74" s="205"/>
      <c r="AC74" s="205"/>
      <c r="AD74" s="205"/>
      <c r="AE74" s="205"/>
      <c r="AF74" s="205"/>
      <c r="AG74" s="205" t="s">
        <v>1051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1">
      <c r="A75" s="196">
        <v>66</v>
      </c>
      <c r="B75" s="197" t="s">
        <v>1181</v>
      </c>
      <c r="C75" s="198" t="s">
        <v>1182</v>
      </c>
      <c r="D75" s="199" t="s">
        <v>162</v>
      </c>
      <c r="E75" s="200">
        <v>3</v>
      </c>
      <c r="F75" s="201"/>
      <c r="G75" s="202">
        <f>ROUND(E75*F75,2)</f>
        <v>0</v>
      </c>
      <c r="H75" s="201"/>
      <c r="I75" s="202">
        <f>ROUND(E75*H75,2)</f>
        <v>0</v>
      </c>
      <c r="J75" s="201"/>
      <c r="K75" s="202">
        <f>ROUND(E75*J75,2)</f>
        <v>0</v>
      </c>
      <c r="L75" s="202">
        <v>21</v>
      </c>
      <c r="M75" s="202">
        <f>G75*(1+L75/100)</f>
        <v>0</v>
      </c>
      <c r="N75" s="202">
        <v>0</v>
      </c>
      <c r="O75" s="202">
        <f>ROUND(E75*N75,2)</f>
        <v>0</v>
      </c>
      <c r="P75" s="202">
        <v>0</v>
      </c>
      <c r="Q75" s="202">
        <f>ROUND(E75*P75,2)</f>
        <v>0</v>
      </c>
      <c r="R75" s="202"/>
      <c r="S75" s="202" t="s">
        <v>163</v>
      </c>
      <c r="T75" s="203" t="s">
        <v>164</v>
      </c>
      <c r="U75" s="204">
        <v>0</v>
      </c>
      <c r="V75" s="204">
        <f>ROUND(E75*U75,2)</f>
        <v>0</v>
      </c>
      <c r="W75" s="204"/>
      <c r="X75" s="204" t="s">
        <v>218</v>
      </c>
      <c r="Y75" s="205"/>
      <c r="Z75" s="205"/>
      <c r="AA75" s="205"/>
      <c r="AB75" s="205"/>
      <c r="AC75" s="205"/>
      <c r="AD75" s="205"/>
      <c r="AE75" s="205"/>
      <c r="AF75" s="205"/>
      <c r="AG75" s="205" t="s">
        <v>1051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1">
      <c r="A76" s="196">
        <v>67</v>
      </c>
      <c r="B76" s="197" t="s">
        <v>1183</v>
      </c>
      <c r="C76" s="198" t="s">
        <v>1184</v>
      </c>
      <c r="D76" s="199" t="s">
        <v>162</v>
      </c>
      <c r="E76" s="200">
        <v>13</v>
      </c>
      <c r="F76" s="201"/>
      <c r="G76" s="202">
        <f>ROUND(E76*F76,2)</f>
        <v>0</v>
      </c>
      <c r="H76" s="201"/>
      <c r="I76" s="202">
        <f>ROUND(E76*H76,2)</f>
        <v>0</v>
      </c>
      <c r="J76" s="201"/>
      <c r="K76" s="202">
        <f>ROUND(E76*J76,2)</f>
        <v>0</v>
      </c>
      <c r="L76" s="202">
        <v>21</v>
      </c>
      <c r="M76" s="202">
        <f>G76*(1+L76/100)</f>
        <v>0</v>
      </c>
      <c r="N76" s="202">
        <v>0</v>
      </c>
      <c r="O76" s="202">
        <f>ROUND(E76*N76,2)</f>
        <v>0</v>
      </c>
      <c r="P76" s="202">
        <v>0</v>
      </c>
      <c r="Q76" s="202">
        <f>ROUND(E76*P76,2)</f>
        <v>0</v>
      </c>
      <c r="R76" s="202"/>
      <c r="S76" s="202" t="s">
        <v>163</v>
      </c>
      <c r="T76" s="203" t="s">
        <v>164</v>
      </c>
      <c r="U76" s="204">
        <v>0</v>
      </c>
      <c r="V76" s="204">
        <f>ROUND(E76*U76,2)</f>
        <v>0</v>
      </c>
      <c r="W76" s="204"/>
      <c r="X76" s="204" t="s">
        <v>218</v>
      </c>
      <c r="Y76" s="205"/>
      <c r="Z76" s="205"/>
      <c r="AA76" s="205"/>
      <c r="AB76" s="205"/>
      <c r="AC76" s="205"/>
      <c r="AD76" s="205"/>
      <c r="AE76" s="205"/>
      <c r="AF76" s="205"/>
      <c r="AG76" s="205" t="s">
        <v>1051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1">
      <c r="A77" s="196">
        <v>68</v>
      </c>
      <c r="B77" s="197" t="s">
        <v>1185</v>
      </c>
      <c r="C77" s="198" t="s">
        <v>1186</v>
      </c>
      <c r="D77" s="199" t="s">
        <v>162</v>
      </c>
      <c r="E77" s="200">
        <v>4</v>
      </c>
      <c r="F77" s="201"/>
      <c r="G77" s="202">
        <f>ROUND(E77*F77,2)</f>
        <v>0</v>
      </c>
      <c r="H77" s="201"/>
      <c r="I77" s="202">
        <f>ROUND(E77*H77,2)</f>
        <v>0</v>
      </c>
      <c r="J77" s="201"/>
      <c r="K77" s="202">
        <f>ROUND(E77*J77,2)</f>
        <v>0</v>
      </c>
      <c r="L77" s="202">
        <v>21</v>
      </c>
      <c r="M77" s="202">
        <f>G77*(1+L77/100)</f>
        <v>0</v>
      </c>
      <c r="N77" s="202">
        <v>0</v>
      </c>
      <c r="O77" s="202">
        <f>ROUND(E77*N77,2)</f>
        <v>0</v>
      </c>
      <c r="P77" s="202">
        <v>0</v>
      </c>
      <c r="Q77" s="202">
        <f>ROUND(E77*P77,2)</f>
        <v>0</v>
      </c>
      <c r="R77" s="202"/>
      <c r="S77" s="202" t="s">
        <v>163</v>
      </c>
      <c r="T77" s="203" t="s">
        <v>164</v>
      </c>
      <c r="U77" s="204">
        <v>0</v>
      </c>
      <c r="V77" s="204">
        <f>ROUND(E77*U77,2)</f>
        <v>0</v>
      </c>
      <c r="W77" s="204"/>
      <c r="X77" s="204" t="s">
        <v>218</v>
      </c>
      <c r="Y77" s="205"/>
      <c r="Z77" s="205"/>
      <c r="AA77" s="205"/>
      <c r="AB77" s="205"/>
      <c r="AC77" s="205"/>
      <c r="AD77" s="205"/>
      <c r="AE77" s="205"/>
      <c r="AF77" s="205"/>
      <c r="AG77" s="205" t="s">
        <v>1051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outlineLevel="1">
      <c r="A78" s="196">
        <v>69</v>
      </c>
      <c r="B78" s="197" t="s">
        <v>1187</v>
      </c>
      <c r="C78" s="198" t="s">
        <v>1188</v>
      </c>
      <c r="D78" s="199" t="s">
        <v>162</v>
      </c>
      <c r="E78" s="200">
        <v>1</v>
      </c>
      <c r="F78" s="201"/>
      <c r="G78" s="202">
        <f>ROUND(E78*F78,2)</f>
        <v>0</v>
      </c>
      <c r="H78" s="201"/>
      <c r="I78" s="202">
        <f>ROUND(E78*H78,2)</f>
        <v>0</v>
      </c>
      <c r="J78" s="201"/>
      <c r="K78" s="202">
        <f>ROUND(E78*J78,2)</f>
        <v>0</v>
      </c>
      <c r="L78" s="202">
        <v>21</v>
      </c>
      <c r="M78" s="202">
        <f>G78*(1+L78/100)</f>
        <v>0</v>
      </c>
      <c r="N78" s="202">
        <v>0</v>
      </c>
      <c r="O78" s="202">
        <f>ROUND(E78*N78,2)</f>
        <v>0</v>
      </c>
      <c r="P78" s="202">
        <v>0</v>
      </c>
      <c r="Q78" s="202">
        <f>ROUND(E78*P78,2)</f>
        <v>0</v>
      </c>
      <c r="R78" s="202"/>
      <c r="S78" s="202" t="s">
        <v>163</v>
      </c>
      <c r="T78" s="203" t="s">
        <v>164</v>
      </c>
      <c r="U78" s="204">
        <v>0</v>
      </c>
      <c r="V78" s="204">
        <f>ROUND(E78*U78,2)</f>
        <v>0</v>
      </c>
      <c r="W78" s="204"/>
      <c r="X78" s="204" t="s">
        <v>218</v>
      </c>
      <c r="Y78" s="205"/>
      <c r="Z78" s="205"/>
      <c r="AA78" s="205"/>
      <c r="AB78" s="205"/>
      <c r="AC78" s="205"/>
      <c r="AD78" s="205"/>
      <c r="AE78" s="205"/>
      <c r="AF78" s="205"/>
      <c r="AG78" s="205" t="s">
        <v>1051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1">
      <c r="A79" s="196">
        <v>70</v>
      </c>
      <c r="B79" s="197" t="s">
        <v>1189</v>
      </c>
      <c r="C79" s="198" t="s">
        <v>1190</v>
      </c>
      <c r="D79" s="199" t="s">
        <v>162</v>
      </c>
      <c r="E79" s="200">
        <v>6</v>
      </c>
      <c r="F79" s="201"/>
      <c r="G79" s="202">
        <f>ROUND(E79*F79,2)</f>
        <v>0</v>
      </c>
      <c r="H79" s="201"/>
      <c r="I79" s="202">
        <f>ROUND(E79*H79,2)</f>
        <v>0</v>
      </c>
      <c r="J79" s="201"/>
      <c r="K79" s="202">
        <f>ROUND(E79*J79,2)</f>
        <v>0</v>
      </c>
      <c r="L79" s="202">
        <v>21</v>
      </c>
      <c r="M79" s="202">
        <f>G79*(1+L79/100)</f>
        <v>0</v>
      </c>
      <c r="N79" s="202">
        <v>0</v>
      </c>
      <c r="O79" s="202">
        <f>ROUND(E79*N79,2)</f>
        <v>0</v>
      </c>
      <c r="P79" s="202">
        <v>0</v>
      </c>
      <c r="Q79" s="202">
        <f>ROUND(E79*P79,2)</f>
        <v>0</v>
      </c>
      <c r="R79" s="202"/>
      <c r="S79" s="202" t="s">
        <v>163</v>
      </c>
      <c r="T79" s="203" t="s">
        <v>164</v>
      </c>
      <c r="U79" s="204">
        <v>0</v>
      </c>
      <c r="V79" s="204">
        <f>ROUND(E79*U79,2)</f>
        <v>0</v>
      </c>
      <c r="W79" s="204"/>
      <c r="X79" s="204" t="s">
        <v>218</v>
      </c>
      <c r="Y79" s="205"/>
      <c r="Z79" s="205"/>
      <c r="AA79" s="205"/>
      <c r="AB79" s="205"/>
      <c r="AC79" s="205"/>
      <c r="AD79" s="205"/>
      <c r="AE79" s="205"/>
      <c r="AF79" s="205"/>
      <c r="AG79" s="205" t="s">
        <v>1051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1">
      <c r="A80" s="196">
        <v>71</v>
      </c>
      <c r="B80" s="197" t="s">
        <v>1191</v>
      </c>
      <c r="C80" s="198" t="s">
        <v>1192</v>
      </c>
      <c r="D80" s="199" t="s">
        <v>162</v>
      </c>
      <c r="E80" s="200">
        <v>6</v>
      </c>
      <c r="F80" s="201"/>
      <c r="G80" s="202">
        <f>ROUND(E80*F80,2)</f>
        <v>0</v>
      </c>
      <c r="H80" s="201"/>
      <c r="I80" s="202">
        <f>ROUND(E80*H80,2)</f>
        <v>0</v>
      </c>
      <c r="J80" s="201"/>
      <c r="K80" s="202">
        <f>ROUND(E80*J80,2)</f>
        <v>0</v>
      </c>
      <c r="L80" s="202">
        <v>21</v>
      </c>
      <c r="M80" s="202">
        <f>G80*(1+L80/100)</f>
        <v>0</v>
      </c>
      <c r="N80" s="202">
        <v>0</v>
      </c>
      <c r="O80" s="202">
        <f>ROUND(E80*N80,2)</f>
        <v>0</v>
      </c>
      <c r="P80" s="202">
        <v>0</v>
      </c>
      <c r="Q80" s="202">
        <f>ROUND(E80*P80,2)</f>
        <v>0</v>
      </c>
      <c r="R80" s="202"/>
      <c r="S80" s="202" t="s">
        <v>163</v>
      </c>
      <c r="T80" s="203" t="s">
        <v>164</v>
      </c>
      <c r="U80" s="204">
        <v>0</v>
      </c>
      <c r="V80" s="204">
        <f>ROUND(E80*U80,2)</f>
        <v>0</v>
      </c>
      <c r="W80" s="204"/>
      <c r="X80" s="204" t="s">
        <v>218</v>
      </c>
      <c r="Y80" s="205"/>
      <c r="Z80" s="205"/>
      <c r="AA80" s="205"/>
      <c r="AB80" s="205"/>
      <c r="AC80" s="205"/>
      <c r="AD80" s="205"/>
      <c r="AE80" s="205"/>
      <c r="AF80" s="205"/>
      <c r="AG80" s="205" t="s">
        <v>1051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196">
        <v>72</v>
      </c>
      <c r="B81" s="197" t="s">
        <v>1193</v>
      </c>
      <c r="C81" s="198" t="s">
        <v>1194</v>
      </c>
      <c r="D81" s="199" t="s">
        <v>162</v>
      </c>
      <c r="E81" s="200">
        <v>1</v>
      </c>
      <c r="F81" s="201"/>
      <c r="G81" s="202">
        <f>ROUND(E81*F81,2)</f>
        <v>0</v>
      </c>
      <c r="H81" s="201"/>
      <c r="I81" s="202">
        <f>ROUND(E81*H81,2)</f>
        <v>0</v>
      </c>
      <c r="J81" s="201"/>
      <c r="K81" s="202">
        <f>ROUND(E81*J81,2)</f>
        <v>0</v>
      </c>
      <c r="L81" s="202">
        <v>21</v>
      </c>
      <c r="M81" s="202">
        <f>G81*(1+L81/100)</f>
        <v>0</v>
      </c>
      <c r="N81" s="202">
        <v>0</v>
      </c>
      <c r="O81" s="202">
        <f>ROUND(E81*N81,2)</f>
        <v>0</v>
      </c>
      <c r="P81" s="202">
        <v>0</v>
      </c>
      <c r="Q81" s="202">
        <f>ROUND(E81*P81,2)</f>
        <v>0</v>
      </c>
      <c r="R81" s="202"/>
      <c r="S81" s="202" t="s">
        <v>163</v>
      </c>
      <c r="T81" s="203" t="s">
        <v>164</v>
      </c>
      <c r="U81" s="204">
        <v>0</v>
      </c>
      <c r="V81" s="204">
        <f>ROUND(E81*U81,2)</f>
        <v>0</v>
      </c>
      <c r="W81" s="204"/>
      <c r="X81" s="204" t="s">
        <v>218</v>
      </c>
      <c r="Y81" s="205"/>
      <c r="Z81" s="205"/>
      <c r="AA81" s="205"/>
      <c r="AB81" s="205"/>
      <c r="AC81" s="205"/>
      <c r="AD81" s="205"/>
      <c r="AE81" s="205"/>
      <c r="AF81" s="205"/>
      <c r="AG81" s="205" t="s">
        <v>1051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1">
      <c r="A82" s="196">
        <v>73</v>
      </c>
      <c r="B82" s="197" t="s">
        <v>1195</v>
      </c>
      <c r="C82" s="198" t="s">
        <v>1196</v>
      </c>
      <c r="D82" s="199" t="s">
        <v>162</v>
      </c>
      <c r="E82" s="200">
        <v>1</v>
      </c>
      <c r="F82" s="201"/>
      <c r="G82" s="202">
        <f>ROUND(E82*F82,2)</f>
        <v>0</v>
      </c>
      <c r="H82" s="201"/>
      <c r="I82" s="202">
        <f>ROUND(E82*H82,2)</f>
        <v>0</v>
      </c>
      <c r="J82" s="201"/>
      <c r="K82" s="202">
        <f>ROUND(E82*J82,2)</f>
        <v>0</v>
      </c>
      <c r="L82" s="202">
        <v>21</v>
      </c>
      <c r="M82" s="202">
        <f>G82*(1+L82/100)</f>
        <v>0</v>
      </c>
      <c r="N82" s="202">
        <v>0</v>
      </c>
      <c r="O82" s="202">
        <f>ROUND(E82*N82,2)</f>
        <v>0</v>
      </c>
      <c r="P82" s="202">
        <v>0</v>
      </c>
      <c r="Q82" s="202">
        <f>ROUND(E82*P82,2)</f>
        <v>0</v>
      </c>
      <c r="R82" s="202"/>
      <c r="S82" s="202" t="s">
        <v>163</v>
      </c>
      <c r="T82" s="203" t="s">
        <v>164</v>
      </c>
      <c r="U82" s="204">
        <v>0</v>
      </c>
      <c r="V82" s="204">
        <f>ROUND(E82*U82,2)</f>
        <v>0</v>
      </c>
      <c r="W82" s="204"/>
      <c r="X82" s="204" t="s">
        <v>218</v>
      </c>
      <c r="Y82" s="205"/>
      <c r="Z82" s="205"/>
      <c r="AA82" s="205"/>
      <c r="AB82" s="205"/>
      <c r="AC82" s="205"/>
      <c r="AD82" s="205"/>
      <c r="AE82" s="205"/>
      <c r="AF82" s="205"/>
      <c r="AG82" s="205" t="s">
        <v>1051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1">
      <c r="A83" s="196">
        <v>74</v>
      </c>
      <c r="B83" s="197" t="s">
        <v>1197</v>
      </c>
      <c r="C83" s="198" t="s">
        <v>1198</v>
      </c>
      <c r="D83" s="199" t="s">
        <v>162</v>
      </c>
      <c r="E83" s="200">
        <v>1</v>
      </c>
      <c r="F83" s="201"/>
      <c r="G83" s="202">
        <f>ROUND(E83*F83,2)</f>
        <v>0</v>
      </c>
      <c r="H83" s="201"/>
      <c r="I83" s="202">
        <f>ROUND(E83*H83,2)</f>
        <v>0</v>
      </c>
      <c r="J83" s="201"/>
      <c r="K83" s="202">
        <f>ROUND(E83*J83,2)</f>
        <v>0</v>
      </c>
      <c r="L83" s="202">
        <v>21</v>
      </c>
      <c r="M83" s="202">
        <f>G83*(1+L83/100)</f>
        <v>0</v>
      </c>
      <c r="N83" s="202">
        <v>0</v>
      </c>
      <c r="O83" s="202">
        <f>ROUND(E83*N83,2)</f>
        <v>0</v>
      </c>
      <c r="P83" s="202">
        <v>0</v>
      </c>
      <c r="Q83" s="202">
        <f>ROUND(E83*P83,2)</f>
        <v>0</v>
      </c>
      <c r="R83" s="202"/>
      <c r="S83" s="202" t="s">
        <v>163</v>
      </c>
      <c r="T83" s="203" t="s">
        <v>164</v>
      </c>
      <c r="U83" s="204">
        <v>0</v>
      </c>
      <c r="V83" s="204">
        <f>ROUND(E83*U83,2)</f>
        <v>0</v>
      </c>
      <c r="W83" s="204"/>
      <c r="X83" s="204" t="s">
        <v>218</v>
      </c>
      <c r="Y83" s="205"/>
      <c r="Z83" s="205"/>
      <c r="AA83" s="205"/>
      <c r="AB83" s="205"/>
      <c r="AC83" s="205"/>
      <c r="AD83" s="205"/>
      <c r="AE83" s="205"/>
      <c r="AF83" s="205"/>
      <c r="AG83" s="205" t="s">
        <v>1051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1">
      <c r="A84" s="196">
        <v>75</v>
      </c>
      <c r="B84" s="197" t="s">
        <v>1199</v>
      </c>
      <c r="C84" s="198" t="s">
        <v>1200</v>
      </c>
      <c r="D84" s="199" t="s">
        <v>162</v>
      </c>
      <c r="E84" s="200">
        <v>1</v>
      </c>
      <c r="F84" s="201"/>
      <c r="G84" s="202">
        <f>ROUND(E84*F84,2)</f>
        <v>0</v>
      </c>
      <c r="H84" s="201"/>
      <c r="I84" s="202">
        <f>ROUND(E84*H84,2)</f>
        <v>0</v>
      </c>
      <c r="J84" s="201"/>
      <c r="K84" s="202">
        <f>ROUND(E84*J84,2)</f>
        <v>0</v>
      </c>
      <c r="L84" s="202">
        <v>21</v>
      </c>
      <c r="M84" s="202">
        <f>G84*(1+L84/100)</f>
        <v>0</v>
      </c>
      <c r="N84" s="202">
        <v>0</v>
      </c>
      <c r="O84" s="202">
        <f>ROUND(E84*N84,2)</f>
        <v>0</v>
      </c>
      <c r="P84" s="202">
        <v>0</v>
      </c>
      <c r="Q84" s="202">
        <f>ROUND(E84*P84,2)</f>
        <v>0</v>
      </c>
      <c r="R84" s="202"/>
      <c r="S84" s="202" t="s">
        <v>163</v>
      </c>
      <c r="T84" s="203" t="s">
        <v>164</v>
      </c>
      <c r="U84" s="204">
        <v>0</v>
      </c>
      <c r="V84" s="204">
        <f>ROUND(E84*U84,2)</f>
        <v>0</v>
      </c>
      <c r="W84" s="204"/>
      <c r="X84" s="204" t="s">
        <v>165</v>
      </c>
      <c r="Y84" s="205"/>
      <c r="Z84" s="205"/>
      <c r="AA84" s="205"/>
      <c r="AB84" s="205"/>
      <c r="AC84" s="205"/>
      <c r="AD84" s="205"/>
      <c r="AE84" s="205"/>
      <c r="AF84" s="205"/>
      <c r="AG84" s="205" t="s">
        <v>1054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1">
      <c r="A85" s="196">
        <v>76</v>
      </c>
      <c r="B85" s="197" t="s">
        <v>1201</v>
      </c>
      <c r="C85" s="198" t="s">
        <v>1202</v>
      </c>
      <c r="D85" s="199" t="s">
        <v>162</v>
      </c>
      <c r="E85" s="200">
        <v>41</v>
      </c>
      <c r="F85" s="201"/>
      <c r="G85" s="202">
        <f>ROUND(E85*F85,2)</f>
        <v>0</v>
      </c>
      <c r="H85" s="201"/>
      <c r="I85" s="202">
        <f>ROUND(E85*H85,2)</f>
        <v>0</v>
      </c>
      <c r="J85" s="201"/>
      <c r="K85" s="202">
        <f>ROUND(E85*J85,2)</f>
        <v>0</v>
      </c>
      <c r="L85" s="202">
        <v>21</v>
      </c>
      <c r="M85" s="202">
        <f>G85*(1+L85/100)</f>
        <v>0</v>
      </c>
      <c r="N85" s="202">
        <v>0</v>
      </c>
      <c r="O85" s="202">
        <f>ROUND(E85*N85,2)</f>
        <v>0</v>
      </c>
      <c r="P85" s="202">
        <v>0</v>
      </c>
      <c r="Q85" s="202">
        <f>ROUND(E85*P85,2)</f>
        <v>0</v>
      </c>
      <c r="R85" s="202"/>
      <c r="S85" s="202" t="s">
        <v>163</v>
      </c>
      <c r="T85" s="203" t="s">
        <v>164</v>
      </c>
      <c r="U85" s="204">
        <v>0</v>
      </c>
      <c r="V85" s="204">
        <f>ROUND(E85*U85,2)</f>
        <v>0</v>
      </c>
      <c r="W85" s="204"/>
      <c r="X85" s="204" t="s">
        <v>218</v>
      </c>
      <c r="Y85" s="205"/>
      <c r="Z85" s="205"/>
      <c r="AA85" s="205"/>
      <c r="AB85" s="205"/>
      <c r="AC85" s="205"/>
      <c r="AD85" s="205"/>
      <c r="AE85" s="205"/>
      <c r="AF85" s="205"/>
      <c r="AG85" s="205" t="s">
        <v>1051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1">
      <c r="A86" s="196">
        <v>77</v>
      </c>
      <c r="B86" s="197" t="s">
        <v>1203</v>
      </c>
      <c r="C86" s="198" t="s">
        <v>1204</v>
      </c>
      <c r="D86" s="199" t="s">
        <v>162</v>
      </c>
      <c r="E86" s="200">
        <v>36</v>
      </c>
      <c r="F86" s="201"/>
      <c r="G86" s="202">
        <f>ROUND(E86*F86,2)</f>
        <v>0</v>
      </c>
      <c r="H86" s="201"/>
      <c r="I86" s="202">
        <f>ROUND(E86*H86,2)</f>
        <v>0</v>
      </c>
      <c r="J86" s="201"/>
      <c r="K86" s="202">
        <f>ROUND(E86*J86,2)</f>
        <v>0</v>
      </c>
      <c r="L86" s="202">
        <v>21</v>
      </c>
      <c r="M86" s="202">
        <f>G86*(1+L86/100)</f>
        <v>0</v>
      </c>
      <c r="N86" s="202">
        <v>0</v>
      </c>
      <c r="O86" s="202">
        <f>ROUND(E86*N86,2)</f>
        <v>0</v>
      </c>
      <c r="P86" s="202">
        <v>0</v>
      </c>
      <c r="Q86" s="202">
        <f>ROUND(E86*P86,2)</f>
        <v>0</v>
      </c>
      <c r="R86" s="202"/>
      <c r="S86" s="202" t="s">
        <v>163</v>
      </c>
      <c r="T86" s="203" t="s">
        <v>164</v>
      </c>
      <c r="U86" s="204">
        <v>0</v>
      </c>
      <c r="V86" s="204">
        <f>ROUND(E86*U86,2)</f>
        <v>0</v>
      </c>
      <c r="W86" s="204"/>
      <c r="X86" s="204" t="s">
        <v>218</v>
      </c>
      <c r="Y86" s="205"/>
      <c r="Z86" s="205"/>
      <c r="AA86" s="205"/>
      <c r="AB86" s="205"/>
      <c r="AC86" s="205"/>
      <c r="AD86" s="205"/>
      <c r="AE86" s="205"/>
      <c r="AF86" s="205"/>
      <c r="AG86" s="205" t="s">
        <v>1051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1">
      <c r="A87" s="196">
        <v>78</v>
      </c>
      <c r="B87" s="197" t="s">
        <v>1205</v>
      </c>
      <c r="C87" s="198" t="s">
        <v>1206</v>
      </c>
      <c r="D87" s="199" t="s">
        <v>162</v>
      </c>
      <c r="E87" s="200">
        <v>5</v>
      </c>
      <c r="F87" s="201"/>
      <c r="G87" s="202">
        <f>ROUND(E87*F87,2)</f>
        <v>0</v>
      </c>
      <c r="H87" s="201"/>
      <c r="I87" s="202">
        <f>ROUND(E87*H87,2)</f>
        <v>0</v>
      </c>
      <c r="J87" s="201"/>
      <c r="K87" s="202">
        <f>ROUND(E87*J87,2)</f>
        <v>0</v>
      </c>
      <c r="L87" s="202">
        <v>21</v>
      </c>
      <c r="M87" s="202">
        <f>G87*(1+L87/100)</f>
        <v>0</v>
      </c>
      <c r="N87" s="202">
        <v>0</v>
      </c>
      <c r="O87" s="202">
        <f>ROUND(E87*N87,2)</f>
        <v>0</v>
      </c>
      <c r="P87" s="202">
        <v>0</v>
      </c>
      <c r="Q87" s="202">
        <f>ROUND(E87*P87,2)</f>
        <v>0</v>
      </c>
      <c r="R87" s="202"/>
      <c r="S87" s="202" t="s">
        <v>163</v>
      </c>
      <c r="T87" s="203" t="s">
        <v>164</v>
      </c>
      <c r="U87" s="204">
        <v>0</v>
      </c>
      <c r="V87" s="204">
        <f>ROUND(E87*U87,2)</f>
        <v>0</v>
      </c>
      <c r="W87" s="204"/>
      <c r="X87" s="204" t="s">
        <v>218</v>
      </c>
      <c r="Y87" s="205"/>
      <c r="Z87" s="205"/>
      <c r="AA87" s="205"/>
      <c r="AB87" s="205"/>
      <c r="AC87" s="205"/>
      <c r="AD87" s="205"/>
      <c r="AE87" s="205"/>
      <c r="AF87" s="205"/>
      <c r="AG87" s="205" t="s">
        <v>1051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outlineLevel="1">
      <c r="A88" s="196">
        <v>79</v>
      </c>
      <c r="B88" s="197" t="s">
        <v>1207</v>
      </c>
      <c r="C88" s="198" t="s">
        <v>1208</v>
      </c>
      <c r="D88" s="199" t="s">
        <v>162</v>
      </c>
      <c r="E88" s="200">
        <v>41</v>
      </c>
      <c r="F88" s="201"/>
      <c r="G88" s="202">
        <f>ROUND(E88*F88,2)</f>
        <v>0</v>
      </c>
      <c r="H88" s="201"/>
      <c r="I88" s="202">
        <f>ROUND(E88*H88,2)</f>
        <v>0</v>
      </c>
      <c r="J88" s="201"/>
      <c r="K88" s="202">
        <f>ROUND(E88*J88,2)</f>
        <v>0</v>
      </c>
      <c r="L88" s="202">
        <v>21</v>
      </c>
      <c r="M88" s="202">
        <f>G88*(1+L88/100)</f>
        <v>0</v>
      </c>
      <c r="N88" s="202">
        <v>0</v>
      </c>
      <c r="O88" s="202">
        <f>ROUND(E88*N88,2)</f>
        <v>0</v>
      </c>
      <c r="P88" s="202">
        <v>0</v>
      </c>
      <c r="Q88" s="202">
        <f>ROUND(E88*P88,2)</f>
        <v>0</v>
      </c>
      <c r="R88" s="202"/>
      <c r="S88" s="202" t="s">
        <v>163</v>
      </c>
      <c r="T88" s="203" t="s">
        <v>164</v>
      </c>
      <c r="U88" s="204">
        <v>0</v>
      </c>
      <c r="V88" s="204">
        <f>ROUND(E88*U88,2)</f>
        <v>0</v>
      </c>
      <c r="W88" s="204"/>
      <c r="X88" s="204" t="s">
        <v>218</v>
      </c>
      <c r="Y88" s="205"/>
      <c r="Z88" s="205"/>
      <c r="AA88" s="205"/>
      <c r="AB88" s="205"/>
      <c r="AC88" s="205"/>
      <c r="AD88" s="205"/>
      <c r="AE88" s="205"/>
      <c r="AF88" s="205"/>
      <c r="AG88" s="205" t="s">
        <v>1051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1">
      <c r="A89" s="196">
        <v>80</v>
      </c>
      <c r="B89" s="197" t="s">
        <v>1209</v>
      </c>
      <c r="C89" s="198" t="s">
        <v>1210</v>
      </c>
      <c r="D89" s="199" t="s">
        <v>162</v>
      </c>
      <c r="E89" s="200">
        <v>41</v>
      </c>
      <c r="F89" s="201"/>
      <c r="G89" s="202">
        <f>ROUND(E89*F89,2)</f>
        <v>0</v>
      </c>
      <c r="H89" s="201"/>
      <c r="I89" s="202">
        <f>ROUND(E89*H89,2)</f>
        <v>0</v>
      </c>
      <c r="J89" s="201"/>
      <c r="K89" s="202">
        <f>ROUND(E89*J89,2)</f>
        <v>0</v>
      </c>
      <c r="L89" s="202">
        <v>21</v>
      </c>
      <c r="M89" s="202">
        <f>G89*(1+L89/100)</f>
        <v>0</v>
      </c>
      <c r="N89" s="202">
        <v>0</v>
      </c>
      <c r="O89" s="202">
        <f>ROUND(E89*N89,2)</f>
        <v>0</v>
      </c>
      <c r="P89" s="202">
        <v>0</v>
      </c>
      <c r="Q89" s="202">
        <f>ROUND(E89*P89,2)</f>
        <v>0</v>
      </c>
      <c r="R89" s="202"/>
      <c r="S89" s="202" t="s">
        <v>163</v>
      </c>
      <c r="T89" s="203" t="s">
        <v>164</v>
      </c>
      <c r="U89" s="204">
        <v>0</v>
      </c>
      <c r="V89" s="204">
        <f>ROUND(E89*U89,2)</f>
        <v>0</v>
      </c>
      <c r="W89" s="204"/>
      <c r="X89" s="204" t="s">
        <v>218</v>
      </c>
      <c r="Y89" s="205"/>
      <c r="Z89" s="205"/>
      <c r="AA89" s="205"/>
      <c r="AB89" s="205"/>
      <c r="AC89" s="205"/>
      <c r="AD89" s="205"/>
      <c r="AE89" s="205"/>
      <c r="AF89" s="205"/>
      <c r="AG89" s="205" t="s">
        <v>1051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33" ht="12.75">
      <c r="A90" s="188" t="s">
        <v>158</v>
      </c>
      <c r="B90" s="189" t="s">
        <v>114</v>
      </c>
      <c r="C90" s="190" t="s">
        <v>115</v>
      </c>
      <c r="D90" s="191"/>
      <c r="E90" s="192"/>
      <c r="F90" s="193"/>
      <c r="G90" s="193">
        <f>SUMIF(AG91:AG98,"&lt;&gt;NOR",G91:G98)</f>
        <v>0</v>
      </c>
      <c r="H90" s="193"/>
      <c r="I90" s="193">
        <f>SUM(I91:I98)</f>
        <v>0</v>
      </c>
      <c r="J90" s="193"/>
      <c r="K90" s="193">
        <f>SUM(K91:K98)</f>
        <v>0</v>
      </c>
      <c r="L90" s="193"/>
      <c r="M90" s="193">
        <f>SUM(M91:M98)</f>
        <v>0</v>
      </c>
      <c r="N90" s="193"/>
      <c r="O90" s="193">
        <f>SUM(O91:O98)</f>
        <v>0</v>
      </c>
      <c r="P90" s="193"/>
      <c r="Q90" s="193">
        <f>SUM(Q91:Q98)</f>
        <v>0</v>
      </c>
      <c r="R90" s="193"/>
      <c r="S90" s="193"/>
      <c r="T90" s="194"/>
      <c r="U90" s="195"/>
      <c r="V90" s="195">
        <f>SUM(V91:V98)</f>
        <v>0</v>
      </c>
      <c r="W90" s="195"/>
      <c r="X90" s="195"/>
      <c r="AG90" t="s">
        <v>159</v>
      </c>
    </row>
    <row r="91" spans="1:60" ht="12.75" outlineLevel="1">
      <c r="A91" s="196">
        <v>81</v>
      </c>
      <c r="B91" s="197" t="s">
        <v>1211</v>
      </c>
      <c r="C91" s="198" t="s">
        <v>1212</v>
      </c>
      <c r="D91" s="199" t="s">
        <v>162</v>
      </c>
      <c r="E91" s="200">
        <v>1</v>
      </c>
      <c r="F91" s="201"/>
      <c r="G91" s="202">
        <f>ROUND(E91*F91,2)</f>
        <v>0</v>
      </c>
      <c r="H91" s="201"/>
      <c r="I91" s="202">
        <f>ROUND(E91*H91,2)</f>
        <v>0</v>
      </c>
      <c r="J91" s="201"/>
      <c r="K91" s="202">
        <f>ROUND(E91*J91,2)</f>
        <v>0</v>
      </c>
      <c r="L91" s="202">
        <v>21</v>
      </c>
      <c r="M91" s="202">
        <f>G91*(1+L91/100)</f>
        <v>0</v>
      </c>
      <c r="N91" s="202">
        <v>0</v>
      </c>
      <c r="O91" s="202">
        <f>ROUND(E91*N91,2)</f>
        <v>0</v>
      </c>
      <c r="P91" s="202">
        <v>0</v>
      </c>
      <c r="Q91" s="202">
        <f>ROUND(E91*P91,2)</f>
        <v>0</v>
      </c>
      <c r="R91" s="202"/>
      <c r="S91" s="202" t="s">
        <v>163</v>
      </c>
      <c r="T91" s="203" t="s">
        <v>164</v>
      </c>
      <c r="U91" s="204">
        <v>0</v>
      </c>
      <c r="V91" s="204">
        <f>ROUND(E91*U91,2)</f>
        <v>0</v>
      </c>
      <c r="W91" s="204"/>
      <c r="X91" s="204" t="s">
        <v>218</v>
      </c>
      <c r="Y91" s="205"/>
      <c r="Z91" s="205"/>
      <c r="AA91" s="205"/>
      <c r="AB91" s="205"/>
      <c r="AC91" s="205"/>
      <c r="AD91" s="205"/>
      <c r="AE91" s="205"/>
      <c r="AF91" s="205"/>
      <c r="AG91" s="205" t="s">
        <v>219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1">
      <c r="A92" s="196">
        <v>82</v>
      </c>
      <c r="B92" s="197" t="s">
        <v>1213</v>
      </c>
      <c r="C92" s="198" t="s">
        <v>1214</v>
      </c>
      <c r="D92" s="199" t="s">
        <v>162</v>
      </c>
      <c r="E92" s="200">
        <v>1</v>
      </c>
      <c r="F92" s="201"/>
      <c r="G92" s="202">
        <f>ROUND(E92*F92,2)</f>
        <v>0</v>
      </c>
      <c r="H92" s="201"/>
      <c r="I92" s="202">
        <f>ROUND(E92*H92,2)</f>
        <v>0</v>
      </c>
      <c r="J92" s="201"/>
      <c r="K92" s="202">
        <f>ROUND(E92*J92,2)</f>
        <v>0</v>
      </c>
      <c r="L92" s="202">
        <v>21</v>
      </c>
      <c r="M92" s="202">
        <f>G92*(1+L92/100)</f>
        <v>0</v>
      </c>
      <c r="N92" s="202">
        <v>0</v>
      </c>
      <c r="O92" s="202">
        <f>ROUND(E92*N92,2)</f>
        <v>0</v>
      </c>
      <c r="P92" s="202">
        <v>0</v>
      </c>
      <c r="Q92" s="202">
        <f>ROUND(E92*P92,2)</f>
        <v>0</v>
      </c>
      <c r="R92" s="202"/>
      <c r="S92" s="202" t="s">
        <v>163</v>
      </c>
      <c r="T92" s="203" t="s">
        <v>164</v>
      </c>
      <c r="U92" s="204">
        <v>0</v>
      </c>
      <c r="V92" s="204">
        <f>ROUND(E92*U92,2)</f>
        <v>0</v>
      </c>
      <c r="W92" s="204"/>
      <c r="X92" s="204" t="s">
        <v>218</v>
      </c>
      <c r="Y92" s="205"/>
      <c r="Z92" s="205"/>
      <c r="AA92" s="205"/>
      <c r="AB92" s="205"/>
      <c r="AC92" s="205"/>
      <c r="AD92" s="205"/>
      <c r="AE92" s="205"/>
      <c r="AF92" s="205"/>
      <c r="AG92" s="205" t="s">
        <v>219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1">
      <c r="A93" s="196">
        <v>83</v>
      </c>
      <c r="B93" s="197" t="s">
        <v>1215</v>
      </c>
      <c r="C93" s="198" t="s">
        <v>1216</v>
      </c>
      <c r="D93" s="199" t="s">
        <v>162</v>
      </c>
      <c r="E93" s="200">
        <v>1</v>
      </c>
      <c r="F93" s="201"/>
      <c r="G93" s="202">
        <f>ROUND(E93*F93,2)</f>
        <v>0</v>
      </c>
      <c r="H93" s="201"/>
      <c r="I93" s="202">
        <f>ROUND(E93*H93,2)</f>
        <v>0</v>
      </c>
      <c r="J93" s="201"/>
      <c r="K93" s="202">
        <f>ROUND(E93*J93,2)</f>
        <v>0</v>
      </c>
      <c r="L93" s="202">
        <v>21</v>
      </c>
      <c r="M93" s="202">
        <f>G93*(1+L93/100)</f>
        <v>0</v>
      </c>
      <c r="N93" s="202">
        <v>0</v>
      </c>
      <c r="O93" s="202">
        <f>ROUND(E93*N93,2)</f>
        <v>0</v>
      </c>
      <c r="P93" s="202">
        <v>0</v>
      </c>
      <c r="Q93" s="202">
        <f>ROUND(E93*P93,2)</f>
        <v>0</v>
      </c>
      <c r="R93" s="202"/>
      <c r="S93" s="202" t="s">
        <v>163</v>
      </c>
      <c r="T93" s="203" t="s">
        <v>164</v>
      </c>
      <c r="U93" s="204">
        <v>0</v>
      </c>
      <c r="V93" s="204">
        <f>ROUND(E93*U93,2)</f>
        <v>0</v>
      </c>
      <c r="W93" s="204"/>
      <c r="X93" s="204" t="s">
        <v>218</v>
      </c>
      <c r="Y93" s="205"/>
      <c r="Z93" s="205"/>
      <c r="AA93" s="205"/>
      <c r="AB93" s="205"/>
      <c r="AC93" s="205"/>
      <c r="AD93" s="205"/>
      <c r="AE93" s="205"/>
      <c r="AF93" s="205"/>
      <c r="AG93" s="205" t="s">
        <v>219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outlineLevel="1">
      <c r="A94" s="196">
        <v>84</v>
      </c>
      <c r="B94" s="197" t="s">
        <v>1217</v>
      </c>
      <c r="C94" s="198" t="s">
        <v>1218</v>
      </c>
      <c r="D94" s="199" t="s">
        <v>162</v>
      </c>
      <c r="E94" s="200">
        <v>1</v>
      </c>
      <c r="F94" s="201"/>
      <c r="G94" s="202">
        <f>ROUND(E94*F94,2)</f>
        <v>0</v>
      </c>
      <c r="H94" s="201"/>
      <c r="I94" s="202">
        <f>ROUND(E94*H94,2)</f>
        <v>0</v>
      </c>
      <c r="J94" s="201"/>
      <c r="K94" s="202">
        <f>ROUND(E94*J94,2)</f>
        <v>0</v>
      </c>
      <c r="L94" s="202">
        <v>21</v>
      </c>
      <c r="M94" s="202">
        <f>G94*(1+L94/100)</f>
        <v>0</v>
      </c>
      <c r="N94" s="202">
        <v>0</v>
      </c>
      <c r="O94" s="202">
        <f>ROUND(E94*N94,2)</f>
        <v>0</v>
      </c>
      <c r="P94" s="202">
        <v>0</v>
      </c>
      <c r="Q94" s="202">
        <f>ROUND(E94*P94,2)</f>
        <v>0</v>
      </c>
      <c r="R94" s="202"/>
      <c r="S94" s="202" t="s">
        <v>163</v>
      </c>
      <c r="T94" s="203" t="s">
        <v>164</v>
      </c>
      <c r="U94" s="204">
        <v>0</v>
      </c>
      <c r="V94" s="204">
        <f>ROUND(E94*U94,2)</f>
        <v>0</v>
      </c>
      <c r="W94" s="204"/>
      <c r="X94" s="204" t="s">
        <v>218</v>
      </c>
      <c r="Y94" s="205"/>
      <c r="Z94" s="205"/>
      <c r="AA94" s="205"/>
      <c r="AB94" s="205"/>
      <c r="AC94" s="205"/>
      <c r="AD94" s="205"/>
      <c r="AE94" s="205"/>
      <c r="AF94" s="205"/>
      <c r="AG94" s="205" t="s">
        <v>219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1">
      <c r="A95" s="196">
        <v>85</v>
      </c>
      <c r="B95" s="197" t="s">
        <v>1219</v>
      </c>
      <c r="C95" s="198" t="s">
        <v>1220</v>
      </c>
      <c r="D95" s="199" t="s">
        <v>162</v>
      </c>
      <c r="E95" s="200">
        <v>1</v>
      </c>
      <c r="F95" s="201"/>
      <c r="G95" s="202">
        <f>ROUND(E95*F95,2)</f>
        <v>0</v>
      </c>
      <c r="H95" s="201"/>
      <c r="I95" s="202">
        <f>ROUND(E95*H95,2)</f>
        <v>0</v>
      </c>
      <c r="J95" s="201"/>
      <c r="K95" s="202">
        <f>ROUND(E95*J95,2)</f>
        <v>0</v>
      </c>
      <c r="L95" s="202">
        <v>21</v>
      </c>
      <c r="M95" s="202">
        <f>G95*(1+L95/100)</f>
        <v>0</v>
      </c>
      <c r="N95" s="202">
        <v>0</v>
      </c>
      <c r="O95" s="202">
        <f>ROUND(E95*N95,2)</f>
        <v>0</v>
      </c>
      <c r="P95" s="202">
        <v>0</v>
      </c>
      <c r="Q95" s="202">
        <f>ROUND(E95*P95,2)</f>
        <v>0</v>
      </c>
      <c r="R95" s="202"/>
      <c r="S95" s="202" t="s">
        <v>163</v>
      </c>
      <c r="T95" s="203" t="s">
        <v>164</v>
      </c>
      <c r="U95" s="204">
        <v>0</v>
      </c>
      <c r="V95" s="204">
        <f>ROUND(E95*U95,2)</f>
        <v>0</v>
      </c>
      <c r="W95" s="204"/>
      <c r="X95" s="204" t="s">
        <v>218</v>
      </c>
      <c r="Y95" s="205"/>
      <c r="Z95" s="205"/>
      <c r="AA95" s="205"/>
      <c r="AB95" s="205"/>
      <c r="AC95" s="205"/>
      <c r="AD95" s="205"/>
      <c r="AE95" s="205"/>
      <c r="AF95" s="205"/>
      <c r="AG95" s="205" t="s">
        <v>219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1">
      <c r="A96" s="196">
        <v>86</v>
      </c>
      <c r="B96" s="197" t="s">
        <v>1221</v>
      </c>
      <c r="C96" s="198" t="s">
        <v>1222</v>
      </c>
      <c r="D96" s="199" t="s">
        <v>162</v>
      </c>
      <c r="E96" s="200">
        <v>1</v>
      </c>
      <c r="F96" s="201"/>
      <c r="G96" s="202">
        <f>ROUND(E96*F96,2)</f>
        <v>0</v>
      </c>
      <c r="H96" s="201"/>
      <c r="I96" s="202">
        <f>ROUND(E96*H96,2)</f>
        <v>0</v>
      </c>
      <c r="J96" s="201"/>
      <c r="K96" s="202">
        <f>ROUND(E96*J96,2)</f>
        <v>0</v>
      </c>
      <c r="L96" s="202">
        <v>21</v>
      </c>
      <c r="M96" s="202">
        <f>G96*(1+L96/100)</f>
        <v>0</v>
      </c>
      <c r="N96" s="202">
        <v>0</v>
      </c>
      <c r="O96" s="202">
        <f>ROUND(E96*N96,2)</f>
        <v>0</v>
      </c>
      <c r="P96" s="202">
        <v>0</v>
      </c>
      <c r="Q96" s="202">
        <f>ROUND(E96*P96,2)</f>
        <v>0</v>
      </c>
      <c r="R96" s="202"/>
      <c r="S96" s="202" t="s">
        <v>163</v>
      </c>
      <c r="T96" s="203" t="s">
        <v>164</v>
      </c>
      <c r="U96" s="204">
        <v>0</v>
      </c>
      <c r="V96" s="204">
        <f>ROUND(E96*U96,2)</f>
        <v>0</v>
      </c>
      <c r="W96" s="204"/>
      <c r="X96" s="204" t="s">
        <v>218</v>
      </c>
      <c r="Y96" s="205"/>
      <c r="Z96" s="205"/>
      <c r="AA96" s="205"/>
      <c r="AB96" s="205"/>
      <c r="AC96" s="205"/>
      <c r="AD96" s="205"/>
      <c r="AE96" s="205"/>
      <c r="AF96" s="205"/>
      <c r="AG96" s="205" t="s">
        <v>219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outlineLevel="1">
      <c r="A97" s="196">
        <v>87</v>
      </c>
      <c r="B97" s="197" t="s">
        <v>1223</v>
      </c>
      <c r="C97" s="198" t="s">
        <v>1224</v>
      </c>
      <c r="D97" s="199" t="s">
        <v>162</v>
      </c>
      <c r="E97" s="200">
        <v>1</v>
      </c>
      <c r="F97" s="201"/>
      <c r="G97" s="202">
        <f>ROUND(E97*F97,2)</f>
        <v>0</v>
      </c>
      <c r="H97" s="201"/>
      <c r="I97" s="202">
        <f>ROUND(E97*H97,2)</f>
        <v>0</v>
      </c>
      <c r="J97" s="201"/>
      <c r="K97" s="202">
        <f>ROUND(E97*J97,2)</f>
        <v>0</v>
      </c>
      <c r="L97" s="202">
        <v>21</v>
      </c>
      <c r="M97" s="202">
        <f>G97*(1+L97/100)</f>
        <v>0</v>
      </c>
      <c r="N97" s="202">
        <v>0</v>
      </c>
      <c r="O97" s="202">
        <f>ROUND(E97*N97,2)</f>
        <v>0</v>
      </c>
      <c r="P97" s="202">
        <v>0</v>
      </c>
      <c r="Q97" s="202">
        <f>ROUND(E97*P97,2)</f>
        <v>0</v>
      </c>
      <c r="R97" s="202"/>
      <c r="S97" s="202" t="s">
        <v>163</v>
      </c>
      <c r="T97" s="203" t="s">
        <v>164</v>
      </c>
      <c r="U97" s="204">
        <v>0</v>
      </c>
      <c r="V97" s="204">
        <f>ROUND(E97*U97,2)</f>
        <v>0</v>
      </c>
      <c r="W97" s="204"/>
      <c r="X97" s="204" t="s">
        <v>218</v>
      </c>
      <c r="Y97" s="205"/>
      <c r="Z97" s="205"/>
      <c r="AA97" s="205"/>
      <c r="AB97" s="205"/>
      <c r="AC97" s="205"/>
      <c r="AD97" s="205"/>
      <c r="AE97" s="205"/>
      <c r="AF97" s="205"/>
      <c r="AG97" s="205" t="s">
        <v>219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12.75" outlineLevel="1">
      <c r="A98" s="196">
        <v>88</v>
      </c>
      <c r="B98" s="197" t="s">
        <v>1225</v>
      </c>
      <c r="C98" s="198" t="s">
        <v>1226</v>
      </c>
      <c r="D98" s="199" t="s">
        <v>162</v>
      </c>
      <c r="E98" s="200">
        <v>1</v>
      </c>
      <c r="F98" s="201"/>
      <c r="G98" s="202">
        <f>ROUND(E98*F98,2)</f>
        <v>0</v>
      </c>
      <c r="H98" s="201"/>
      <c r="I98" s="202">
        <f>ROUND(E98*H98,2)</f>
        <v>0</v>
      </c>
      <c r="J98" s="201"/>
      <c r="K98" s="202">
        <f>ROUND(E98*J98,2)</f>
        <v>0</v>
      </c>
      <c r="L98" s="202">
        <v>21</v>
      </c>
      <c r="M98" s="202">
        <f>G98*(1+L98/100)</f>
        <v>0</v>
      </c>
      <c r="N98" s="202">
        <v>0</v>
      </c>
      <c r="O98" s="202">
        <f>ROUND(E98*N98,2)</f>
        <v>0</v>
      </c>
      <c r="P98" s="202">
        <v>0</v>
      </c>
      <c r="Q98" s="202">
        <f>ROUND(E98*P98,2)</f>
        <v>0</v>
      </c>
      <c r="R98" s="202"/>
      <c r="S98" s="202" t="s">
        <v>163</v>
      </c>
      <c r="T98" s="203" t="s">
        <v>164</v>
      </c>
      <c r="U98" s="204">
        <v>0</v>
      </c>
      <c r="V98" s="204">
        <f>ROUND(E98*U98,2)</f>
        <v>0</v>
      </c>
      <c r="W98" s="204"/>
      <c r="X98" s="204" t="s">
        <v>218</v>
      </c>
      <c r="Y98" s="205"/>
      <c r="Z98" s="205"/>
      <c r="AA98" s="205"/>
      <c r="AB98" s="205"/>
      <c r="AC98" s="205"/>
      <c r="AD98" s="205"/>
      <c r="AE98" s="205"/>
      <c r="AF98" s="205"/>
      <c r="AG98" s="205" t="s">
        <v>219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33" ht="12.75">
      <c r="A99" s="188" t="s">
        <v>158</v>
      </c>
      <c r="B99" s="189" t="s">
        <v>116</v>
      </c>
      <c r="C99" s="190" t="s">
        <v>117</v>
      </c>
      <c r="D99" s="191"/>
      <c r="E99" s="192"/>
      <c r="F99" s="193"/>
      <c r="G99" s="193">
        <f>SUMIF(AG100:AG113,"&lt;&gt;NOR",G100:G113)</f>
        <v>0</v>
      </c>
      <c r="H99" s="193"/>
      <c r="I99" s="193">
        <f>SUM(I100:I113)</f>
        <v>0</v>
      </c>
      <c r="J99" s="193"/>
      <c r="K99" s="193">
        <f>SUM(K100:K113)</f>
        <v>0</v>
      </c>
      <c r="L99" s="193"/>
      <c r="M99" s="193">
        <f>SUM(M100:M113)</f>
        <v>0</v>
      </c>
      <c r="N99" s="193"/>
      <c r="O99" s="193">
        <f>SUM(O100:O113)</f>
        <v>0</v>
      </c>
      <c r="P99" s="193"/>
      <c r="Q99" s="193">
        <f>SUM(Q100:Q113)</f>
        <v>0</v>
      </c>
      <c r="R99" s="193"/>
      <c r="S99" s="193"/>
      <c r="T99" s="194"/>
      <c r="U99" s="195"/>
      <c r="V99" s="195">
        <f>SUM(V100:V113)</f>
        <v>0</v>
      </c>
      <c r="W99" s="195"/>
      <c r="X99" s="195"/>
      <c r="AG99" t="s">
        <v>159</v>
      </c>
    </row>
    <row r="100" spans="1:60" ht="12.75" outlineLevel="1">
      <c r="A100" s="196">
        <v>89</v>
      </c>
      <c r="B100" s="197" t="s">
        <v>1227</v>
      </c>
      <c r="C100" s="198" t="s">
        <v>1228</v>
      </c>
      <c r="D100" s="199" t="s">
        <v>203</v>
      </c>
      <c r="E100" s="200">
        <v>350</v>
      </c>
      <c r="F100" s="201"/>
      <c r="G100" s="202">
        <f>ROUND(E100*F100,2)</f>
        <v>0</v>
      </c>
      <c r="H100" s="201"/>
      <c r="I100" s="202">
        <f>ROUND(E100*H100,2)</f>
        <v>0</v>
      </c>
      <c r="J100" s="201"/>
      <c r="K100" s="202">
        <f>ROUND(E100*J100,2)</f>
        <v>0</v>
      </c>
      <c r="L100" s="202">
        <v>21</v>
      </c>
      <c r="M100" s="202">
        <f>G100*(1+L100/100)</f>
        <v>0</v>
      </c>
      <c r="N100" s="202">
        <v>0</v>
      </c>
      <c r="O100" s="202">
        <f>ROUND(E100*N100,2)</f>
        <v>0</v>
      </c>
      <c r="P100" s="202">
        <v>0</v>
      </c>
      <c r="Q100" s="202">
        <f>ROUND(E100*P100,2)</f>
        <v>0</v>
      </c>
      <c r="R100" s="202"/>
      <c r="S100" s="202" t="s">
        <v>163</v>
      </c>
      <c r="T100" s="203" t="s">
        <v>164</v>
      </c>
      <c r="U100" s="204">
        <v>0</v>
      </c>
      <c r="V100" s="204">
        <f>ROUND(E100*U100,2)</f>
        <v>0</v>
      </c>
      <c r="W100" s="204"/>
      <c r="X100" s="204" t="s">
        <v>218</v>
      </c>
      <c r="Y100" s="205"/>
      <c r="Z100" s="205"/>
      <c r="AA100" s="205"/>
      <c r="AB100" s="205"/>
      <c r="AC100" s="205"/>
      <c r="AD100" s="205"/>
      <c r="AE100" s="205"/>
      <c r="AF100" s="205"/>
      <c r="AG100" s="205" t="s">
        <v>1051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1">
      <c r="A101" s="196">
        <v>90</v>
      </c>
      <c r="B101" s="197" t="s">
        <v>1229</v>
      </c>
      <c r="C101" s="198" t="s">
        <v>1230</v>
      </c>
      <c r="D101" s="199" t="s">
        <v>203</v>
      </c>
      <c r="E101" s="200">
        <v>400</v>
      </c>
      <c r="F101" s="201"/>
      <c r="G101" s="202">
        <f>ROUND(E101*F101,2)</f>
        <v>0</v>
      </c>
      <c r="H101" s="201"/>
      <c r="I101" s="202">
        <f>ROUND(E101*H101,2)</f>
        <v>0</v>
      </c>
      <c r="J101" s="201"/>
      <c r="K101" s="202">
        <f>ROUND(E101*J101,2)</f>
        <v>0</v>
      </c>
      <c r="L101" s="202">
        <v>21</v>
      </c>
      <c r="M101" s="202">
        <f>G101*(1+L101/100)</f>
        <v>0</v>
      </c>
      <c r="N101" s="202">
        <v>0</v>
      </c>
      <c r="O101" s="202">
        <f>ROUND(E101*N101,2)</f>
        <v>0</v>
      </c>
      <c r="P101" s="202">
        <v>0</v>
      </c>
      <c r="Q101" s="202">
        <f>ROUND(E101*P101,2)</f>
        <v>0</v>
      </c>
      <c r="R101" s="202"/>
      <c r="S101" s="202" t="s">
        <v>163</v>
      </c>
      <c r="T101" s="203" t="s">
        <v>164</v>
      </c>
      <c r="U101" s="204">
        <v>0</v>
      </c>
      <c r="V101" s="204">
        <f>ROUND(E101*U101,2)</f>
        <v>0</v>
      </c>
      <c r="W101" s="204"/>
      <c r="X101" s="204" t="s">
        <v>218</v>
      </c>
      <c r="Y101" s="205"/>
      <c r="Z101" s="205"/>
      <c r="AA101" s="205"/>
      <c r="AB101" s="205"/>
      <c r="AC101" s="205"/>
      <c r="AD101" s="205"/>
      <c r="AE101" s="205"/>
      <c r="AF101" s="205"/>
      <c r="AG101" s="205" t="s">
        <v>1051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1">
      <c r="A102" s="196">
        <v>91</v>
      </c>
      <c r="B102" s="197" t="s">
        <v>1231</v>
      </c>
      <c r="C102" s="198" t="s">
        <v>1232</v>
      </c>
      <c r="D102" s="199" t="s">
        <v>203</v>
      </c>
      <c r="E102" s="200">
        <v>150</v>
      </c>
      <c r="F102" s="201"/>
      <c r="G102" s="202">
        <f>ROUND(E102*F102,2)</f>
        <v>0</v>
      </c>
      <c r="H102" s="201"/>
      <c r="I102" s="202">
        <f>ROUND(E102*H102,2)</f>
        <v>0</v>
      </c>
      <c r="J102" s="201"/>
      <c r="K102" s="202">
        <f>ROUND(E102*J102,2)</f>
        <v>0</v>
      </c>
      <c r="L102" s="202">
        <v>21</v>
      </c>
      <c r="M102" s="202">
        <f>G102*(1+L102/100)</f>
        <v>0</v>
      </c>
      <c r="N102" s="202">
        <v>0</v>
      </c>
      <c r="O102" s="202">
        <f>ROUND(E102*N102,2)</f>
        <v>0</v>
      </c>
      <c r="P102" s="202">
        <v>0</v>
      </c>
      <c r="Q102" s="202">
        <f>ROUND(E102*P102,2)</f>
        <v>0</v>
      </c>
      <c r="R102" s="202"/>
      <c r="S102" s="202" t="s">
        <v>163</v>
      </c>
      <c r="T102" s="203" t="s">
        <v>164</v>
      </c>
      <c r="U102" s="204">
        <v>0</v>
      </c>
      <c r="V102" s="204">
        <f>ROUND(E102*U102,2)</f>
        <v>0</v>
      </c>
      <c r="W102" s="204"/>
      <c r="X102" s="204" t="s">
        <v>218</v>
      </c>
      <c r="Y102" s="205"/>
      <c r="Z102" s="205"/>
      <c r="AA102" s="205"/>
      <c r="AB102" s="205"/>
      <c r="AC102" s="205"/>
      <c r="AD102" s="205"/>
      <c r="AE102" s="205"/>
      <c r="AF102" s="205"/>
      <c r="AG102" s="205" t="s">
        <v>1051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1">
      <c r="A103" s="196">
        <v>92</v>
      </c>
      <c r="B103" s="197" t="s">
        <v>1233</v>
      </c>
      <c r="C103" s="198" t="s">
        <v>1234</v>
      </c>
      <c r="D103" s="199" t="s">
        <v>203</v>
      </c>
      <c r="E103" s="200">
        <v>150</v>
      </c>
      <c r="F103" s="201"/>
      <c r="G103" s="202">
        <f>ROUND(E103*F103,2)</f>
        <v>0</v>
      </c>
      <c r="H103" s="201"/>
      <c r="I103" s="202">
        <f>ROUND(E103*H103,2)</f>
        <v>0</v>
      </c>
      <c r="J103" s="201"/>
      <c r="K103" s="202">
        <f>ROUND(E103*J103,2)</f>
        <v>0</v>
      </c>
      <c r="L103" s="202">
        <v>21</v>
      </c>
      <c r="M103" s="202">
        <f>G103*(1+L103/100)</f>
        <v>0</v>
      </c>
      <c r="N103" s="202">
        <v>0</v>
      </c>
      <c r="O103" s="202">
        <f>ROUND(E103*N103,2)</f>
        <v>0</v>
      </c>
      <c r="P103" s="202">
        <v>0</v>
      </c>
      <c r="Q103" s="202">
        <f>ROUND(E103*P103,2)</f>
        <v>0</v>
      </c>
      <c r="R103" s="202"/>
      <c r="S103" s="202" t="s">
        <v>163</v>
      </c>
      <c r="T103" s="203" t="s">
        <v>164</v>
      </c>
      <c r="U103" s="204">
        <v>0</v>
      </c>
      <c r="V103" s="204">
        <f>ROUND(E103*U103,2)</f>
        <v>0</v>
      </c>
      <c r="W103" s="204"/>
      <c r="X103" s="204" t="s">
        <v>218</v>
      </c>
      <c r="Y103" s="205"/>
      <c r="Z103" s="205"/>
      <c r="AA103" s="205"/>
      <c r="AB103" s="205"/>
      <c r="AC103" s="205"/>
      <c r="AD103" s="205"/>
      <c r="AE103" s="205"/>
      <c r="AF103" s="205"/>
      <c r="AG103" s="205" t="s">
        <v>1051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1">
      <c r="A104" s="196">
        <v>93</v>
      </c>
      <c r="B104" s="197" t="s">
        <v>1235</v>
      </c>
      <c r="C104" s="198" t="s">
        <v>1236</v>
      </c>
      <c r="D104" s="199" t="s">
        <v>203</v>
      </c>
      <c r="E104" s="200">
        <v>100</v>
      </c>
      <c r="F104" s="201"/>
      <c r="G104" s="202">
        <f>ROUND(E104*F104,2)</f>
        <v>0</v>
      </c>
      <c r="H104" s="201"/>
      <c r="I104" s="202">
        <f>ROUND(E104*H104,2)</f>
        <v>0</v>
      </c>
      <c r="J104" s="201"/>
      <c r="K104" s="202">
        <f>ROUND(E104*J104,2)</f>
        <v>0</v>
      </c>
      <c r="L104" s="202">
        <v>21</v>
      </c>
      <c r="M104" s="202">
        <f>G104*(1+L104/100)</f>
        <v>0</v>
      </c>
      <c r="N104" s="202">
        <v>0</v>
      </c>
      <c r="O104" s="202">
        <f>ROUND(E104*N104,2)</f>
        <v>0</v>
      </c>
      <c r="P104" s="202">
        <v>0</v>
      </c>
      <c r="Q104" s="202">
        <f>ROUND(E104*P104,2)</f>
        <v>0</v>
      </c>
      <c r="R104" s="202"/>
      <c r="S104" s="202" t="s">
        <v>163</v>
      </c>
      <c r="T104" s="203" t="s">
        <v>164</v>
      </c>
      <c r="U104" s="204">
        <v>0</v>
      </c>
      <c r="V104" s="204">
        <f>ROUND(E104*U104,2)</f>
        <v>0</v>
      </c>
      <c r="W104" s="204"/>
      <c r="X104" s="204" t="s">
        <v>165</v>
      </c>
      <c r="Y104" s="205"/>
      <c r="Z104" s="205"/>
      <c r="AA104" s="205"/>
      <c r="AB104" s="205"/>
      <c r="AC104" s="205"/>
      <c r="AD104" s="205"/>
      <c r="AE104" s="205"/>
      <c r="AF104" s="205"/>
      <c r="AG104" s="205" t="s">
        <v>1054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12.75" outlineLevel="1">
      <c r="A105" s="196">
        <v>94</v>
      </c>
      <c r="B105" s="197" t="s">
        <v>1237</v>
      </c>
      <c r="C105" s="198" t="s">
        <v>1238</v>
      </c>
      <c r="D105" s="199" t="s">
        <v>203</v>
      </c>
      <c r="E105" s="200">
        <v>1050</v>
      </c>
      <c r="F105" s="201"/>
      <c r="G105" s="202">
        <f>ROUND(E105*F105,2)</f>
        <v>0</v>
      </c>
      <c r="H105" s="201"/>
      <c r="I105" s="202">
        <f>ROUND(E105*H105,2)</f>
        <v>0</v>
      </c>
      <c r="J105" s="201"/>
      <c r="K105" s="202">
        <f>ROUND(E105*J105,2)</f>
        <v>0</v>
      </c>
      <c r="L105" s="202">
        <v>21</v>
      </c>
      <c r="M105" s="202">
        <f>G105*(1+L105/100)</f>
        <v>0</v>
      </c>
      <c r="N105" s="202">
        <v>0</v>
      </c>
      <c r="O105" s="202">
        <f>ROUND(E105*N105,2)</f>
        <v>0</v>
      </c>
      <c r="P105" s="202">
        <v>0</v>
      </c>
      <c r="Q105" s="202">
        <f>ROUND(E105*P105,2)</f>
        <v>0</v>
      </c>
      <c r="R105" s="202"/>
      <c r="S105" s="202" t="s">
        <v>163</v>
      </c>
      <c r="T105" s="203" t="s">
        <v>164</v>
      </c>
      <c r="U105" s="204">
        <v>0</v>
      </c>
      <c r="V105" s="204">
        <f>ROUND(E105*U105,2)</f>
        <v>0</v>
      </c>
      <c r="W105" s="204"/>
      <c r="X105" s="204" t="s">
        <v>165</v>
      </c>
      <c r="Y105" s="205"/>
      <c r="Z105" s="205"/>
      <c r="AA105" s="205"/>
      <c r="AB105" s="205"/>
      <c r="AC105" s="205"/>
      <c r="AD105" s="205"/>
      <c r="AE105" s="205"/>
      <c r="AF105" s="205"/>
      <c r="AG105" s="205" t="s">
        <v>1054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outlineLevel="1">
      <c r="A106" s="196">
        <v>95</v>
      </c>
      <c r="B106" s="197" t="s">
        <v>1239</v>
      </c>
      <c r="C106" s="198" t="s">
        <v>1240</v>
      </c>
      <c r="D106" s="199" t="s">
        <v>203</v>
      </c>
      <c r="E106" s="200">
        <v>60</v>
      </c>
      <c r="F106" s="201"/>
      <c r="G106" s="202">
        <f>ROUND(E106*F106,2)</f>
        <v>0</v>
      </c>
      <c r="H106" s="201"/>
      <c r="I106" s="202">
        <f>ROUND(E106*H106,2)</f>
        <v>0</v>
      </c>
      <c r="J106" s="201"/>
      <c r="K106" s="202">
        <f>ROUND(E106*J106,2)</f>
        <v>0</v>
      </c>
      <c r="L106" s="202">
        <v>21</v>
      </c>
      <c r="M106" s="202">
        <f>G106*(1+L106/100)</f>
        <v>0</v>
      </c>
      <c r="N106" s="202">
        <v>0</v>
      </c>
      <c r="O106" s="202">
        <f>ROUND(E106*N106,2)</f>
        <v>0</v>
      </c>
      <c r="P106" s="202">
        <v>0</v>
      </c>
      <c r="Q106" s="202">
        <f>ROUND(E106*P106,2)</f>
        <v>0</v>
      </c>
      <c r="R106" s="202"/>
      <c r="S106" s="202" t="s">
        <v>163</v>
      </c>
      <c r="T106" s="203" t="s">
        <v>164</v>
      </c>
      <c r="U106" s="204">
        <v>0</v>
      </c>
      <c r="V106" s="204">
        <f>ROUND(E106*U106,2)</f>
        <v>0</v>
      </c>
      <c r="W106" s="204"/>
      <c r="X106" s="204" t="s">
        <v>218</v>
      </c>
      <c r="Y106" s="205"/>
      <c r="Z106" s="205"/>
      <c r="AA106" s="205"/>
      <c r="AB106" s="205"/>
      <c r="AC106" s="205"/>
      <c r="AD106" s="205"/>
      <c r="AE106" s="205"/>
      <c r="AF106" s="205"/>
      <c r="AG106" s="205" t="s">
        <v>1051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1">
      <c r="A107" s="196">
        <v>96</v>
      </c>
      <c r="B107" s="197" t="s">
        <v>1241</v>
      </c>
      <c r="C107" s="198" t="s">
        <v>1242</v>
      </c>
      <c r="D107" s="199" t="s">
        <v>1243</v>
      </c>
      <c r="E107" s="200">
        <v>60</v>
      </c>
      <c r="F107" s="201"/>
      <c r="G107" s="202">
        <f>ROUND(E107*F107,2)</f>
        <v>0</v>
      </c>
      <c r="H107" s="201"/>
      <c r="I107" s="202">
        <f>ROUND(E107*H107,2)</f>
        <v>0</v>
      </c>
      <c r="J107" s="201"/>
      <c r="K107" s="202">
        <f>ROUND(E107*J107,2)</f>
        <v>0</v>
      </c>
      <c r="L107" s="202">
        <v>21</v>
      </c>
      <c r="M107" s="202">
        <f>G107*(1+L107/100)</f>
        <v>0</v>
      </c>
      <c r="N107" s="202">
        <v>0</v>
      </c>
      <c r="O107" s="202">
        <f>ROUND(E107*N107,2)</f>
        <v>0</v>
      </c>
      <c r="P107" s="202">
        <v>0</v>
      </c>
      <c r="Q107" s="202">
        <f>ROUND(E107*P107,2)</f>
        <v>0</v>
      </c>
      <c r="R107" s="202"/>
      <c r="S107" s="202" t="s">
        <v>163</v>
      </c>
      <c r="T107" s="203" t="s">
        <v>164</v>
      </c>
      <c r="U107" s="204">
        <v>0</v>
      </c>
      <c r="V107" s="204">
        <f>ROUND(E107*U107,2)</f>
        <v>0</v>
      </c>
      <c r="W107" s="204"/>
      <c r="X107" s="204" t="s">
        <v>218</v>
      </c>
      <c r="Y107" s="205"/>
      <c r="Z107" s="205"/>
      <c r="AA107" s="205"/>
      <c r="AB107" s="205"/>
      <c r="AC107" s="205"/>
      <c r="AD107" s="205"/>
      <c r="AE107" s="205"/>
      <c r="AF107" s="205"/>
      <c r="AG107" s="205" t="s">
        <v>1051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1">
      <c r="A108" s="196">
        <v>97</v>
      </c>
      <c r="B108" s="197" t="s">
        <v>1244</v>
      </c>
      <c r="C108" s="198" t="s">
        <v>1245</v>
      </c>
      <c r="D108" s="199" t="s">
        <v>203</v>
      </c>
      <c r="E108" s="200">
        <v>60</v>
      </c>
      <c r="F108" s="201"/>
      <c r="G108" s="202">
        <f>ROUND(E108*F108,2)</f>
        <v>0</v>
      </c>
      <c r="H108" s="201"/>
      <c r="I108" s="202">
        <f>ROUND(E108*H108,2)</f>
        <v>0</v>
      </c>
      <c r="J108" s="201"/>
      <c r="K108" s="202">
        <f>ROUND(E108*J108,2)</f>
        <v>0</v>
      </c>
      <c r="L108" s="202">
        <v>21</v>
      </c>
      <c r="M108" s="202">
        <f>G108*(1+L108/100)</f>
        <v>0</v>
      </c>
      <c r="N108" s="202">
        <v>0</v>
      </c>
      <c r="O108" s="202">
        <f>ROUND(E108*N108,2)</f>
        <v>0</v>
      </c>
      <c r="P108" s="202">
        <v>0</v>
      </c>
      <c r="Q108" s="202">
        <f>ROUND(E108*P108,2)</f>
        <v>0</v>
      </c>
      <c r="R108" s="202"/>
      <c r="S108" s="202" t="s">
        <v>163</v>
      </c>
      <c r="T108" s="203" t="s">
        <v>164</v>
      </c>
      <c r="U108" s="204">
        <v>0</v>
      </c>
      <c r="V108" s="204">
        <f>ROUND(E108*U108,2)</f>
        <v>0</v>
      </c>
      <c r="W108" s="204"/>
      <c r="X108" s="204" t="s">
        <v>218</v>
      </c>
      <c r="Y108" s="205"/>
      <c r="Z108" s="205"/>
      <c r="AA108" s="205"/>
      <c r="AB108" s="205"/>
      <c r="AC108" s="205"/>
      <c r="AD108" s="205"/>
      <c r="AE108" s="205"/>
      <c r="AF108" s="205"/>
      <c r="AG108" s="205" t="s">
        <v>1051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12.75" outlineLevel="1">
      <c r="A109" s="196">
        <v>98</v>
      </c>
      <c r="B109" s="197" t="s">
        <v>1246</v>
      </c>
      <c r="C109" s="198" t="s">
        <v>1247</v>
      </c>
      <c r="D109" s="199" t="s">
        <v>203</v>
      </c>
      <c r="E109" s="200">
        <v>60</v>
      </c>
      <c r="F109" s="201"/>
      <c r="G109" s="202">
        <f>ROUND(E109*F109,2)</f>
        <v>0</v>
      </c>
      <c r="H109" s="201"/>
      <c r="I109" s="202">
        <f>ROUND(E109*H109,2)</f>
        <v>0</v>
      </c>
      <c r="J109" s="201"/>
      <c r="K109" s="202">
        <f>ROUND(E109*J109,2)</f>
        <v>0</v>
      </c>
      <c r="L109" s="202">
        <v>21</v>
      </c>
      <c r="M109" s="202">
        <f>G109*(1+L109/100)</f>
        <v>0</v>
      </c>
      <c r="N109" s="202">
        <v>0</v>
      </c>
      <c r="O109" s="202">
        <f>ROUND(E109*N109,2)</f>
        <v>0</v>
      </c>
      <c r="P109" s="202">
        <v>0</v>
      </c>
      <c r="Q109" s="202">
        <f>ROUND(E109*P109,2)</f>
        <v>0</v>
      </c>
      <c r="R109" s="202"/>
      <c r="S109" s="202" t="s">
        <v>163</v>
      </c>
      <c r="T109" s="203" t="s">
        <v>164</v>
      </c>
      <c r="U109" s="204">
        <v>0</v>
      </c>
      <c r="V109" s="204">
        <f>ROUND(E109*U109,2)</f>
        <v>0</v>
      </c>
      <c r="W109" s="204"/>
      <c r="X109" s="204" t="s">
        <v>165</v>
      </c>
      <c r="Y109" s="205"/>
      <c r="Z109" s="205"/>
      <c r="AA109" s="205"/>
      <c r="AB109" s="205"/>
      <c r="AC109" s="205"/>
      <c r="AD109" s="205"/>
      <c r="AE109" s="205"/>
      <c r="AF109" s="205"/>
      <c r="AG109" s="205" t="s">
        <v>1054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outlineLevel="1">
      <c r="A110" s="196">
        <v>99</v>
      </c>
      <c r="B110" s="197" t="s">
        <v>1248</v>
      </c>
      <c r="C110" s="198" t="s">
        <v>1249</v>
      </c>
      <c r="D110" s="199" t="s">
        <v>203</v>
      </c>
      <c r="E110" s="200">
        <v>60</v>
      </c>
      <c r="F110" s="201"/>
      <c r="G110" s="202">
        <f>ROUND(E110*F110,2)</f>
        <v>0</v>
      </c>
      <c r="H110" s="201"/>
      <c r="I110" s="202">
        <f>ROUND(E110*H110,2)</f>
        <v>0</v>
      </c>
      <c r="J110" s="201"/>
      <c r="K110" s="202">
        <f>ROUND(E110*J110,2)</f>
        <v>0</v>
      </c>
      <c r="L110" s="202">
        <v>21</v>
      </c>
      <c r="M110" s="202">
        <f>G110*(1+L110/100)</f>
        <v>0</v>
      </c>
      <c r="N110" s="202">
        <v>0</v>
      </c>
      <c r="O110" s="202">
        <f>ROUND(E110*N110,2)</f>
        <v>0</v>
      </c>
      <c r="P110" s="202">
        <v>0</v>
      </c>
      <c r="Q110" s="202">
        <f>ROUND(E110*P110,2)</f>
        <v>0</v>
      </c>
      <c r="R110" s="202"/>
      <c r="S110" s="202" t="s">
        <v>163</v>
      </c>
      <c r="T110" s="203" t="s">
        <v>164</v>
      </c>
      <c r="U110" s="204">
        <v>0</v>
      </c>
      <c r="V110" s="204">
        <f>ROUND(E110*U110,2)</f>
        <v>0</v>
      </c>
      <c r="W110" s="204"/>
      <c r="X110" s="204" t="s">
        <v>165</v>
      </c>
      <c r="Y110" s="205"/>
      <c r="Z110" s="205"/>
      <c r="AA110" s="205"/>
      <c r="AB110" s="205"/>
      <c r="AC110" s="205"/>
      <c r="AD110" s="205"/>
      <c r="AE110" s="205"/>
      <c r="AF110" s="205"/>
      <c r="AG110" s="205" t="s">
        <v>1054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196">
        <v>100</v>
      </c>
      <c r="B111" s="197" t="s">
        <v>1250</v>
      </c>
      <c r="C111" s="198" t="s">
        <v>1251</v>
      </c>
      <c r="D111" s="199" t="s">
        <v>203</v>
      </c>
      <c r="E111" s="200">
        <v>100</v>
      </c>
      <c r="F111" s="201"/>
      <c r="G111" s="202">
        <f>ROUND(E111*F111,2)</f>
        <v>0</v>
      </c>
      <c r="H111" s="201"/>
      <c r="I111" s="202">
        <f>ROUND(E111*H111,2)</f>
        <v>0</v>
      </c>
      <c r="J111" s="201"/>
      <c r="K111" s="202">
        <f>ROUND(E111*J111,2)</f>
        <v>0</v>
      </c>
      <c r="L111" s="202">
        <v>21</v>
      </c>
      <c r="M111" s="202">
        <f>G111*(1+L111/100)</f>
        <v>0</v>
      </c>
      <c r="N111" s="202">
        <v>0</v>
      </c>
      <c r="O111" s="202">
        <f>ROUND(E111*N111,2)</f>
        <v>0</v>
      </c>
      <c r="P111" s="202">
        <v>0</v>
      </c>
      <c r="Q111" s="202">
        <f>ROUND(E111*P111,2)</f>
        <v>0</v>
      </c>
      <c r="R111" s="202"/>
      <c r="S111" s="202" t="s">
        <v>163</v>
      </c>
      <c r="T111" s="203" t="s">
        <v>164</v>
      </c>
      <c r="U111" s="204">
        <v>0</v>
      </c>
      <c r="V111" s="204">
        <f>ROUND(E111*U111,2)</f>
        <v>0</v>
      </c>
      <c r="W111" s="204"/>
      <c r="X111" s="204" t="s">
        <v>165</v>
      </c>
      <c r="Y111" s="205"/>
      <c r="Z111" s="205"/>
      <c r="AA111" s="205"/>
      <c r="AB111" s="205"/>
      <c r="AC111" s="205"/>
      <c r="AD111" s="205"/>
      <c r="AE111" s="205"/>
      <c r="AF111" s="205"/>
      <c r="AG111" s="205" t="s">
        <v>1054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1">
      <c r="A112" s="196">
        <v>101</v>
      </c>
      <c r="B112" s="197" t="s">
        <v>1252</v>
      </c>
      <c r="C112" s="198" t="s">
        <v>1253</v>
      </c>
      <c r="D112" s="199" t="s">
        <v>216</v>
      </c>
      <c r="E112" s="200">
        <v>60</v>
      </c>
      <c r="F112" s="201"/>
      <c r="G112" s="202">
        <f>ROUND(E112*F112,2)</f>
        <v>0</v>
      </c>
      <c r="H112" s="201"/>
      <c r="I112" s="202">
        <f>ROUND(E112*H112,2)</f>
        <v>0</v>
      </c>
      <c r="J112" s="201"/>
      <c r="K112" s="202">
        <f>ROUND(E112*J112,2)</f>
        <v>0</v>
      </c>
      <c r="L112" s="202">
        <v>21</v>
      </c>
      <c r="M112" s="202">
        <f>G112*(1+L112/100)</f>
        <v>0</v>
      </c>
      <c r="N112" s="202">
        <v>0</v>
      </c>
      <c r="O112" s="202">
        <f>ROUND(E112*N112,2)</f>
        <v>0</v>
      </c>
      <c r="P112" s="202">
        <v>0</v>
      </c>
      <c r="Q112" s="202">
        <f>ROUND(E112*P112,2)</f>
        <v>0</v>
      </c>
      <c r="R112" s="202"/>
      <c r="S112" s="202" t="s">
        <v>163</v>
      </c>
      <c r="T112" s="203" t="s">
        <v>164</v>
      </c>
      <c r="U112" s="204">
        <v>0</v>
      </c>
      <c r="V112" s="204">
        <f>ROUND(E112*U112,2)</f>
        <v>0</v>
      </c>
      <c r="W112" s="204"/>
      <c r="X112" s="204" t="s">
        <v>165</v>
      </c>
      <c r="Y112" s="205"/>
      <c r="Z112" s="205"/>
      <c r="AA112" s="205"/>
      <c r="AB112" s="205"/>
      <c r="AC112" s="205"/>
      <c r="AD112" s="205"/>
      <c r="AE112" s="205"/>
      <c r="AF112" s="205"/>
      <c r="AG112" s="205" t="s">
        <v>1054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12.75" outlineLevel="1">
      <c r="A113" s="196">
        <v>102</v>
      </c>
      <c r="B113" s="197" t="s">
        <v>1254</v>
      </c>
      <c r="C113" s="198" t="s">
        <v>1255</v>
      </c>
      <c r="D113" s="199" t="s">
        <v>1243</v>
      </c>
      <c r="E113" s="200">
        <v>1</v>
      </c>
      <c r="F113" s="201"/>
      <c r="G113" s="202">
        <f>ROUND(E113*F113,2)</f>
        <v>0</v>
      </c>
      <c r="H113" s="201"/>
      <c r="I113" s="202">
        <f>ROUND(E113*H113,2)</f>
        <v>0</v>
      </c>
      <c r="J113" s="201"/>
      <c r="K113" s="202">
        <f>ROUND(E113*J113,2)</f>
        <v>0</v>
      </c>
      <c r="L113" s="202">
        <v>21</v>
      </c>
      <c r="M113" s="202">
        <f>G113*(1+L113/100)</f>
        <v>0</v>
      </c>
      <c r="N113" s="202">
        <v>0</v>
      </c>
      <c r="O113" s="202">
        <f>ROUND(E113*N113,2)</f>
        <v>0</v>
      </c>
      <c r="P113" s="202">
        <v>0</v>
      </c>
      <c r="Q113" s="202">
        <f>ROUND(E113*P113,2)</f>
        <v>0</v>
      </c>
      <c r="R113" s="202"/>
      <c r="S113" s="202" t="s">
        <v>163</v>
      </c>
      <c r="T113" s="203" t="s">
        <v>164</v>
      </c>
      <c r="U113" s="204">
        <v>0</v>
      </c>
      <c r="V113" s="204">
        <f>ROUND(E113*U113,2)</f>
        <v>0</v>
      </c>
      <c r="W113" s="204"/>
      <c r="X113" s="204" t="s">
        <v>165</v>
      </c>
      <c r="Y113" s="205"/>
      <c r="Z113" s="205"/>
      <c r="AA113" s="205"/>
      <c r="AB113" s="205"/>
      <c r="AC113" s="205"/>
      <c r="AD113" s="205"/>
      <c r="AE113" s="205"/>
      <c r="AF113" s="205"/>
      <c r="AG113" s="205" t="s">
        <v>1054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33" ht="12.75">
      <c r="A114" s="188" t="s">
        <v>158</v>
      </c>
      <c r="B114" s="189" t="s">
        <v>120</v>
      </c>
      <c r="C114" s="190" t="s">
        <v>121</v>
      </c>
      <c r="D114" s="191"/>
      <c r="E114" s="192"/>
      <c r="F114" s="193"/>
      <c r="G114" s="193">
        <f>SUMIF(AG115:AG117,"&lt;&gt;NOR",G115:G117)</f>
        <v>0</v>
      </c>
      <c r="H114" s="193"/>
      <c r="I114" s="193">
        <f>SUM(I115:I117)</f>
        <v>0</v>
      </c>
      <c r="J114" s="193"/>
      <c r="K114" s="193">
        <f>SUM(K115:K117)</f>
        <v>0</v>
      </c>
      <c r="L114" s="193"/>
      <c r="M114" s="193">
        <f>SUM(M115:M117)</f>
        <v>0</v>
      </c>
      <c r="N114" s="193"/>
      <c r="O114" s="193">
        <f>SUM(O115:O117)</f>
        <v>0</v>
      </c>
      <c r="P114" s="193"/>
      <c r="Q114" s="193">
        <f>SUM(Q115:Q117)</f>
        <v>0</v>
      </c>
      <c r="R114" s="193"/>
      <c r="S114" s="193"/>
      <c r="T114" s="194"/>
      <c r="U114" s="195"/>
      <c r="V114" s="195">
        <f>SUM(V115:V117)</f>
        <v>0</v>
      </c>
      <c r="W114" s="195"/>
      <c r="X114" s="195"/>
      <c r="AG114" t="s">
        <v>159</v>
      </c>
    </row>
    <row r="115" spans="1:60" ht="12.75" outlineLevel="1">
      <c r="A115" s="196">
        <v>103</v>
      </c>
      <c r="B115" s="197" t="s">
        <v>1256</v>
      </c>
      <c r="C115" s="198" t="s">
        <v>1257</v>
      </c>
      <c r="D115" s="199" t="s">
        <v>1258</v>
      </c>
      <c r="E115" s="200">
        <v>78</v>
      </c>
      <c r="F115" s="201"/>
      <c r="G115" s="202">
        <f>ROUND(E115*F115,2)</f>
        <v>0</v>
      </c>
      <c r="H115" s="201"/>
      <c r="I115" s="202">
        <f>ROUND(E115*H115,2)</f>
        <v>0</v>
      </c>
      <c r="J115" s="201"/>
      <c r="K115" s="202">
        <f>ROUND(E115*J115,2)</f>
        <v>0</v>
      </c>
      <c r="L115" s="202">
        <v>21</v>
      </c>
      <c r="M115" s="202">
        <f>G115*(1+L115/100)</f>
        <v>0</v>
      </c>
      <c r="N115" s="202">
        <v>0</v>
      </c>
      <c r="O115" s="202">
        <f>ROUND(E115*N115,2)</f>
        <v>0</v>
      </c>
      <c r="P115" s="202">
        <v>0</v>
      </c>
      <c r="Q115" s="202">
        <f>ROUND(E115*P115,2)</f>
        <v>0</v>
      </c>
      <c r="R115" s="202"/>
      <c r="S115" s="202" t="s">
        <v>163</v>
      </c>
      <c r="T115" s="203" t="s">
        <v>164</v>
      </c>
      <c r="U115" s="204">
        <v>0</v>
      </c>
      <c r="V115" s="204">
        <f>ROUND(E115*U115,2)</f>
        <v>0</v>
      </c>
      <c r="W115" s="204"/>
      <c r="X115" s="204" t="s">
        <v>218</v>
      </c>
      <c r="Y115" s="205"/>
      <c r="Z115" s="205"/>
      <c r="AA115" s="205"/>
      <c r="AB115" s="205"/>
      <c r="AC115" s="205"/>
      <c r="AD115" s="205"/>
      <c r="AE115" s="205"/>
      <c r="AF115" s="205"/>
      <c r="AG115" s="205" t="s">
        <v>1051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outlineLevel="1">
      <c r="A116" s="196">
        <v>104</v>
      </c>
      <c r="B116" s="197" t="s">
        <v>1259</v>
      </c>
      <c r="C116" s="198" t="s">
        <v>1260</v>
      </c>
      <c r="D116" s="199" t="s">
        <v>1258</v>
      </c>
      <c r="E116" s="200">
        <v>78</v>
      </c>
      <c r="F116" s="201"/>
      <c r="G116" s="202">
        <f>ROUND(E116*F116,2)</f>
        <v>0</v>
      </c>
      <c r="H116" s="201"/>
      <c r="I116" s="202">
        <f>ROUND(E116*H116,2)</f>
        <v>0</v>
      </c>
      <c r="J116" s="201"/>
      <c r="K116" s="202">
        <f>ROUND(E116*J116,2)</f>
        <v>0</v>
      </c>
      <c r="L116" s="202">
        <v>21</v>
      </c>
      <c r="M116" s="202">
        <f>G116*(1+L116/100)</f>
        <v>0</v>
      </c>
      <c r="N116" s="202">
        <v>0</v>
      </c>
      <c r="O116" s="202">
        <f>ROUND(E116*N116,2)</f>
        <v>0</v>
      </c>
      <c r="P116" s="202">
        <v>0</v>
      </c>
      <c r="Q116" s="202">
        <f>ROUND(E116*P116,2)</f>
        <v>0</v>
      </c>
      <c r="R116" s="202"/>
      <c r="S116" s="202" t="s">
        <v>163</v>
      </c>
      <c r="T116" s="203" t="s">
        <v>164</v>
      </c>
      <c r="U116" s="204">
        <v>0</v>
      </c>
      <c r="V116" s="204">
        <f>ROUND(E116*U116,2)</f>
        <v>0</v>
      </c>
      <c r="W116" s="204"/>
      <c r="X116" s="204" t="s">
        <v>218</v>
      </c>
      <c r="Y116" s="205"/>
      <c r="Z116" s="205"/>
      <c r="AA116" s="205"/>
      <c r="AB116" s="205"/>
      <c r="AC116" s="205"/>
      <c r="AD116" s="205"/>
      <c r="AE116" s="205"/>
      <c r="AF116" s="205"/>
      <c r="AG116" s="205" t="s">
        <v>1051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19.4" outlineLevel="1">
      <c r="A117" s="196">
        <v>105</v>
      </c>
      <c r="B117" s="197" t="s">
        <v>1261</v>
      </c>
      <c r="C117" s="198" t="s">
        <v>1262</v>
      </c>
      <c r="D117" s="199" t="s">
        <v>171</v>
      </c>
      <c r="E117" s="200">
        <v>78</v>
      </c>
      <c r="F117" s="201"/>
      <c r="G117" s="202">
        <f>ROUND(E117*F117,2)</f>
        <v>0</v>
      </c>
      <c r="H117" s="201"/>
      <c r="I117" s="202">
        <f>ROUND(E117*H117,2)</f>
        <v>0</v>
      </c>
      <c r="J117" s="201"/>
      <c r="K117" s="202">
        <f>ROUND(E117*J117,2)</f>
        <v>0</v>
      </c>
      <c r="L117" s="202">
        <v>21</v>
      </c>
      <c r="M117" s="202">
        <f>G117*(1+L117/100)</f>
        <v>0</v>
      </c>
      <c r="N117" s="202">
        <v>0</v>
      </c>
      <c r="O117" s="202">
        <f>ROUND(E117*N117,2)</f>
        <v>0</v>
      </c>
      <c r="P117" s="202">
        <v>0</v>
      </c>
      <c r="Q117" s="202">
        <f>ROUND(E117*P117,2)</f>
        <v>0</v>
      </c>
      <c r="R117" s="202"/>
      <c r="S117" s="202" t="s">
        <v>163</v>
      </c>
      <c r="T117" s="203" t="s">
        <v>164</v>
      </c>
      <c r="U117" s="204">
        <v>0</v>
      </c>
      <c r="V117" s="204">
        <f>ROUND(E117*U117,2)</f>
        <v>0</v>
      </c>
      <c r="W117" s="204"/>
      <c r="X117" s="204" t="s">
        <v>218</v>
      </c>
      <c r="Y117" s="205"/>
      <c r="Z117" s="205"/>
      <c r="AA117" s="205"/>
      <c r="AB117" s="205"/>
      <c r="AC117" s="205"/>
      <c r="AD117" s="205"/>
      <c r="AE117" s="205"/>
      <c r="AF117" s="205"/>
      <c r="AG117" s="205" t="s">
        <v>1051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33" ht="12.75">
      <c r="A118" s="188" t="s">
        <v>158</v>
      </c>
      <c r="B118" s="189" t="s">
        <v>118</v>
      </c>
      <c r="C118" s="190" t="s">
        <v>119</v>
      </c>
      <c r="D118" s="191"/>
      <c r="E118" s="192"/>
      <c r="F118" s="193"/>
      <c r="G118" s="193">
        <f>SUMIF(AG119:AG132,"&lt;&gt;NOR",G119:G132)</f>
        <v>0</v>
      </c>
      <c r="H118" s="193"/>
      <c r="I118" s="193">
        <f>SUM(I119:I132)</f>
        <v>0</v>
      </c>
      <c r="J118" s="193"/>
      <c r="K118" s="193">
        <f>SUM(K119:K132)</f>
        <v>0</v>
      </c>
      <c r="L118" s="193"/>
      <c r="M118" s="193">
        <f>SUM(M119:M132)</f>
        <v>0</v>
      </c>
      <c r="N118" s="193"/>
      <c r="O118" s="193">
        <f>SUM(O119:O132)</f>
        <v>0</v>
      </c>
      <c r="P118" s="193"/>
      <c r="Q118" s="193">
        <f>SUM(Q119:Q132)</f>
        <v>0</v>
      </c>
      <c r="R118" s="193"/>
      <c r="S118" s="193"/>
      <c r="T118" s="194"/>
      <c r="U118" s="195"/>
      <c r="V118" s="195">
        <f>SUM(V119:V132)</f>
        <v>0</v>
      </c>
      <c r="W118" s="195"/>
      <c r="X118" s="195"/>
      <c r="AG118" t="s">
        <v>159</v>
      </c>
    </row>
    <row r="119" spans="1:60" ht="12.75" outlineLevel="1">
      <c r="A119" s="196">
        <v>106</v>
      </c>
      <c r="B119" s="197" t="s">
        <v>1263</v>
      </c>
      <c r="C119" s="198" t="s">
        <v>53</v>
      </c>
      <c r="D119" s="199" t="s">
        <v>179</v>
      </c>
      <c r="E119" s="200">
        <v>120</v>
      </c>
      <c r="F119" s="201"/>
      <c r="G119" s="202">
        <f>ROUND(E119*F119,2)</f>
        <v>0</v>
      </c>
      <c r="H119" s="201"/>
      <c r="I119" s="202">
        <f>ROUND(E119*H119,2)</f>
        <v>0</v>
      </c>
      <c r="J119" s="201"/>
      <c r="K119" s="202">
        <f>ROUND(E119*J119,2)</f>
        <v>0</v>
      </c>
      <c r="L119" s="202">
        <v>21</v>
      </c>
      <c r="M119" s="202">
        <f>G119*(1+L119/100)</f>
        <v>0</v>
      </c>
      <c r="N119" s="202">
        <v>0</v>
      </c>
      <c r="O119" s="202">
        <f>ROUND(E119*N119,2)</f>
        <v>0</v>
      </c>
      <c r="P119" s="202">
        <v>0</v>
      </c>
      <c r="Q119" s="202">
        <f>ROUND(E119*P119,2)</f>
        <v>0</v>
      </c>
      <c r="R119" s="202"/>
      <c r="S119" s="202" t="s">
        <v>163</v>
      </c>
      <c r="T119" s="203" t="s">
        <v>164</v>
      </c>
      <c r="U119" s="204">
        <v>0</v>
      </c>
      <c r="V119" s="204">
        <f>ROUND(E119*U119,2)</f>
        <v>0</v>
      </c>
      <c r="W119" s="204"/>
      <c r="X119" s="204" t="s">
        <v>165</v>
      </c>
      <c r="Y119" s="205"/>
      <c r="Z119" s="205"/>
      <c r="AA119" s="205"/>
      <c r="AB119" s="205"/>
      <c r="AC119" s="205"/>
      <c r="AD119" s="205"/>
      <c r="AE119" s="205"/>
      <c r="AF119" s="205"/>
      <c r="AG119" s="205" t="s">
        <v>1054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outlineLevel="1">
      <c r="A120" s="196">
        <v>107</v>
      </c>
      <c r="B120" s="197" t="s">
        <v>1264</v>
      </c>
      <c r="C120" s="198" t="s">
        <v>1265</v>
      </c>
      <c r="D120" s="199" t="s">
        <v>216</v>
      </c>
      <c r="E120" s="200">
        <v>1</v>
      </c>
      <c r="F120" s="201"/>
      <c r="G120" s="202">
        <f>ROUND(E120*F120,2)</f>
        <v>0</v>
      </c>
      <c r="H120" s="201"/>
      <c r="I120" s="202">
        <f>ROUND(E120*H120,2)</f>
        <v>0</v>
      </c>
      <c r="J120" s="201"/>
      <c r="K120" s="202">
        <f>ROUND(E120*J120,2)</f>
        <v>0</v>
      </c>
      <c r="L120" s="202">
        <v>21</v>
      </c>
      <c r="M120" s="202">
        <f>G120*(1+L120/100)</f>
        <v>0</v>
      </c>
      <c r="N120" s="202">
        <v>0</v>
      </c>
      <c r="O120" s="202">
        <f>ROUND(E120*N120,2)</f>
        <v>0</v>
      </c>
      <c r="P120" s="202">
        <v>0</v>
      </c>
      <c r="Q120" s="202">
        <f>ROUND(E120*P120,2)</f>
        <v>0</v>
      </c>
      <c r="R120" s="202"/>
      <c r="S120" s="202" t="s">
        <v>163</v>
      </c>
      <c r="T120" s="203" t="s">
        <v>164</v>
      </c>
      <c r="U120" s="204">
        <v>0</v>
      </c>
      <c r="V120" s="204">
        <f>ROUND(E120*U120,2)</f>
        <v>0</v>
      </c>
      <c r="W120" s="204"/>
      <c r="X120" s="204" t="s">
        <v>218</v>
      </c>
      <c r="Y120" s="205"/>
      <c r="Z120" s="205"/>
      <c r="AA120" s="205"/>
      <c r="AB120" s="205"/>
      <c r="AC120" s="205"/>
      <c r="AD120" s="205"/>
      <c r="AE120" s="205"/>
      <c r="AF120" s="205"/>
      <c r="AG120" s="205" t="s">
        <v>1051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ht="12.75" outlineLevel="1">
      <c r="A121" s="196">
        <v>108</v>
      </c>
      <c r="B121" s="197" t="s">
        <v>1264</v>
      </c>
      <c r="C121" s="198" t="s">
        <v>1266</v>
      </c>
      <c r="D121" s="199" t="s">
        <v>216</v>
      </c>
      <c r="E121" s="200">
        <v>1</v>
      </c>
      <c r="F121" s="201"/>
      <c r="G121" s="202">
        <f>ROUND(E121*F121,2)</f>
        <v>0</v>
      </c>
      <c r="H121" s="201"/>
      <c r="I121" s="202">
        <f>ROUND(E121*H121,2)</f>
        <v>0</v>
      </c>
      <c r="J121" s="201"/>
      <c r="K121" s="202">
        <f>ROUND(E121*J121,2)</f>
        <v>0</v>
      </c>
      <c r="L121" s="202">
        <v>21</v>
      </c>
      <c r="M121" s="202">
        <f>G121*(1+L121/100)</f>
        <v>0</v>
      </c>
      <c r="N121" s="202">
        <v>0</v>
      </c>
      <c r="O121" s="202">
        <f>ROUND(E121*N121,2)</f>
        <v>0</v>
      </c>
      <c r="P121" s="202">
        <v>0</v>
      </c>
      <c r="Q121" s="202">
        <f>ROUND(E121*P121,2)</f>
        <v>0</v>
      </c>
      <c r="R121" s="202"/>
      <c r="S121" s="202" t="s">
        <v>163</v>
      </c>
      <c r="T121" s="203" t="s">
        <v>164</v>
      </c>
      <c r="U121" s="204">
        <v>0</v>
      </c>
      <c r="V121" s="204">
        <f>ROUND(E121*U121,2)</f>
        <v>0</v>
      </c>
      <c r="W121" s="204"/>
      <c r="X121" s="204" t="s">
        <v>165</v>
      </c>
      <c r="Y121" s="205"/>
      <c r="Z121" s="205"/>
      <c r="AA121" s="205"/>
      <c r="AB121" s="205"/>
      <c r="AC121" s="205"/>
      <c r="AD121" s="205"/>
      <c r="AE121" s="205"/>
      <c r="AF121" s="205"/>
      <c r="AG121" s="205" t="s">
        <v>1054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12.75" outlineLevel="1">
      <c r="A122" s="196">
        <v>109</v>
      </c>
      <c r="B122" s="197" t="s">
        <v>1267</v>
      </c>
      <c r="C122" s="198" t="s">
        <v>1268</v>
      </c>
      <c r="D122" s="199" t="s">
        <v>1243</v>
      </c>
      <c r="E122" s="200">
        <v>1</v>
      </c>
      <c r="F122" s="201"/>
      <c r="G122" s="202">
        <f>ROUND(E122*F122,2)</f>
        <v>0</v>
      </c>
      <c r="H122" s="201"/>
      <c r="I122" s="202">
        <f>ROUND(E122*H122,2)</f>
        <v>0</v>
      </c>
      <c r="J122" s="201"/>
      <c r="K122" s="202">
        <f>ROUND(E122*J122,2)</f>
        <v>0</v>
      </c>
      <c r="L122" s="202">
        <v>21</v>
      </c>
      <c r="M122" s="202">
        <f>G122*(1+L122/100)</f>
        <v>0</v>
      </c>
      <c r="N122" s="202">
        <v>0</v>
      </c>
      <c r="O122" s="202">
        <f>ROUND(E122*N122,2)</f>
        <v>0</v>
      </c>
      <c r="P122" s="202">
        <v>0</v>
      </c>
      <c r="Q122" s="202">
        <f>ROUND(E122*P122,2)</f>
        <v>0</v>
      </c>
      <c r="R122" s="202"/>
      <c r="S122" s="202" t="s">
        <v>163</v>
      </c>
      <c r="T122" s="203" t="s">
        <v>164</v>
      </c>
      <c r="U122" s="204">
        <v>0</v>
      </c>
      <c r="V122" s="204">
        <f>ROUND(E122*U122,2)</f>
        <v>0</v>
      </c>
      <c r="W122" s="204"/>
      <c r="X122" s="204" t="s">
        <v>218</v>
      </c>
      <c r="Y122" s="205"/>
      <c r="Z122" s="205"/>
      <c r="AA122" s="205"/>
      <c r="AB122" s="205"/>
      <c r="AC122" s="205"/>
      <c r="AD122" s="205"/>
      <c r="AE122" s="205"/>
      <c r="AF122" s="205"/>
      <c r="AG122" s="205" t="s">
        <v>1051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outlineLevel="1">
      <c r="A123" s="196">
        <v>110</v>
      </c>
      <c r="B123" s="197" t="s">
        <v>1269</v>
      </c>
      <c r="C123" s="198" t="s">
        <v>1270</v>
      </c>
      <c r="D123" s="199" t="s">
        <v>1243</v>
      </c>
      <c r="E123" s="200">
        <v>1</v>
      </c>
      <c r="F123" s="201"/>
      <c r="G123" s="202">
        <f>ROUND(E123*F123,2)</f>
        <v>0</v>
      </c>
      <c r="H123" s="201"/>
      <c r="I123" s="202">
        <f>ROUND(E123*H123,2)</f>
        <v>0</v>
      </c>
      <c r="J123" s="201"/>
      <c r="K123" s="202">
        <f>ROUND(E123*J123,2)</f>
        <v>0</v>
      </c>
      <c r="L123" s="202">
        <v>21</v>
      </c>
      <c r="M123" s="202">
        <f>G123*(1+L123/100)</f>
        <v>0</v>
      </c>
      <c r="N123" s="202">
        <v>0</v>
      </c>
      <c r="O123" s="202">
        <f>ROUND(E123*N123,2)</f>
        <v>0</v>
      </c>
      <c r="P123" s="202">
        <v>0</v>
      </c>
      <c r="Q123" s="202">
        <f>ROUND(E123*P123,2)</f>
        <v>0</v>
      </c>
      <c r="R123" s="202"/>
      <c r="S123" s="202" t="s">
        <v>163</v>
      </c>
      <c r="T123" s="203" t="s">
        <v>164</v>
      </c>
      <c r="U123" s="204">
        <v>0</v>
      </c>
      <c r="V123" s="204">
        <f>ROUND(E123*U123,2)</f>
        <v>0</v>
      </c>
      <c r="W123" s="204"/>
      <c r="X123" s="204" t="s">
        <v>218</v>
      </c>
      <c r="Y123" s="205"/>
      <c r="Z123" s="205"/>
      <c r="AA123" s="205"/>
      <c r="AB123" s="205"/>
      <c r="AC123" s="205"/>
      <c r="AD123" s="205"/>
      <c r="AE123" s="205"/>
      <c r="AF123" s="205"/>
      <c r="AG123" s="205" t="s">
        <v>1051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12.75" outlineLevel="1">
      <c r="A124" s="196">
        <v>111</v>
      </c>
      <c r="B124" s="197" t="s">
        <v>1271</v>
      </c>
      <c r="C124" s="198" t="s">
        <v>1272</v>
      </c>
      <c r="D124" s="199" t="s">
        <v>1243</v>
      </c>
      <c r="E124" s="200">
        <v>1</v>
      </c>
      <c r="F124" s="201"/>
      <c r="G124" s="202">
        <f>ROUND(E124*F124,2)</f>
        <v>0</v>
      </c>
      <c r="H124" s="201"/>
      <c r="I124" s="202">
        <f>ROUND(E124*H124,2)</f>
        <v>0</v>
      </c>
      <c r="J124" s="201"/>
      <c r="K124" s="202">
        <f>ROUND(E124*J124,2)</f>
        <v>0</v>
      </c>
      <c r="L124" s="202">
        <v>21</v>
      </c>
      <c r="M124" s="202">
        <f>G124*(1+L124/100)</f>
        <v>0</v>
      </c>
      <c r="N124" s="202">
        <v>0</v>
      </c>
      <c r="O124" s="202">
        <f>ROUND(E124*N124,2)</f>
        <v>0</v>
      </c>
      <c r="P124" s="202">
        <v>0</v>
      </c>
      <c r="Q124" s="202">
        <f>ROUND(E124*P124,2)</f>
        <v>0</v>
      </c>
      <c r="R124" s="202"/>
      <c r="S124" s="202" t="s">
        <v>163</v>
      </c>
      <c r="T124" s="203" t="s">
        <v>164</v>
      </c>
      <c r="U124" s="204">
        <v>0</v>
      </c>
      <c r="V124" s="204">
        <f>ROUND(E124*U124,2)</f>
        <v>0</v>
      </c>
      <c r="W124" s="204"/>
      <c r="X124" s="204" t="s">
        <v>165</v>
      </c>
      <c r="Y124" s="205"/>
      <c r="Z124" s="205"/>
      <c r="AA124" s="205"/>
      <c r="AB124" s="205"/>
      <c r="AC124" s="205"/>
      <c r="AD124" s="205"/>
      <c r="AE124" s="205"/>
      <c r="AF124" s="205"/>
      <c r="AG124" s="205" t="s">
        <v>1054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12.75" outlineLevel="1">
      <c r="A125" s="196">
        <v>112</v>
      </c>
      <c r="B125" s="197" t="s">
        <v>1273</v>
      </c>
      <c r="C125" s="198" t="s">
        <v>1274</v>
      </c>
      <c r="D125" s="199" t="s">
        <v>216</v>
      </c>
      <c r="E125" s="200">
        <v>23</v>
      </c>
      <c r="F125" s="201"/>
      <c r="G125" s="202">
        <f>ROUND(E125*F125,2)</f>
        <v>0</v>
      </c>
      <c r="H125" s="201"/>
      <c r="I125" s="202">
        <f>ROUND(E125*H125,2)</f>
        <v>0</v>
      </c>
      <c r="J125" s="201"/>
      <c r="K125" s="202">
        <f>ROUND(E125*J125,2)</f>
        <v>0</v>
      </c>
      <c r="L125" s="202">
        <v>21</v>
      </c>
      <c r="M125" s="202">
        <f>G125*(1+L125/100)</f>
        <v>0</v>
      </c>
      <c r="N125" s="202">
        <v>0</v>
      </c>
      <c r="O125" s="202">
        <f>ROUND(E125*N125,2)</f>
        <v>0</v>
      </c>
      <c r="P125" s="202">
        <v>0</v>
      </c>
      <c r="Q125" s="202">
        <f>ROUND(E125*P125,2)</f>
        <v>0</v>
      </c>
      <c r="R125" s="202"/>
      <c r="S125" s="202" t="s">
        <v>163</v>
      </c>
      <c r="T125" s="203" t="s">
        <v>164</v>
      </c>
      <c r="U125" s="204">
        <v>0</v>
      </c>
      <c r="V125" s="204">
        <f>ROUND(E125*U125,2)</f>
        <v>0</v>
      </c>
      <c r="W125" s="204"/>
      <c r="X125" s="204" t="s">
        <v>218</v>
      </c>
      <c r="Y125" s="205"/>
      <c r="Z125" s="205"/>
      <c r="AA125" s="205"/>
      <c r="AB125" s="205"/>
      <c r="AC125" s="205"/>
      <c r="AD125" s="205"/>
      <c r="AE125" s="205"/>
      <c r="AF125" s="205"/>
      <c r="AG125" s="205" t="s">
        <v>1051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12.75" outlineLevel="1">
      <c r="A126" s="196">
        <v>113</v>
      </c>
      <c r="B126" s="197" t="s">
        <v>1273</v>
      </c>
      <c r="C126" s="198" t="s">
        <v>1275</v>
      </c>
      <c r="D126" s="199" t="s">
        <v>216</v>
      </c>
      <c r="E126" s="200">
        <v>23</v>
      </c>
      <c r="F126" s="201"/>
      <c r="G126" s="202">
        <f>ROUND(E126*F126,2)</f>
        <v>0</v>
      </c>
      <c r="H126" s="201"/>
      <c r="I126" s="202">
        <f>ROUND(E126*H126,2)</f>
        <v>0</v>
      </c>
      <c r="J126" s="201"/>
      <c r="K126" s="202">
        <f>ROUND(E126*J126,2)</f>
        <v>0</v>
      </c>
      <c r="L126" s="202">
        <v>21</v>
      </c>
      <c r="M126" s="202">
        <f>G126*(1+L126/100)</f>
        <v>0</v>
      </c>
      <c r="N126" s="202">
        <v>0</v>
      </c>
      <c r="O126" s="202">
        <f>ROUND(E126*N126,2)</f>
        <v>0</v>
      </c>
      <c r="P126" s="202">
        <v>0</v>
      </c>
      <c r="Q126" s="202">
        <f>ROUND(E126*P126,2)</f>
        <v>0</v>
      </c>
      <c r="R126" s="202"/>
      <c r="S126" s="202" t="s">
        <v>163</v>
      </c>
      <c r="T126" s="203" t="s">
        <v>164</v>
      </c>
      <c r="U126" s="204">
        <v>0</v>
      </c>
      <c r="V126" s="204">
        <f>ROUND(E126*U126,2)</f>
        <v>0</v>
      </c>
      <c r="W126" s="204"/>
      <c r="X126" s="204" t="s">
        <v>165</v>
      </c>
      <c r="Y126" s="205"/>
      <c r="Z126" s="205"/>
      <c r="AA126" s="205"/>
      <c r="AB126" s="205"/>
      <c r="AC126" s="205"/>
      <c r="AD126" s="205"/>
      <c r="AE126" s="205"/>
      <c r="AF126" s="205"/>
      <c r="AG126" s="205" t="s">
        <v>1054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outlineLevel="1">
      <c r="A127" s="196">
        <v>114</v>
      </c>
      <c r="B127" s="197" t="s">
        <v>1276</v>
      </c>
      <c r="C127" s="198" t="s">
        <v>1277</v>
      </c>
      <c r="D127" s="199" t="s">
        <v>216</v>
      </c>
      <c r="E127" s="200">
        <v>1</v>
      </c>
      <c r="F127" s="201"/>
      <c r="G127" s="202">
        <f>ROUND(E127*F127,2)</f>
        <v>0</v>
      </c>
      <c r="H127" s="201"/>
      <c r="I127" s="202">
        <f>ROUND(E127*H127,2)</f>
        <v>0</v>
      </c>
      <c r="J127" s="201"/>
      <c r="K127" s="202">
        <f>ROUND(E127*J127,2)</f>
        <v>0</v>
      </c>
      <c r="L127" s="202">
        <v>21</v>
      </c>
      <c r="M127" s="202">
        <f>G127*(1+L127/100)</f>
        <v>0</v>
      </c>
      <c r="N127" s="202">
        <v>0</v>
      </c>
      <c r="O127" s="202">
        <f>ROUND(E127*N127,2)</f>
        <v>0</v>
      </c>
      <c r="P127" s="202">
        <v>0</v>
      </c>
      <c r="Q127" s="202">
        <f>ROUND(E127*P127,2)</f>
        <v>0</v>
      </c>
      <c r="R127" s="202"/>
      <c r="S127" s="202" t="s">
        <v>163</v>
      </c>
      <c r="T127" s="203" t="s">
        <v>164</v>
      </c>
      <c r="U127" s="204">
        <v>0</v>
      </c>
      <c r="V127" s="204">
        <f>ROUND(E127*U127,2)</f>
        <v>0</v>
      </c>
      <c r="W127" s="204"/>
      <c r="X127" s="204" t="s">
        <v>165</v>
      </c>
      <c r="Y127" s="205"/>
      <c r="Z127" s="205"/>
      <c r="AA127" s="205"/>
      <c r="AB127" s="205"/>
      <c r="AC127" s="205"/>
      <c r="AD127" s="205"/>
      <c r="AE127" s="205"/>
      <c r="AF127" s="205"/>
      <c r="AG127" s="205" t="s">
        <v>1054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12.8" outlineLevel="1">
      <c r="A128" s="196">
        <v>115</v>
      </c>
      <c r="B128" s="197" t="s">
        <v>1278</v>
      </c>
      <c r="C128" s="198" t="s">
        <v>1279</v>
      </c>
      <c r="D128" s="199" t="s">
        <v>216</v>
      </c>
      <c r="E128" s="200">
        <v>1</v>
      </c>
      <c r="F128" s="201"/>
      <c r="G128" s="202">
        <f>ROUND(E128*F128,2)</f>
        <v>0</v>
      </c>
      <c r="H128" s="201"/>
      <c r="I128" s="202">
        <f>ROUND(E128*H128,2)</f>
        <v>0</v>
      </c>
      <c r="J128" s="201"/>
      <c r="K128" s="202">
        <f>ROUND(E128*J128,2)</f>
        <v>0</v>
      </c>
      <c r="L128" s="202">
        <v>21</v>
      </c>
      <c r="M128" s="202">
        <f>G128*(1+L128/100)</f>
        <v>0</v>
      </c>
      <c r="N128" s="202">
        <v>0</v>
      </c>
      <c r="O128" s="202">
        <f>ROUND(E128*N128,2)</f>
        <v>0</v>
      </c>
      <c r="P128" s="202">
        <v>0</v>
      </c>
      <c r="Q128" s="202">
        <f>ROUND(E128*P128,2)</f>
        <v>0</v>
      </c>
      <c r="R128" s="202"/>
      <c r="S128" s="202" t="s">
        <v>163</v>
      </c>
      <c r="T128" s="203"/>
      <c r="U128" s="204"/>
      <c r="V128" s="204"/>
      <c r="W128" s="204"/>
      <c r="X128" s="204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12.75" outlineLevel="1">
      <c r="A129" s="196">
        <v>116</v>
      </c>
      <c r="B129" s="197" t="s">
        <v>1280</v>
      </c>
      <c r="C129" s="198" t="s">
        <v>1281</v>
      </c>
      <c r="D129" s="199" t="s">
        <v>1243</v>
      </c>
      <c r="E129" s="200">
        <v>1</v>
      </c>
      <c r="F129" s="201"/>
      <c r="G129" s="202">
        <f>ROUND(E129*F129,2)</f>
        <v>0</v>
      </c>
      <c r="H129" s="201"/>
      <c r="I129" s="202">
        <f>ROUND(E129*H129,2)</f>
        <v>0</v>
      </c>
      <c r="J129" s="201"/>
      <c r="K129" s="202">
        <f>ROUND(E129*J129,2)</f>
        <v>0</v>
      </c>
      <c r="L129" s="202">
        <v>21</v>
      </c>
      <c r="M129" s="202">
        <f>G129*(1+L129/100)</f>
        <v>0</v>
      </c>
      <c r="N129" s="202">
        <v>0</v>
      </c>
      <c r="O129" s="202">
        <f>ROUND(E129*N129,2)</f>
        <v>0</v>
      </c>
      <c r="P129" s="202">
        <v>0</v>
      </c>
      <c r="Q129" s="202">
        <f>ROUND(E129*P129,2)</f>
        <v>0</v>
      </c>
      <c r="R129" s="202"/>
      <c r="S129" s="202" t="s">
        <v>163</v>
      </c>
      <c r="T129" s="203" t="s">
        <v>164</v>
      </c>
      <c r="U129" s="204">
        <v>0</v>
      </c>
      <c r="V129" s="204">
        <f>ROUND(E129*U129,2)</f>
        <v>0</v>
      </c>
      <c r="W129" s="204"/>
      <c r="X129" s="204" t="s">
        <v>165</v>
      </c>
      <c r="Y129" s="205"/>
      <c r="Z129" s="205"/>
      <c r="AA129" s="205"/>
      <c r="AB129" s="205"/>
      <c r="AC129" s="205"/>
      <c r="AD129" s="205"/>
      <c r="AE129" s="205"/>
      <c r="AF129" s="205"/>
      <c r="AG129" s="205" t="s">
        <v>1054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1">
      <c r="A130" s="196">
        <v>117</v>
      </c>
      <c r="B130" s="197" t="s">
        <v>1282</v>
      </c>
      <c r="C130" s="198" t="s">
        <v>1283</v>
      </c>
      <c r="D130" s="199" t="s">
        <v>1243</v>
      </c>
      <c r="E130" s="200">
        <v>1</v>
      </c>
      <c r="F130" s="201"/>
      <c r="G130" s="202">
        <f>ROUND(E130*F130,2)</f>
        <v>0</v>
      </c>
      <c r="H130" s="201"/>
      <c r="I130" s="202">
        <f>ROUND(E130*H130,2)</f>
        <v>0</v>
      </c>
      <c r="J130" s="201"/>
      <c r="K130" s="202">
        <f>ROUND(E130*J130,2)</f>
        <v>0</v>
      </c>
      <c r="L130" s="202">
        <v>21</v>
      </c>
      <c r="M130" s="202">
        <f>G130*(1+L130/100)</f>
        <v>0</v>
      </c>
      <c r="N130" s="202">
        <v>0</v>
      </c>
      <c r="O130" s="202">
        <f>ROUND(E130*N130,2)</f>
        <v>0</v>
      </c>
      <c r="P130" s="202">
        <v>0</v>
      </c>
      <c r="Q130" s="202">
        <f>ROUND(E130*P130,2)</f>
        <v>0</v>
      </c>
      <c r="R130" s="202"/>
      <c r="S130" s="202" t="s">
        <v>163</v>
      </c>
      <c r="T130" s="203" t="s">
        <v>164</v>
      </c>
      <c r="U130" s="204">
        <v>0</v>
      </c>
      <c r="V130" s="204">
        <f>ROUND(E130*U130,2)</f>
        <v>0</v>
      </c>
      <c r="W130" s="204"/>
      <c r="X130" s="204" t="s">
        <v>218</v>
      </c>
      <c r="Y130" s="205"/>
      <c r="Z130" s="205"/>
      <c r="AA130" s="205"/>
      <c r="AB130" s="205"/>
      <c r="AC130" s="205"/>
      <c r="AD130" s="205"/>
      <c r="AE130" s="205"/>
      <c r="AF130" s="205"/>
      <c r="AG130" s="205" t="s">
        <v>1051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outlineLevel="1">
      <c r="A131" s="196">
        <v>118</v>
      </c>
      <c r="B131" s="197" t="s">
        <v>1284</v>
      </c>
      <c r="C131" s="198" t="s">
        <v>1285</v>
      </c>
      <c r="D131" s="199" t="s">
        <v>1243</v>
      </c>
      <c r="E131" s="200">
        <v>1</v>
      </c>
      <c r="F131" s="201"/>
      <c r="G131" s="202">
        <f>ROUND(E131*F131,2)</f>
        <v>0</v>
      </c>
      <c r="H131" s="201"/>
      <c r="I131" s="202">
        <f>ROUND(E131*H131,2)</f>
        <v>0</v>
      </c>
      <c r="J131" s="201"/>
      <c r="K131" s="202">
        <f>ROUND(E131*J131,2)</f>
        <v>0</v>
      </c>
      <c r="L131" s="202">
        <v>21</v>
      </c>
      <c r="M131" s="202">
        <f>G131*(1+L131/100)</f>
        <v>0</v>
      </c>
      <c r="N131" s="202">
        <v>0</v>
      </c>
      <c r="O131" s="202">
        <f>ROUND(E131*N131,2)</f>
        <v>0</v>
      </c>
      <c r="P131" s="202">
        <v>0</v>
      </c>
      <c r="Q131" s="202">
        <f>ROUND(E131*P131,2)</f>
        <v>0</v>
      </c>
      <c r="R131" s="202"/>
      <c r="S131" s="202" t="s">
        <v>163</v>
      </c>
      <c r="T131" s="203" t="s">
        <v>164</v>
      </c>
      <c r="U131" s="204">
        <v>0</v>
      </c>
      <c r="V131" s="204">
        <f>ROUND(E131*U131,2)</f>
        <v>0</v>
      </c>
      <c r="W131" s="204"/>
      <c r="X131" s="204" t="s">
        <v>218</v>
      </c>
      <c r="Y131" s="205"/>
      <c r="Z131" s="205"/>
      <c r="AA131" s="205"/>
      <c r="AB131" s="205"/>
      <c r="AC131" s="205"/>
      <c r="AD131" s="205"/>
      <c r="AE131" s="205"/>
      <c r="AF131" s="205"/>
      <c r="AG131" s="205" t="s">
        <v>1051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12.75" outlineLevel="1">
      <c r="A132" s="206">
        <v>119</v>
      </c>
      <c r="B132" s="207" t="s">
        <v>1286</v>
      </c>
      <c r="C132" s="208" t="s">
        <v>1287</v>
      </c>
      <c r="D132" s="209" t="s">
        <v>1243</v>
      </c>
      <c r="E132" s="210">
        <v>1</v>
      </c>
      <c r="F132" s="211"/>
      <c r="G132" s="212">
        <f>ROUND(E132*F132,2)</f>
        <v>0</v>
      </c>
      <c r="H132" s="211"/>
      <c r="I132" s="212">
        <f>ROUND(E132*H132,2)</f>
        <v>0</v>
      </c>
      <c r="J132" s="211"/>
      <c r="K132" s="212">
        <f>ROUND(E132*J132,2)</f>
        <v>0</v>
      </c>
      <c r="L132" s="212">
        <v>21</v>
      </c>
      <c r="M132" s="212">
        <f>G132*(1+L132/100)</f>
        <v>0</v>
      </c>
      <c r="N132" s="212">
        <v>0</v>
      </c>
      <c r="O132" s="212">
        <f>ROUND(E132*N132,2)</f>
        <v>0</v>
      </c>
      <c r="P132" s="212">
        <v>0</v>
      </c>
      <c r="Q132" s="212">
        <f>ROUND(E132*P132,2)</f>
        <v>0</v>
      </c>
      <c r="R132" s="212"/>
      <c r="S132" s="212" t="s">
        <v>163</v>
      </c>
      <c r="T132" s="213" t="s">
        <v>164</v>
      </c>
      <c r="U132" s="204">
        <v>0</v>
      </c>
      <c r="V132" s="204">
        <f>ROUND(E132*U132,2)</f>
        <v>0</v>
      </c>
      <c r="W132" s="204"/>
      <c r="X132" s="204" t="s">
        <v>218</v>
      </c>
      <c r="Y132" s="205"/>
      <c r="Z132" s="205"/>
      <c r="AA132" s="205"/>
      <c r="AB132" s="205"/>
      <c r="AC132" s="205"/>
      <c r="AD132" s="205"/>
      <c r="AE132" s="205"/>
      <c r="AF132" s="205"/>
      <c r="AG132" s="205" t="s">
        <v>1051</v>
      </c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33" ht="12.75">
      <c r="A133" s="166"/>
      <c r="B133" s="172"/>
      <c r="C133" s="225"/>
      <c r="D133" s="174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AE133">
        <v>15</v>
      </c>
      <c r="AF133">
        <v>21</v>
      </c>
      <c r="AG133" t="s">
        <v>145</v>
      </c>
    </row>
    <row r="134" spans="1:33" ht="12.75">
      <c r="A134" s="226"/>
      <c r="B134" s="227" t="s">
        <v>14</v>
      </c>
      <c r="C134" s="228"/>
      <c r="D134" s="229"/>
      <c r="E134" s="230"/>
      <c r="F134" s="230"/>
      <c r="G134" s="231">
        <f>G8+G29+G90+G99+G114+G118</f>
        <v>0</v>
      </c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AE134">
        <f>SUMIF(L7:L132,AE133,G7:G132)</f>
        <v>0</v>
      </c>
      <c r="AF134">
        <f>SUMIF(L7:L132,AF133,G7:G132)</f>
        <v>0</v>
      </c>
      <c r="AG134" t="s">
        <v>606</v>
      </c>
    </row>
    <row r="135" spans="3:33" ht="12.75">
      <c r="C135" s="232"/>
      <c r="D135" s="110"/>
      <c r="AG135" t="s">
        <v>607</v>
      </c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10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10"/>
    </row>
    <row r="183" ht="12.75">
      <c r="D183" s="110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0"/>
    </row>
    <row r="194" ht="12.75">
      <c r="D194" s="110"/>
    </row>
    <row r="195" ht="12.75">
      <c r="D195" s="110"/>
    </row>
    <row r="196" ht="12.75">
      <c r="D196" s="110"/>
    </row>
    <row r="197" ht="12.75">
      <c r="D197" s="110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0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10"/>
    </row>
    <row r="222" ht="12.75">
      <c r="D222" s="110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10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10"/>
    </row>
    <row r="236" ht="12.75">
      <c r="D236" s="110"/>
    </row>
    <row r="237" ht="12.75">
      <c r="D237" s="110"/>
    </row>
    <row r="238" ht="12.75">
      <c r="D238" s="110"/>
    </row>
    <row r="239" ht="12.75">
      <c r="D239" s="110"/>
    </row>
    <row r="240" ht="12.75">
      <c r="D240" s="110"/>
    </row>
    <row r="241" ht="12.75">
      <c r="D241" s="110"/>
    </row>
    <row r="242" ht="12.75">
      <c r="D242" s="110"/>
    </row>
    <row r="243" ht="12.75">
      <c r="D243" s="110"/>
    </row>
    <row r="244" ht="12.75">
      <c r="D244" s="110"/>
    </row>
    <row r="245" ht="12.75">
      <c r="D245" s="110"/>
    </row>
    <row r="246" ht="12.75">
      <c r="D246" s="110"/>
    </row>
    <row r="247" ht="12.75">
      <c r="D247" s="110"/>
    </row>
    <row r="248" ht="12.75">
      <c r="D248" s="110"/>
    </row>
    <row r="249" ht="12.75">
      <c r="D249" s="110"/>
    </row>
    <row r="250" ht="12.75">
      <c r="D250" s="110"/>
    </row>
    <row r="251" ht="12.75">
      <c r="D251" s="110"/>
    </row>
    <row r="252" ht="12.75">
      <c r="D252" s="110"/>
    </row>
    <row r="253" ht="12.75">
      <c r="D253" s="110"/>
    </row>
    <row r="254" ht="12.75">
      <c r="D254" s="110"/>
    </row>
    <row r="255" ht="12.75">
      <c r="D255" s="110"/>
    </row>
    <row r="256" ht="12.75">
      <c r="D256" s="110"/>
    </row>
    <row r="257" ht="12.75">
      <c r="D257" s="110"/>
    </row>
    <row r="258" ht="12.75">
      <c r="D258" s="110"/>
    </row>
    <row r="259" ht="12.75">
      <c r="D259" s="110"/>
    </row>
    <row r="260" ht="12.75">
      <c r="D260" s="110"/>
    </row>
    <row r="261" ht="12.75">
      <c r="D261" s="110"/>
    </row>
    <row r="262" ht="12.75">
      <c r="D262" s="110"/>
    </row>
    <row r="263" ht="12.75">
      <c r="D263" s="110"/>
    </row>
    <row r="264" ht="12.75">
      <c r="D264" s="110"/>
    </row>
    <row r="265" ht="12.75">
      <c r="D265" s="110"/>
    </row>
    <row r="266" ht="12.75">
      <c r="D266" s="110"/>
    </row>
    <row r="267" ht="12.75">
      <c r="D267" s="110"/>
    </row>
    <row r="268" ht="12.75">
      <c r="D268" s="110"/>
    </row>
    <row r="269" ht="12.75">
      <c r="D269" s="110"/>
    </row>
    <row r="270" ht="12.75">
      <c r="D270" s="110"/>
    </row>
    <row r="271" ht="12.75">
      <c r="D271" s="110"/>
    </row>
    <row r="272" ht="12.75">
      <c r="D272" s="110"/>
    </row>
    <row r="273" ht="12.75">
      <c r="D273" s="110"/>
    </row>
    <row r="274" ht="12.75">
      <c r="D274" s="110"/>
    </row>
    <row r="275" ht="12.75">
      <c r="D275" s="110"/>
    </row>
    <row r="276" ht="12.75">
      <c r="D276" s="110"/>
    </row>
    <row r="277" ht="12.75">
      <c r="D277" s="110"/>
    </row>
    <row r="278" ht="12.75">
      <c r="D278" s="110"/>
    </row>
    <row r="279" ht="12.75">
      <c r="D279" s="110"/>
    </row>
    <row r="280" ht="12.75">
      <c r="D280" s="110"/>
    </row>
    <row r="281" ht="12.75">
      <c r="D281" s="110"/>
    </row>
    <row r="282" ht="12.75">
      <c r="D282" s="110"/>
    </row>
    <row r="283" ht="12.75">
      <c r="D283" s="110"/>
    </row>
    <row r="284" ht="12.75">
      <c r="D284" s="110"/>
    </row>
    <row r="285" ht="12.75">
      <c r="D285" s="110"/>
    </row>
    <row r="286" ht="12.75">
      <c r="D286" s="110"/>
    </row>
    <row r="287" ht="12.75">
      <c r="D287" s="110"/>
    </row>
    <row r="288" ht="12.75">
      <c r="D288" s="110"/>
    </row>
    <row r="289" ht="12.75">
      <c r="D289" s="110"/>
    </row>
    <row r="290" ht="12.75">
      <c r="D290" s="110"/>
    </row>
    <row r="291" ht="12.75">
      <c r="D291" s="110"/>
    </row>
    <row r="292" ht="12.75">
      <c r="D292" s="110"/>
    </row>
    <row r="293" ht="12.75">
      <c r="D293" s="110"/>
    </row>
    <row r="294" ht="12.75">
      <c r="D294" s="110"/>
    </row>
    <row r="295" ht="12.75">
      <c r="D295" s="110"/>
    </row>
    <row r="296" ht="12.75">
      <c r="D296" s="110"/>
    </row>
    <row r="297" ht="12.75">
      <c r="D297" s="110"/>
    </row>
    <row r="298" ht="12.75">
      <c r="D298" s="110"/>
    </row>
    <row r="299" ht="12.75">
      <c r="D299" s="110"/>
    </row>
    <row r="300" ht="12.75">
      <c r="D300" s="110"/>
    </row>
    <row r="301" ht="12.75">
      <c r="D301" s="110"/>
    </row>
    <row r="302" ht="12.75">
      <c r="D302" s="110"/>
    </row>
    <row r="303" ht="12.75">
      <c r="D303" s="110"/>
    </row>
    <row r="304" ht="12.75">
      <c r="D304" s="110"/>
    </row>
    <row r="305" ht="12.75">
      <c r="D305" s="110"/>
    </row>
    <row r="306" ht="12.75">
      <c r="D306" s="110"/>
    </row>
    <row r="307" ht="12.75">
      <c r="D307" s="110"/>
    </row>
    <row r="308" ht="12.75">
      <c r="D308" s="110"/>
    </row>
    <row r="309" ht="12.75">
      <c r="D309" s="110"/>
    </row>
    <row r="310" ht="12.75">
      <c r="D310" s="110"/>
    </row>
    <row r="311" ht="12.75">
      <c r="D311" s="110"/>
    </row>
    <row r="312" ht="12.75">
      <c r="D312" s="110"/>
    </row>
    <row r="313" ht="12.75">
      <c r="D313" s="110"/>
    </row>
    <row r="314" ht="12.75">
      <c r="D314" s="110"/>
    </row>
    <row r="315" ht="12.75">
      <c r="D315" s="110"/>
    </row>
    <row r="316" ht="12.75">
      <c r="D316" s="110"/>
    </row>
    <row r="317" ht="12.75">
      <c r="D317" s="110"/>
    </row>
    <row r="318" ht="12.75">
      <c r="D318" s="110"/>
    </row>
    <row r="319" ht="12.75">
      <c r="D319" s="110"/>
    </row>
    <row r="320" ht="12.75">
      <c r="D320" s="110"/>
    </row>
    <row r="321" ht="12.75">
      <c r="D321" s="110"/>
    </row>
    <row r="322" ht="12.75">
      <c r="D322" s="110"/>
    </row>
    <row r="323" ht="12.75">
      <c r="D323" s="110"/>
    </row>
    <row r="324" ht="12.75">
      <c r="D324" s="110"/>
    </row>
    <row r="325" ht="12.75">
      <c r="D325" s="110"/>
    </row>
    <row r="326" ht="12.75">
      <c r="D326" s="110"/>
    </row>
    <row r="327" ht="12.75">
      <c r="D327" s="110"/>
    </row>
    <row r="328" ht="12.75">
      <c r="D328" s="110"/>
    </row>
    <row r="329" ht="12.75">
      <c r="D329" s="110"/>
    </row>
    <row r="330" ht="12.75">
      <c r="D330" s="110"/>
    </row>
    <row r="331" ht="12.75">
      <c r="D331" s="110"/>
    </row>
    <row r="332" ht="12.75">
      <c r="D332" s="110"/>
    </row>
    <row r="333" ht="12.75">
      <c r="D333" s="110"/>
    </row>
    <row r="334" ht="12.75">
      <c r="D334" s="110"/>
    </row>
    <row r="335" ht="12.75">
      <c r="D335" s="110"/>
    </row>
    <row r="336" ht="12.75">
      <c r="D336" s="110"/>
    </row>
    <row r="337" ht="12.75">
      <c r="D337" s="110"/>
    </row>
    <row r="338" ht="12.75">
      <c r="D338" s="110"/>
    </row>
    <row r="339" ht="12.75">
      <c r="D339" s="110"/>
    </row>
    <row r="340" ht="12.75">
      <c r="D340" s="110"/>
    </row>
    <row r="341" ht="12.75">
      <c r="D341" s="110"/>
    </row>
    <row r="342" ht="12.75">
      <c r="D342" s="110"/>
    </row>
    <row r="343" ht="12.75">
      <c r="D343" s="110"/>
    </row>
    <row r="344" ht="12.75">
      <c r="D344" s="110"/>
    </row>
    <row r="345" ht="12.75">
      <c r="D345" s="110"/>
    </row>
    <row r="346" ht="12.75">
      <c r="D346" s="110"/>
    </row>
    <row r="347" ht="12.75">
      <c r="D347" s="110"/>
    </row>
    <row r="348" ht="12.75">
      <c r="D348" s="110"/>
    </row>
    <row r="349" ht="12.75">
      <c r="D349" s="110"/>
    </row>
    <row r="350" ht="12.75">
      <c r="D350" s="110"/>
    </row>
    <row r="351" ht="12.75">
      <c r="D351" s="110"/>
    </row>
    <row r="352" ht="12.75">
      <c r="D352" s="110"/>
    </row>
    <row r="353" ht="12.75">
      <c r="D353" s="110"/>
    </row>
    <row r="354" ht="12.75">
      <c r="D354" s="110"/>
    </row>
    <row r="355" ht="12.75">
      <c r="D355" s="110"/>
    </row>
    <row r="356" ht="12.75">
      <c r="D356" s="110"/>
    </row>
    <row r="357" ht="12.75">
      <c r="D357" s="110"/>
    </row>
    <row r="358" ht="12.75">
      <c r="D358" s="110"/>
    </row>
    <row r="359" ht="12.75">
      <c r="D359" s="110"/>
    </row>
    <row r="360" ht="12.75">
      <c r="D360" s="110"/>
    </row>
    <row r="361" ht="12.75">
      <c r="D361" s="110"/>
    </row>
    <row r="362" ht="12.75">
      <c r="D362" s="110"/>
    </row>
    <row r="363" ht="12.75">
      <c r="D363" s="110"/>
    </row>
    <row r="364" ht="12.75">
      <c r="D364" s="110"/>
    </row>
    <row r="365" ht="12.75">
      <c r="D365" s="110"/>
    </row>
    <row r="366" ht="12.75">
      <c r="D366" s="110"/>
    </row>
    <row r="367" ht="12.75">
      <c r="D367" s="110"/>
    </row>
    <row r="368" ht="12.75">
      <c r="D368" s="110"/>
    </row>
    <row r="369" ht="12.75">
      <c r="D369" s="110"/>
    </row>
    <row r="370" ht="12.75">
      <c r="D370" s="110"/>
    </row>
    <row r="371" ht="12.75">
      <c r="D371" s="110"/>
    </row>
    <row r="372" ht="12.75">
      <c r="D372" s="110"/>
    </row>
    <row r="373" ht="12.75">
      <c r="D373" s="110"/>
    </row>
    <row r="374" ht="12.75">
      <c r="D374" s="110"/>
    </row>
    <row r="375" ht="12.75">
      <c r="D375" s="110"/>
    </row>
    <row r="376" ht="12.75">
      <c r="D376" s="110"/>
    </row>
    <row r="377" ht="12.75">
      <c r="D377" s="110"/>
    </row>
    <row r="378" ht="12.75">
      <c r="D378" s="110"/>
    </row>
    <row r="379" ht="12.75">
      <c r="D379" s="110"/>
    </row>
    <row r="380" ht="12.75">
      <c r="D380" s="110"/>
    </row>
    <row r="381" ht="12.75">
      <c r="D381" s="110"/>
    </row>
    <row r="382" ht="12.75">
      <c r="D382" s="110"/>
    </row>
    <row r="383" ht="12.75">
      <c r="D383" s="110"/>
    </row>
    <row r="384" ht="12.75">
      <c r="D384" s="110"/>
    </row>
    <row r="385" ht="12.75">
      <c r="D385" s="110"/>
    </row>
    <row r="386" ht="12.75">
      <c r="D386" s="110"/>
    </row>
    <row r="387" ht="12.75">
      <c r="D387" s="110"/>
    </row>
    <row r="388" ht="12.75">
      <c r="D388" s="110"/>
    </row>
    <row r="389" ht="12.75">
      <c r="D389" s="110"/>
    </row>
    <row r="390" ht="12.75">
      <c r="D390" s="110"/>
    </row>
    <row r="391" ht="12.75">
      <c r="D391" s="110"/>
    </row>
    <row r="392" ht="12.75">
      <c r="D392" s="110"/>
    </row>
    <row r="393" ht="12.75">
      <c r="D393" s="110"/>
    </row>
    <row r="394" ht="12.75">
      <c r="D394" s="110"/>
    </row>
    <row r="395" ht="12.75">
      <c r="D395" s="110"/>
    </row>
    <row r="396" ht="12.75">
      <c r="D396" s="110"/>
    </row>
    <row r="397" ht="12.75">
      <c r="D397" s="110"/>
    </row>
    <row r="398" ht="12.75">
      <c r="D398" s="110"/>
    </row>
    <row r="399" ht="12.75">
      <c r="D399" s="110"/>
    </row>
    <row r="400" ht="12.75">
      <c r="D400" s="110"/>
    </row>
    <row r="401" ht="12.75">
      <c r="D401" s="110"/>
    </row>
    <row r="402" ht="12.75">
      <c r="D402" s="110"/>
    </row>
    <row r="403" ht="12.75">
      <c r="D403" s="110"/>
    </row>
    <row r="404" ht="12.75">
      <c r="D404" s="110"/>
    </row>
    <row r="405" ht="12.75">
      <c r="D405" s="110"/>
    </row>
    <row r="406" ht="12.75">
      <c r="D406" s="110"/>
    </row>
    <row r="407" ht="12.75">
      <c r="D407" s="110"/>
    </row>
    <row r="408" ht="12.75">
      <c r="D408" s="110"/>
    </row>
    <row r="409" ht="12.75">
      <c r="D409" s="110"/>
    </row>
    <row r="410" ht="12.75">
      <c r="D410" s="110"/>
    </row>
    <row r="411" ht="12.75">
      <c r="D411" s="110"/>
    </row>
    <row r="412" ht="12.75">
      <c r="D412" s="110"/>
    </row>
    <row r="413" ht="12.75">
      <c r="D413" s="110"/>
    </row>
    <row r="414" ht="12.75">
      <c r="D414" s="110"/>
    </row>
    <row r="415" ht="12.75">
      <c r="D415" s="110"/>
    </row>
    <row r="416" ht="12.75">
      <c r="D416" s="110"/>
    </row>
    <row r="417" ht="12.75">
      <c r="D417" s="110"/>
    </row>
    <row r="418" ht="12.75">
      <c r="D418" s="110"/>
    </row>
    <row r="419" ht="12.75">
      <c r="D419" s="110"/>
    </row>
    <row r="420" ht="12.75">
      <c r="D420" s="110"/>
    </row>
    <row r="421" ht="12.75">
      <c r="D421" s="110"/>
    </row>
    <row r="422" ht="12.75">
      <c r="D422" s="110"/>
    </row>
    <row r="423" ht="12.75">
      <c r="D423" s="110"/>
    </row>
    <row r="424" ht="12.75">
      <c r="D424" s="110"/>
    </row>
    <row r="425" ht="12.75">
      <c r="D425" s="110"/>
    </row>
    <row r="426" ht="12.75">
      <c r="D426" s="110"/>
    </row>
    <row r="427" ht="12.75">
      <c r="D427" s="110"/>
    </row>
    <row r="428" ht="12.75">
      <c r="D428" s="110"/>
    </row>
    <row r="429" ht="12.75">
      <c r="D429" s="110"/>
    </row>
    <row r="430" ht="12.75">
      <c r="D430" s="110"/>
    </row>
    <row r="431" ht="12.75">
      <c r="D431" s="110"/>
    </row>
    <row r="432" ht="12.75">
      <c r="D432" s="110"/>
    </row>
    <row r="433" ht="12.75">
      <c r="D433" s="110"/>
    </row>
    <row r="434" ht="12.75">
      <c r="D434" s="110"/>
    </row>
    <row r="435" ht="12.75">
      <c r="D435" s="110"/>
    </row>
    <row r="436" ht="12.75">
      <c r="D436" s="110"/>
    </row>
    <row r="437" ht="12.75">
      <c r="D437" s="110"/>
    </row>
    <row r="438" ht="12.75">
      <c r="D438" s="110"/>
    </row>
    <row r="439" ht="12.75">
      <c r="D439" s="110"/>
    </row>
    <row r="440" ht="12.75">
      <c r="D440" s="110"/>
    </row>
    <row r="441" ht="12.75">
      <c r="D441" s="110"/>
    </row>
    <row r="442" ht="12.75">
      <c r="D442" s="110"/>
    </row>
    <row r="443" ht="12.75">
      <c r="D443" s="110"/>
    </row>
    <row r="444" ht="12.75">
      <c r="D444" s="110"/>
    </row>
    <row r="445" ht="12.75">
      <c r="D445" s="110"/>
    </row>
    <row r="446" ht="12.75">
      <c r="D446" s="110"/>
    </row>
    <row r="447" ht="12.75">
      <c r="D447" s="110"/>
    </row>
    <row r="448" ht="12.75">
      <c r="D448" s="110"/>
    </row>
    <row r="449" ht="12.75">
      <c r="D449" s="110"/>
    </row>
    <row r="450" ht="12.75">
      <c r="D450" s="110"/>
    </row>
    <row r="451" ht="12.75">
      <c r="D451" s="110"/>
    </row>
    <row r="452" ht="12.75">
      <c r="D452" s="110"/>
    </row>
    <row r="453" ht="12.75">
      <c r="D453" s="110"/>
    </row>
    <row r="454" ht="12.75">
      <c r="D454" s="110"/>
    </row>
    <row r="455" ht="12.75">
      <c r="D455" s="110"/>
    </row>
    <row r="456" ht="12.75">
      <c r="D456" s="110"/>
    </row>
    <row r="457" ht="12.75">
      <c r="D457" s="110"/>
    </row>
    <row r="458" ht="12.75">
      <c r="D458" s="110"/>
    </row>
    <row r="459" ht="12.75">
      <c r="D459" s="110"/>
    </row>
    <row r="460" ht="12.75">
      <c r="D460" s="110"/>
    </row>
    <row r="461" ht="12.75">
      <c r="D461" s="110"/>
    </row>
    <row r="462" ht="12.75">
      <c r="D462" s="110"/>
    </row>
    <row r="463" ht="12.75">
      <c r="D463" s="110"/>
    </row>
    <row r="464" ht="12.75">
      <c r="D464" s="110"/>
    </row>
    <row r="465" ht="12.75">
      <c r="D465" s="110"/>
    </row>
    <row r="466" ht="12.75">
      <c r="D466" s="110"/>
    </row>
    <row r="467" ht="12.75">
      <c r="D467" s="110"/>
    </row>
    <row r="468" ht="12.75">
      <c r="D468" s="110"/>
    </row>
    <row r="469" ht="12.75">
      <c r="D469" s="110"/>
    </row>
    <row r="470" ht="12.75">
      <c r="D470" s="110"/>
    </row>
    <row r="471" ht="12.75">
      <c r="D471" s="110"/>
    </row>
    <row r="472" ht="12.75">
      <c r="D472" s="110"/>
    </row>
    <row r="473" ht="12.75">
      <c r="D473" s="110"/>
    </row>
    <row r="474" ht="12.75">
      <c r="D474" s="110"/>
    </row>
    <row r="475" ht="12.75">
      <c r="D475" s="110"/>
    </row>
    <row r="476" ht="12.75">
      <c r="D476" s="110"/>
    </row>
    <row r="477" ht="12.75">
      <c r="D477" s="110"/>
    </row>
    <row r="478" ht="12.75">
      <c r="D478" s="110"/>
    </row>
    <row r="479" ht="12.75">
      <c r="D479" s="110"/>
    </row>
    <row r="480" ht="12.75">
      <c r="D480" s="110"/>
    </row>
    <row r="481" ht="12.75">
      <c r="D481" s="110"/>
    </row>
    <row r="482" ht="12.75">
      <c r="D482" s="110"/>
    </row>
    <row r="483" ht="12.75">
      <c r="D483" s="110"/>
    </row>
    <row r="484" ht="12.75">
      <c r="D484" s="110"/>
    </row>
    <row r="485" ht="12.75">
      <c r="D485" s="110"/>
    </row>
    <row r="486" ht="12.75">
      <c r="D486" s="110"/>
    </row>
    <row r="487" ht="12.75">
      <c r="D487" s="110"/>
    </row>
    <row r="488" ht="12.75">
      <c r="D488" s="110"/>
    </row>
    <row r="489" ht="12.75">
      <c r="D489" s="110"/>
    </row>
    <row r="490" ht="12.75">
      <c r="D490" s="110"/>
    </row>
    <row r="491" ht="12.75">
      <c r="D491" s="110"/>
    </row>
    <row r="492" ht="12.75">
      <c r="D492" s="110"/>
    </row>
    <row r="493" ht="12.75">
      <c r="D493" s="110"/>
    </row>
    <row r="494" ht="12.75">
      <c r="D494" s="110"/>
    </row>
    <row r="495" ht="12.75">
      <c r="D495" s="110"/>
    </row>
    <row r="496" ht="12.75">
      <c r="D496" s="110"/>
    </row>
    <row r="497" ht="12.75">
      <c r="D497" s="110"/>
    </row>
    <row r="498" ht="12.75">
      <c r="D498" s="110"/>
    </row>
    <row r="499" ht="12.75">
      <c r="D499" s="110"/>
    </row>
    <row r="500" ht="12.75">
      <c r="D500" s="110"/>
    </row>
    <row r="501" ht="12.75">
      <c r="D501" s="110"/>
    </row>
    <row r="502" ht="12.75">
      <c r="D502" s="110"/>
    </row>
    <row r="503" ht="12.75">
      <c r="D503" s="110"/>
    </row>
    <row r="504" ht="12.75">
      <c r="D504" s="110"/>
    </row>
    <row r="505" ht="12.75">
      <c r="D505" s="110"/>
    </row>
    <row r="506" ht="12.75">
      <c r="D506" s="110"/>
    </row>
    <row r="507" ht="12.75">
      <c r="D507" s="110"/>
    </row>
    <row r="508" ht="12.75">
      <c r="D508" s="110"/>
    </row>
    <row r="509" ht="12.75">
      <c r="D509" s="110"/>
    </row>
    <row r="510" ht="12.75">
      <c r="D510" s="110"/>
    </row>
    <row r="511" ht="12.75">
      <c r="D511" s="110"/>
    </row>
    <row r="512" ht="12.75">
      <c r="D512" s="110"/>
    </row>
    <row r="513" ht="12.75">
      <c r="D513" s="110"/>
    </row>
    <row r="514" ht="12.75">
      <c r="D514" s="110"/>
    </row>
    <row r="515" ht="12.75">
      <c r="D515" s="110"/>
    </row>
    <row r="516" ht="12.75">
      <c r="D516" s="110"/>
    </row>
    <row r="517" ht="12.75">
      <c r="D517" s="110"/>
    </row>
    <row r="518" ht="12.75">
      <c r="D518" s="110"/>
    </row>
    <row r="519" ht="12.75">
      <c r="D519" s="110"/>
    </row>
    <row r="520" ht="12.75">
      <c r="D520" s="110"/>
    </row>
    <row r="521" ht="12.75">
      <c r="D521" s="110"/>
    </row>
    <row r="522" ht="12.75">
      <c r="D522" s="110"/>
    </row>
    <row r="523" ht="12.75">
      <c r="D523" s="110"/>
    </row>
    <row r="524" ht="12.75">
      <c r="D524" s="110"/>
    </row>
    <row r="525" ht="12.75">
      <c r="D525" s="110"/>
    </row>
    <row r="526" ht="12.75">
      <c r="D526" s="110"/>
    </row>
    <row r="527" ht="12.75">
      <c r="D527" s="110"/>
    </row>
    <row r="528" ht="12.75">
      <c r="D528" s="110"/>
    </row>
    <row r="529" ht="12.75">
      <c r="D529" s="110"/>
    </row>
    <row r="530" ht="12.75">
      <c r="D530" s="110"/>
    </row>
    <row r="531" ht="12.75">
      <c r="D531" s="110"/>
    </row>
    <row r="532" ht="12.75">
      <c r="D532" s="110"/>
    </row>
    <row r="533" ht="12.75">
      <c r="D533" s="110"/>
    </row>
    <row r="534" ht="12.75">
      <c r="D534" s="110"/>
    </row>
    <row r="535" ht="12.75">
      <c r="D535" s="110"/>
    </row>
    <row r="536" ht="12.75">
      <c r="D536" s="110"/>
    </row>
    <row r="537" ht="12.75">
      <c r="D537" s="110"/>
    </row>
    <row r="538" ht="12.75">
      <c r="D538" s="110"/>
    </row>
    <row r="539" ht="12.75">
      <c r="D539" s="110"/>
    </row>
    <row r="540" ht="12.75">
      <c r="D540" s="110"/>
    </row>
    <row r="541" ht="12.75">
      <c r="D541" s="110"/>
    </row>
    <row r="542" ht="12.75">
      <c r="D542" s="110"/>
    </row>
    <row r="543" ht="12.75">
      <c r="D543" s="110"/>
    </row>
    <row r="544" ht="12.75">
      <c r="D544" s="110"/>
    </row>
    <row r="545" ht="12.75">
      <c r="D545" s="110"/>
    </row>
    <row r="546" ht="12.75">
      <c r="D546" s="110"/>
    </row>
    <row r="547" ht="12.75">
      <c r="D547" s="110"/>
    </row>
    <row r="548" ht="12.75">
      <c r="D548" s="110"/>
    </row>
    <row r="549" ht="12.75">
      <c r="D549" s="110"/>
    </row>
    <row r="550" ht="12.75">
      <c r="D550" s="110"/>
    </row>
    <row r="551" ht="12.75">
      <c r="D551" s="110"/>
    </row>
    <row r="552" ht="12.75">
      <c r="D552" s="110"/>
    </row>
    <row r="553" ht="12.75">
      <c r="D553" s="110"/>
    </row>
    <row r="554" ht="12.75">
      <c r="D554" s="110"/>
    </row>
    <row r="555" ht="12.75">
      <c r="D555" s="110"/>
    </row>
    <row r="556" ht="12.75">
      <c r="D556" s="110"/>
    </row>
    <row r="557" ht="12.75">
      <c r="D557" s="110"/>
    </row>
    <row r="558" ht="12.75">
      <c r="D558" s="110"/>
    </row>
    <row r="559" ht="12.75">
      <c r="D559" s="110"/>
    </row>
    <row r="560" ht="12.75">
      <c r="D560" s="110"/>
    </row>
    <row r="561" ht="12.75">
      <c r="D561" s="110"/>
    </row>
    <row r="562" ht="12.75">
      <c r="D562" s="110"/>
    </row>
    <row r="563" ht="12.75">
      <c r="D563" s="110"/>
    </row>
    <row r="564" ht="12.75">
      <c r="D564" s="110"/>
    </row>
    <row r="565" ht="12.75">
      <c r="D565" s="110"/>
    </row>
    <row r="566" ht="12.75">
      <c r="D566" s="110"/>
    </row>
    <row r="567" ht="12.75">
      <c r="D567" s="110"/>
    </row>
    <row r="568" ht="12.75">
      <c r="D568" s="110"/>
    </row>
    <row r="569" ht="12.75">
      <c r="D569" s="110"/>
    </row>
    <row r="570" ht="12.75">
      <c r="D570" s="110"/>
    </row>
    <row r="571" ht="12.75">
      <c r="D571" s="110"/>
    </row>
    <row r="572" ht="12.75">
      <c r="D572" s="110"/>
    </row>
    <row r="573" ht="12.75">
      <c r="D573" s="110"/>
    </row>
    <row r="574" ht="12.75">
      <c r="D574" s="110"/>
    </row>
    <row r="575" ht="12.75">
      <c r="D575" s="110"/>
    </row>
    <row r="576" ht="12.75">
      <c r="D576" s="110"/>
    </row>
    <row r="577" ht="12.75">
      <c r="D577" s="110"/>
    </row>
    <row r="578" ht="12.75">
      <c r="D578" s="110"/>
    </row>
    <row r="579" ht="12.75">
      <c r="D579" s="110"/>
    </row>
    <row r="580" ht="12.75">
      <c r="D580" s="110"/>
    </row>
    <row r="581" ht="12.75">
      <c r="D581" s="110"/>
    </row>
    <row r="582" ht="12.75">
      <c r="D582" s="110"/>
    </row>
    <row r="583" ht="12.75">
      <c r="D583" s="110"/>
    </row>
    <row r="584" ht="12.75">
      <c r="D584" s="110"/>
    </row>
    <row r="585" ht="12.75">
      <c r="D585" s="110"/>
    </row>
    <row r="586" ht="12.75">
      <c r="D586" s="110"/>
    </row>
    <row r="587" ht="12.75">
      <c r="D587" s="110"/>
    </row>
    <row r="588" ht="12.75">
      <c r="D588" s="110"/>
    </row>
    <row r="589" ht="12.75">
      <c r="D589" s="110"/>
    </row>
    <row r="590" ht="12.75">
      <c r="D590" s="110"/>
    </row>
    <row r="591" ht="12.75">
      <c r="D591" s="110"/>
    </row>
    <row r="592" ht="12.75">
      <c r="D592" s="110"/>
    </row>
    <row r="593" ht="12.75">
      <c r="D593" s="110"/>
    </row>
    <row r="594" ht="12.75">
      <c r="D594" s="110"/>
    </row>
    <row r="595" ht="12.75">
      <c r="D595" s="110"/>
    </row>
    <row r="596" ht="12.75">
      <c r="D596" s="110"/>
    </row>
    <row r="597" ht="12.75">
      <c r="D597" s="110"/>
    </row>
    <row r="598" ht="12.75">
      <c r="D598" s="110"/>
    </row>
    <row r="599" ht="12.75">
      <c r="D599" s="110"/>
    </row>
    <row r="600" ht="12.75">
      <c r="D600" s="110"/>
    </row>
    <row r="601" ht="12.75">
      <c r="D601" s="110"/>
    </row>
    <row r="602" ht="12.75">
      <c r="D602" s="110"/>
    </row>
    <row r="603" ht="12.75">
      <c r="D603" s="110"/>
    </row>
    <row r="604" ht="12.75">
      <c r="D604" s="110"/>
    </row>
    <row r="605" ht="12.75">
      <c r="D605" s="110"/>
    </row>
    <row r="606" ht="12.75">
      <c r="D606" s="110"/>
    </row>
    <row r="607" ht="12.75">
      <c r="D607" s="110"/>
    </row>
    <row r="608" ht="12.75">
      <c r="D608" s="110"/>
    </row>
    <row r="609" ht="12.75">
      <c r="D609" s="110"/>
    </row>
    <row r="610" ht="12.75">
      <c r="D610" s="110"/>
    </row>
    <row r="611" ht="12.75">
      <c r="D611" s="110"/>
    </row>
    <row r="612" ht="12.75">
      <c r="D612" s="110"/>
    </row>
    <row r="613" ht="12.75">
      <c r="D613" s="110"/>
    </row>
    <row r="614" ht="12.75">
      <c r="D614" s="110"/>
    </row>
    <row r="615" ht="12.75">
      <c r="D615" s="110"/>
    </row>
    <row r="616" ht="12.75">
      <c r="D616" s="110"/>
    </row>
    <row r="617" ht="12.75">
      <c r="D617" s="110"/>
    </row>
    <row r="618" ht="12.75">
      <c r="D618" s="110"/>
    </row>
    <row r="619" ht="12.75">
      <c r="D619" s="110"/>
    </row>
    <row r="620" ht="12.75">
      <c r="D620" s="110"/>
    </row>
    <row r="621" ht="12.75">
      <c r="D621" s="110"/>
    </row>
    <row r="622" ht="12.75">
      <c r="D622" s="110"/>
    </row>
    <row r="623" ht="12.75">
      <c r="D623" s="110"/>
    </row>
    <row r="624" ht="12.75">
      <c r="D624" s="110"/>
    </row>
    <row r="625" ht="12.75">
      <c r="D625" s="110"/>
    </row>
    <row r="626" ht="12.75">
      <c r="D626" s="110"/>
    </row>
    <row r="627" ht="12.75">
      <c r="D627" s="110"/>
    </row>
    <row r="628" ht="12.75">
      <c r="D628" s="110"/>
    </row>
    <row r="629" ht="12.75">
      <c r="D629" s="110"/>
    </row>
    <row r="630" ht="12.75">
      <c r="D630" s="110"/>
    </row>
    <row r="631" ht="12.75">
      <c r="D631" s="110"/>
    </row>
    <row r="632" ht="12.75">
      <c r="D632" s="110"/>
    </row>
    <row r="633" ht="12.75">
      <c r="D633" s="110"/>
    </row>
    <row r="634" ht="12.75">
      <c r="D634" s="110"/>
    </row>
    <row r="635" ht="12.75">
      <c r="D635" s="110"/>
    </row>
    <row r="636" ht="12.75">
      <c r="D636" s="110"/>
    </row>
    <row r="637" ht="12.75">
      <c r="D637" s="110"/>
    </row>
    <row r="638" ht="12.75">
      <c r="D638" s="110"/>
    </row>
    <row r="639" ht="12.75">
      <c r="D639" s="110"/>
    </row>
    <row r="640" ht="12.75">
      <c r="D640" s="110"/>
    </row>
    <row r="641" ht="12.75">
      <c r="D641" s="110"/>
    </row>
    <row r="642" ht="12.75">
      <c r="D642" s="110"/>
    </row>
    <row r="643" ht="12.75">
      <c r="D643" s="110"/>
    </row>
    <row r="644" ht="12.75">
      <c r="D644" s="110"/>
    </row>
    <row r="645" ht="12.75">
      <c r="D645" s="110"/>
    </row>
    <row r="646" ht="12.75">
      <c r="D646" s="110"/>
    </row>
    <row r="647" ht="12.75">
      <c r="D647" s="110"/>
    </row>
    <row r="648" ht="12.75">
      <c r="D648" s="110"/>
    </row>
    <row r="649" ht="12.75">
      <c r="D649" s="110"/>
    </row>
    <row r="650" ht="12.75">
      <c r="D650" s="110"/>
    </row>
    <row r="651" ht="12.75">
      <c r="D651" s="110"/>
    </row>
    <row r="652" ht="12.75">
      <c r="D652" s="110"/>
    </row>
    <row r="653" ht="12.75">
      <c r="D653" s="110"/>
    </row>
    <row r="654" ht="12.75">
      <c r="D654" s="110"/>
    </row>
    <row r="655" ht="12.75">
      <c r="D655" s="110"/>
    </row>
    <row r="656" ht="12.75">
      <c r="D656" s="110"/>
    </row>
    <row r="657" ht="12.75">
      <c r="D657" s="110"/>
    </row>
    <row r="658" ht="12.75">
      <c r="D658" s="110"/>
    </row>
    <row r="659" ht="12.75">
      <c r="D659" s="110"/>
    </row>
    <row r="660" ht="12.75">
      <c r="D660" s="110"/>
    </row>
    <row r="661" ht="12.75">
      <c r="D661" s="110"/>
    </row>
    <row r="662" ht="12.75">
      <c r="D662" s="110"/>
    </row>
    <row r="663" ht="12.75">
      <c r="D663" s="110"/>
    </row>
    <row r="664" ht="12.75">
      <c r="D664" s="110"/>
    </row>
    <row r="665" ht="12.75">
      <c r="D665" s="110"/>
    </row>
    <row r="666" ht="12.75">
      <c r="D666" s="110"/>
    </row>
    <row r="667" ht="12.75">
      <c r="D667" s="110"/>
    </row>
    <row r="668" ht="12.75">
      <c r="D668" s="110"/>
    </row>
    <row r="669" ht="12.75">
      <c r="D669" s="110"/>
    </row>
    <row r="670" ht="12.75">
      <c r="D670" s="110"/>
    </row>
    <row r="671" ht="12.75">
      <c r="D671" s="110"/>
    </row>
    <row r="672" ht="12.75">
      <c r="D672" s="110"/>
    </row>
    <row r="673" ht="12.75">
      <c r="D673" s="110"/>
    </row>
    <row r="674" ht="12.75">
      <c r="D674" s="110"/>
    </row>
    <row r="675" ht="12.75">
      <c r="D675" s="110"/>
    </row>
    <row r="676" ht="12.75">
      <c r="D676" s="110"/>
    </row>
    <row r="677" ht="12.75">
      <c r="D677" s="110"/>
    </row>
    <row r="678" ht="12.75">
      <c r="D678" s="110"/>
    </row>
    <row r="679" ht="12.75">
      <c r="D679" s="110"/>
    </row>
    <row r="680" ht="12.75">
      <c r="D680" s="110"/>
    </row>
    <row r="681" ht="12.75">
      <c r="D681" s="110"/>
    </row>
    <row r="682" ht="12.75">
      <c r="D682" s="110"/>
    </row>
    <row r="683" ht="12.75">
      <c r="D683" s="110"/>
    </row>
    <row r="684" ht="12.75">
      <c r="D684" s="110"/>
    </row>
    <row r="685" ht="12.75">
      <c r="D685" s="110"/>
    </row>
    <row r="686" ht="12.75">
      <c r="D686" s="110"/>
    </row>
    <row r="687" ht="12.75">
      <c r="D687" s="110"/>
    </row>
    <row r="688" ht="12.75">
      <c r="D688" s="110"/>
    </row>
    <row r="689" ht="12.75">
      <c r="D689" s="110"/>
    </row>
    <row r="690" ht="12.75">
      <c r="D690" s="110"/>
    </row>
    <row r="691" ht="12.75">
      <c r="D691" s="110"/>
    </row>
    <row r="692" ht="12.75">
      <c r="D692" s="110"/>
    </row>
    <row r="693" ht="12.75">
      <c r="D693" s="110"/>
    </row>
    <row r="694" ht="12.75">
      <c r="D694" s="110"/>
    </row>
    <row r="695" ht="12.75">
      <c r="D695" s="110"/>
    </row>
    <row r="696" ht="12.75">
      <c r="D696" s="110"/>
    </row>
    <row r="697" ht="12.75">
      <c r="D697" s="110"/>
    </row>
    <row r="698" ht="12.75">
      <c r="D698" s="110"/>
    </row>
    <row r="699" ht="12.75">
      <c r="D699" s="110"/>
    </row>
    <row r="700" ht="12.75">
      <c r="D700" s="110"/>
    </row>
    <row r="701" ht="12.75">
      <c r="D701" s="110"/>
    </row>
    <row r="702" ht="12.75">
      <c r="D702" s="110"/>
    </row>
    <row r="703" ht="12.75">
      <c r="D703" s="110"/>
    </row>
    <row r="704" ht="12.75">
      <c r="D704" s="110"/>
    </row>
    <row r="705" ht="12.75">
      <c r="D705" s="110"/>
    </row>
    <row r="706" ht="12.75">
      <c r="D706" s="110"/>
    </row>
    <row r="707" ht="12.75">
      <c r="D707" s="110"/>
    </row>
    <row r="708" ht="12.75">
      <c r="D708" s="110"/>
    </row>
    <row r="709" ht="12.75">
      <c r="D709" s="110"/>
    </row>
    <row r="710" ht="12.75">
      <c r="D710" s="110"/>
    </row>
    <row r="711" ht="12.75">
      <c r="D711" s="110"/>
    </row>
    <row r="712" ht="12.75">
      <c r="D712" s="110"/>
    </row>
    <row r="713" ht="12.75">
      <c r="D713" s="110"/>
    </row>
    <row r="714" ht="12.75">
      <c r="D714" s="110"/>
    </row>
    <row r="715" ht="12.75">
      <c r="D715" s="110"/>
    </row>
    <row r="716" ht="12.75">
      <c r="D716" s="110"/>
    </row>
    <row r="717" ht="12.75">
      <c r="D717" s="110"/>
    </row>
    <row r="718" ht="12.75">
      <c r="D718" s="110"/>
    </row>
    <row r="719" ht="12.75">
      <c r="D719" s="110"/>
    </row>
    <row r="720" ht="12.75">
      <c r="D720" s="110"/>
    </row>
    <row r="721" ht="12.75">
      <c r="D721" s="110"/>
    </row>
    <row r="722" ht="12.75">
      <c r="D722" s="110"/>
    </row>
    <row r="723" ht="12.75">
      <c r="D723" s="110"/>
    </row>
    <row r="724" ht="12.75">
      <c r="D724" s="110"/>
    </row>
    <row r="725" ht="12.75">
      <c r="D725" s="110"/>
    </row>
    <row r="726" ht="12.75">
      <c r="D726" s="110"/>
    </row>
    <row r="727" ht="12.75">
      <c r="D727" s="110"/>
    </row>
    <row r="728" ht="12.75">
      <c r="D728" s="110"/>
    </row>
    <row r="729" ht="12.75">
      <c r="D729" s="110"/>
    </row>
    <row r="730" ht="12.75">
      <c r="D730" s="110"/>
    </row>
    <row r="731" ht="12.75">
      <c r="D731" s="110"/>
    </row>
    <row r="732" ht="12.75">
      <c r="D732" s="110"/>
    </row>
    <row r="733" ht="12.75">
      <c r="D733" s="110"/>
    </row>
    <row r="734" ht="12.75">
      <c r="D734" s="110"/>
    </row>
    <row r="735" ht="12.75">
      <c r="D735" s="110"/>
    </row>
    <row r="736" ht="12.75">
      <c r="D736" s="110"/>
    </row>
    <row r="737" ht="12.75">
      <c r="D737" s="110"/>
    </row>
    <row r="738" ht="12.75">
      <c r="D738" s="110"/>
    </row>
    <row r="739" ht="12.75">
      <c r="D739" s="110"/>
    </row>
    <row r="740" ht="12.75">
      <c r="D740" s="110"/>
    </row>
    <row r="741" ht="12.75">
      <c r="D741" s="110"/>
    </row>
    <row r="742" ht="12.75">
      <c r="D742" s="110"/>
    </row>
    <row r="743" ht="12.75">
      <c r="D743" s="110"/>
    </row>
    <row r="744" ht="12.75">
      <c r="D744" s="110"/>
    </row>
    <row r="745" ht="12.75">
      <c r="D745" s="110"/>
    </row>
    <row r="746" ht="12.75">
      <c r="D746" s="110"/>
    </row>
    <row r="747" ht="12.75">
      <c r="D747" s="110"/>
    </row>
    <row r="748" ht="12.75">
      <c r="D748" s="110"/>
    </row>
    <row r="749" ht="12.75">
      <c r="D749" s="110"/>
    </row>
    <row r="750" ht="12.75">
      <c r="D750" s="110"/>
    </row>
    <row r="751" ht="12.75">
      <c r="D751" s="110"/>
    </row>
    <row r="752" ht="12.75">
      <c r="D752" s="110"/>
    </row>
    <row r="753" ht="12.75">
      <c r="D753" s="110"/>
    </row>
    <row r="754" ht="12.75">
      <c r="D754" s="110"/>
    </row>
    <row r="755" ht="12.75">
      <c r="D755" s="110"/>
    </row>
    <row r="756" ht="12.75">
      <c r="D756" s="110"/>
    </row>
    <row r="757" ht="12.75">
      <c r="D757" s="110"/>
    </row>
    <row r="758" ht="12.75">
      <c r="D758" s="110"/>
    </row>
    <row r="759" ht="12.75">
      <c r="D759" s="110"/>
    </row>
    <row r="760" ht="12.75">
      <c r="D760" s="110"/>
    </row>
    <row r="761" ht="12.75">
      <c r="D761" s="110"/>
    </row>
    <row r="762" ht="12.75">
      <c r="D762" s="110"/>
    </row>
    <row r="763" ht="12.75">
      <c r="D763" s="110"/>
    </row>
    <row r="764" ht="12.75">
      <c r="D764" s="110"/>
    </row>
    <row r="765" ht="12.75">
      <c r="D765" s="110"/>
    </row>
    <row r="766" ht="12.75">
      <c r="D766" s="110"/>
    </row>
    <row r="767" ht="12.75">
      <c r="D767" s="110"/>
    </row>
    <row r="768" ht="12.75">
      <c r="D768" s="110"/>
    </row>
    <row r="769" ht="12.75">
      <c r="D769" s="110"/>
    </row>
    <row r="770" ht="12.75">
      <c r="D770" s="110"/>
    </row>
    <row r="771" ht="12.75">
      <c r="D771" s="110"/>
    </row>
    <row r="772" ht="12.75">
      <c r="D772" s="110"/>
    </row>
    <row r="773" ht="12.75">
      <c r="D773" s="110"/>
    </row>
    <row r="774" ht="12.75">
      <c r="D774" s="110"/>
    </row>
    <row r="775" ht="12.75">
      <c r="D775" s="110"/>
    </row>
    <row r="776" ht="12.75">
      <c r="D776" s="110"/>
    </row>
    <row r="777" ht="12.75">
      <c r="D777" s="110"/>
    </row>
    <row r="778" ht="12.75">
      <c r="D778" s="110"/>
    </row>
    <row r="779" ht="12.75">
      <c r="D779" s="110"/>
    </row>
    <row r="780" ht="12.75">
      <c r="D780" s="110"/>
    </row>
    <row r="781" ht="12.75">
      <c r="D781" s="110"/>
    </row>
    <row r="782" ht="12.75">
      <c r="D782" s="110"/>
    </row>
    <row r="783" ht="12.75">
      <c r="D783" s="110"/>
    </row>
    <row r="784" ht="12.75">
      <c r="D784" s="110"/>
    </row>
    <row r="785" ht="12.75">
      <c r="D785" s="110"/>
    </row>
    <row r="786" ht="12.75">
      <c r="D786" s="110"/>
    </row>
    <row r="787" ht="12.75">
      <c r="D787" s="110"/>
    </row>
    <row r="788" ht="12.75">
      <c r="D788" s="110"/>
    </row>
    <row r="789" ht="12.75">
      <c r="D789" s="110"/>
    </row>
    <row r="790" ht="12.75">
      <c r="D790" s="110"/>
    </row>
    <row r="791" ht="12.75">
      <c r="D791" s="110"/>
    </row>
    <row r="792" ht="12.75">
      <c r="D792" s="110"/>
    </row>
    <row r="793" ht="12.75">
      <c r="D793" s="110"/>
    </row>
    <row r="794" ht="12.75">
      <c r="D794" s="110"/>
    </row>
    <row r="795" ht="12.75">
      <c r="D795" s="110"/>
    </row>
    <row r="796" ht="12.75">
      <c r="D796" s="110"/>
    </row>
    <row r="797" ht="12.75">
      <c r="D797" s="110"/>
    </row>
    <row r="798" ht="12.75">
      <c r="D798" s="110"/>
    </row>
    <row r="799" ht="12.75">
      <c r="D799" s="110"/>
    </row>
    <row r="800" ht="12.75">
      <c r="D800" s="110"/>
    </row>
    <row r="801" ht="12.75">
      <c r="D801" s="110"/>
    </row>
    <row r="802" ht="12.75">
      <c r="D802" s="110"/>
    </row>
    <row r="803" ht="12.75">
      <c r="D803" s="110"/>
    </row>
    <row r="804" ht="12.75">
      <c r="D804" s="110"/>
    </row>
    <row r="805" ht="12.75">
      <c r="D805" s="110"/>
    </row>
    <row r="806" ht="12.75">
      <c r="D806" s="110"/>
    </row>
    <row r="807" ht="12.75">
      <c r="D807" s="110"/>
    </row>
    <row r="808" ht="12.75">
      <c r="D808" s="110"/>
    </row>
    <row r="809" ht="12.75">
      <c r="D809" s="110"/>
    </row>
    <row r="810" ht="12.75">
      <c r="D810" s="110"/>
    </row>
    <row r="811" ht="12.75">
      <c r="D811" s="110"/>
    </row>
    <row r="812" ht="12.75">
      <c r="D812" s="110"/>
    </row>
    <row r="813" ht="12.75">
      <c r="D813" s="110"/>
    </row>
    <row r="814" ht="12.75">
      <c r="D814" s="110"/>
    </row>
    <row r="815" ht="12.75">
      <c r="D815" s="110"/>
    </row>
    <row r="816" ht="12.75">
      <c r="D816" s="110"/>
    </row>
    <row r="817" ht="12.75">
      <c r="D817" s="110"/>
    </row>
    <row r="818" ht="12.75">
      <c r="D818" s="110"/>
    </row>
    <row r="819" ht="12.75">
      <c r="D819" s="110"/>
    </row>
    <row r="820" ht="12.75">
      <c r="D820" s="110"/>
    </row>
    <row r="821" ht="12.75">
      <c r="D821" s="110"/>
    </row>
    <row r="822" ht="12.75">
      <c r="D822" s="110"/>
    </row>
    <row r="823" ht="12.75">
      <c r="D823" s="110"/>
    </row>
    <row r="824" ht="12.75">
      <c r="D824" s="110"/>
    </row>
    <row r="825" ht="12.75">
      <c r="D825" s="110"/>
    </row>
    <row r="826" ht="12.75">
      <c r="D826" s="110"/>
    </row>
    <row r="827" ht="12.75">
      <c r="D827" s="110"/>
    </row>
    <row r="828" ht="12.75">
      <c r="D828" s="110"/>
    </row>
    <row r="829" ht="12.75">
      <c r="D829" s="110"/>
    </row>
    <row r="830" ht="12.75">
      <c r="D830" s="110"/>
    </row>
    <row r="831" ht="12.75">
      <c r="D831" s="110"/>
    </row>
    <row r="832" ht="12.75">
      <c r="D832" s="110"/>
    </row>
    <row r="833" ht="12.75">
      <c r="D833" s="110"/>
    </row>
    <row r="834" ht="12.75">
      <c r="D834" s="110"/>
    </row>
    <row r="835" ht="12.75">
      <c r="D835" s="110"/>
    </row>
    <row r="836" ht="12.75">
      <c r="D836" s="110"/>
    </row>
    <row r="837" ht="12.75">
      <c r="D837" s="110"/>
    </row>
    <row r="838" ht="12.75">
      <c r="D838" s="110"/>
    </row>
    <row r="839" ht="12.75">
      <c r="D839" s="110"/>
    </row>
    <row r="840" ht="12.75">
      <c r="D840" s="110"/>
    </row>
    <row r="841" ht="12.75">
      <c r="D841" s="110"/>
    </row>
    <row r="842" ht="12.75">
      <c r="D842" s="110"/>
    </row>
    <row r="843" ht="12.75">
      <c r="D843" s="110"/>
    </row>
    <row r="844" ht="12.75">
      <c r="D844" s="110"/>
    </row>
    <row r="845" ht="12.75">
      <c r="D845" s="110"/>
    </row>
    <row r="846" ht="12.75">
      <c r="D846" s="110"/>
    </row>
    <row r="847" ht="12.75">
      <c r="D847" s="110"/>
    </row>
    <row r="848" ht="12.75">
      <c r="D848" s="110"/>
    </row>
    <row r="849" ht="12.75">
      <c r="D849" s="110"/>
    </row>
    <row r="850" ht="12.75">
      <c r="D850" s="110"/>
    </row>
    <row r="851" ht="12.75">
      <c r="D851" s="110"/>
    </row>
    <row r="852" ht="12.75">
      <c r="D852" s="110"/>
    </row>
    <row r="853" ht="12.75">
      <c r="D853" s="110"/>
    </row>
    <row r="854" ht="12.75">
      <c r="D854" s="110"/>
    </row>
    <row r="855" ht="12.75">
      <c r="D855" s="110"/>
    </row>
    <row r="856" ht="12.75">
      <c r="D856" s="110"/>
    </row>
    <row r="857" ht="12.75">
      <c r="D857" s="110"/>
    </row>
    <row r="858" ht="12.75">
      <c r="D858" s="110"/>
    </row>
    <row r="859" ht="12.75">
      <c r="D859" s="110"/>
    </row>
    <row r="860" ht="12.75">
      <c r="D860" s="110"/>
    </row>
    <row r="861" ht="12.75">
      <c r="D861" s="110"/>
    </row>
    <row r="862" ht="12.75">
      <c r="D862" s="110"/>
    </row>
    <row r="863" ht="12.75">
      <c r="D863" s="110"/>
    </row>
    <row r="864" ht="12.75">
      <c r="D864" s="110"/>
    </row>
    <row r="865" ht="12.75">
      <c r="D865" s="110"/>
    </row>
    <row r="866" ht="12.75">
      <c r="D866" s="110"/>
    </row>
    <row r="867" ht="12.75">
      <c r="D867" s="110"/>
    </row>
    <row r="868" ht="12.75">
      <c r="D868" s="110"/>
    </row>
    <row r="869" ht="12.75">
      <c r="D869" s="110"/>
    </row>
    <row r="870" ht="12.75">
      <c r="D870" s="110"/>
    </row>
    <row r="871" ht="12.75">
      <c r="D871" s="110"/>
    </row>
    <row r="872" ht="12.75">
      <c r="D872" s="110"/>
    </row>
    <row r="873" ht="12.75">
      <c r="D873" s="110"/>
    </row>
    <row r="874" ht="12.75">
      <c r="D874" s="110"/>
    </row>
    <row r="875" ht="12.75">
      <c r="D875" s="110"/>
    </row>
    <row r="876" ht="12.75">
      <c r="D876" s="110"/>
    </row>
    <row r="877" ht="12.75">
      <c r="D877" s="110"/>
    </row>
    <row r="878" ht="12.75">
      <c r="D878" s="110"/>
    </row>
    <row r="879" ht="12.75">
      <c r="D879" s="110"/>
    </row>
    <row r="880" ht="12.75">
      <c r="D880" s="110"/>
    </row>
    <row r="881" ht="12.75">
      <c r="D881" s="110"/>
    </row>
    <row r="882" ht="12.75">
      <c r="D882" s="110"/>
    </row>
    <row r="883" ht="12.75">
      <c r="D883" s="110"/>
    </row>
    <row r="884" ht="12.75">
      <c r="D884" s="110"/>
    </row>
    <row r="885" ht="12.75">
      <c r="D885" s="110"/>
    </row>
    <row r="886" ht="12.75">
      <c r="D886" s="110"/>
    </row>
    <row r="887" ht="12.75">
      <c r="D887" s="110"/>
    </row>
    <row r="888" ht="12.75">
      <c r="D888" s="110"/>
    </row>
    <row r="889" ht="12.75">
      <c r="D889" s="110"/>
    </row>
    <row r="890" ht="12.75">
      <c r="D890" s="110"/>
    </row>
    <row r="891" ht="12.75">
      <c r="D891" s="110"/>
    </row>
    <row r="892" ht="12.75">
      <c r="D892" s="110"/>
    </row>
    <row r="893" ht="12.75">
      <c r="D893" s="110"/>
    </row>
    <row r="894" ht="12.75">
      <c r="D894" s="110"/>
    </row>
    <row r="895" ht="12.75">
      <c r="D895" s="110"/>
    </row>
    <row r="896" ht="12.75">
      <c r="D896" s="110"/>
    </row>
    <row r="897" ht="12.75">
      <c r="D897" s="110"/>
    </row>
    <row r="898" ht="12.75">
      <c r="D898" s="110"/>
    </row>
    <row r="899" ht="12.75">
      <c r="D899" s="110"/>
    </row>
    <row r="900" ht="12.75">
      <c r="D900" s="110"/>
    </row>
    <row r="901" ht="12.75">
      <c r="D901" s="110"/>
    </row>
    <row r="902" ht="12.75">
      <c r="D902" s="110"/>
    </row>
    <row r="903" ht="12.75">
      <c r="D903" s="110"/>
    </row>
    <row r="904" ht="12.75">
      <c r="D904" s="110"/>
    </row>
    <row r="905" ht="12.75">
      <c r="D905" s="110"/>
    </row>
    <row r="906" ht="12.75">
      <c r="D906" s="110"/>
    </row>
    <row r="907" ht="12.75">
      <c r="D907" s="110"/>
    </row>
    <row r="908" ht="12.75">
      <c r="D908" s="110"/>
    </row>
    <row r="909" ht="12.75">
      <c r="D909" s="110"/>
    </row>
    <row r="910" ht="12.75">
      <c r="D910" s="110"/>
    </row>
    <row r="911" ht="12.75">
      <c r="D911" s="110"/>
    </row>
    <row r="912" ht="12.75">
      <c r="D912" s="110"/>
    </row>
    <row r="913" ht="12.75">
      <c r="D913" s="110"/>
    </row>
    <row r="914" ht="12.75">
      <c r="D914" s="110"/>
    </row>
    <row r="915" ht="12.75">
      <c r="D915" s="110"/>
    </row>
    <row r="916" ht="12.75">
      <c r="D916" s="110"/>
    </row>
    <row r="917" ht="12.75">
      <c r="D917" s="110"/>
    </row>
    <row r="918" ht="12.75">
      <c r="D918" s="110"/>
    </row>
    <row r="919" ht="12.75">
      <c r="D919" s="110"/>
    </row>
    <row r="920" ht="12.75">
      <c r="D920" s="110"/>
    </row>
    <row r="921" ht="12.75">
      <c r="D921" s="110"/>
    </row>
    <row r="922" ht="12.75">
      <c r="D922" s="110"/>
    </row>
    <row r="923" ht="12.75">
      <c r="D923" s="110"/>
    </row>
    <row r="924" ht="12.75">
      <c r="D924" s="110"/>
    </row>
    <row r="925" ht="12.75">
      <c r="D925" s="110"/>
    </row>
    <row r="926" ht="12.75">
      <c r="D926" s="110"/>
    </row>
    <row r="927" ht="12.75">
      <c r="D927" s="110"/>
    </row>
    <row r="928" ht="12.75">
      <c r="D928" s="110"/>
    </row>
    <row r="929" ht="12.75">
      <c r="D929" s="110"/>
    </row>
    <row r="930" ht="12.75">
      <c r="D930" s="110"/>
    </row>
    <row r="931" ht="12.75">
      <c r="D931" s="110"/>
    </row>
    <row r="932" ht="12.75">
      <c r="D932" s="110"/>
    </row>
    <row r="933" ht="12.75">
      <c r="D933" s="110"/>
    </row>
    <row r="934" ht="12.75">
      <c r="D934" s="110"/>
    </row>
    <row r="935" ht="12.75">
      <c r="D935" s="110"/>
    </row>
    <row r="936" ht="12.75">
      <c r="D936" s="110"/>
    </row>
    <row r="937" ht="12.75">
      <c r="D937" s="110"/>
    </row>
    <row r="938" ht="12.75">
      <c r="D938" s="110"/>
    </row>
    <row r="939" ht="12.75">
      <c r="D939" s="110"/>
    </row>
    <row r="940" ht="12.75">
      <c r="D940" s="110"/>
    </row>
    <row r="941" ht="12.75">
      <c r="D941" s="110"/>
    </row>
    <row r="942" ht="12.75">
      <c r="D942" s="110"/>
    </row>
    <row r="943" ht="12.75">
      <c r="D943" s="110"/>
    </row>
    <row r="944" ht="12.75">
      <c r="D944" s="110"/>
    </row>
    <row r="945" ht="12.75">
      <c r="D945" s="110"/>
    </row>
    <row r="946" ht="12.75">
      <c r="D946" s="110"/>
    </row>
    <row r="947" ht="12.75">
      <c r="D947" s="110"/>
    </row>
    <row r="948" ht="12.75">
      <c r="D948" s="110"/>
    </row>
    <row r="949" ht="12.75">
      <c r="D949" s="110"/>
    </row>
    <row r="950" ht="12.75">
      <c r="D950" s="110"/>
    </row>
    <row r="951" ht="12.75">
      <c r="D951" s="110"/>
    </row>
    <row r="952" ht="12.75">
      <c r="D952" s="110"/>
    </row>
    <row r="953" ht="12.75">
      <c r="D953" s="110"/>
    </row>
    <row r="954" ht="12.75">
      <c r="D954" s="110"/>
    </row>
    <row r="955" ht="12.75">
      <c r="D955" s="110"/>
    </row>
    <row r="956" ht="12.75">
      <c r="D956" s="110"/>
    </row>
    <row r="957" ht="12.75">
      <c r="D957" s="110"/>
    </row>
    <row r="958" ht="12.75">
      <c r="D958" s="110"/>
    </row>
    <row r="959" ht="12.75">
      <c r="D959" s="110"/>
    </row>
    <row r="960" ht="12.75">
      <c r="D960" s="110"/>
    </row>
    <row r="961" ht="12.75">
      <c r="D961" s="110"/>
    </row>
    <row r="962" ht="12.75">
      <c r="D962" s="110"/>
    </row>
    <row r="963" ht="12.75">
      <c r="D963" s="110"/>
    </row>
    <row r="964" ht="12.75">
      <c r="D964" s="110"/>
    </row>
    <row r="965" ht="12.75">
      <c r="D965" s="110"/>
    </row>
    <row r="966" ht="12.75">
      <c r="D966" s="110"/>
    </row>
    <row r="967" ht="12.75">
      <c r="D967" s="110"/>
    </row>
    <row r="968" ht="12.75">
      <c r="D968" s="110"/>
    </row>
    <row r="969" ht="12.75">
      <c r="D969" s="110"/>
    </row>
    <row r="970" ht="12.75">
      <c r="D970" s="110"/>
    </row>
    <row r="971" ht="12.75">
      <c r="D971" s="110"/>
    </row>
    <row r="972" ht="12.75">
      <c r="D972" s="110"/>
    </row>
    <row r="973" ht="12.75">
      <c r="D973" s="110"/>
    </row>
    <row r="974" ht="12.75">
      <c r="D974" s="110"/>
    </row>
    <row r="975" ht="12.75">
      <c r="D975" s="110"/>
    </row>
    <row r="976" ht="12.75">
      <c r="D976" s="110"/>
    </row>
    <row r="977" ht="12.75">
      <c r="D977" s="110"/>
    </row>
    <row r="978" ht="12.75">
      <c r="D978" s="110"/>
    </row>
    <row r="979" ht="12.75">
      <c r="D979" s="110"/>
    </row>
    <row r="980" ht="12.75">
      <c r="D980" s="110"/>
    </row>
    <row r="981" ht="12.75">
      <c r="D981" s="110"/>
    </row>
    <row r="982" ht="12.75">
      <c r="D982" s="110"/>
    </row>
    <row r="983" ht="12.75">
      <c r="D983" s="110"/>
    </row>
    <row r="984" ht="12.75">
      <c r="D984" s="110"/>
    </row>
    <row r="985" ht="12.75">
      <c r="D985" s="110"/>
    </row>
    <row r="986" ht="12.75">
      <c r="D986" s="110"/>
    </row>
    <row r="987" ht="12.75">
      <c r="D987" s="110"/>
    </row>
    <row r="988" ht="12.75">
      <c r="D988" s="110"/>
    </row>
    <row r="989" ht="12.75">
      <c r="D989" s="110"/>
    </row>
    <row r="990" ht="12.75">
      <c r="D990" s="110"/>
    </row>
    <row r="991" ht="12.75">
      <c r="D991" s="110"/>
    </row>
    <row r="992" ht="12.75">
      <c r="D992" s="110"/>
    </row>
    <row r="993" ht="12.75">
      <c r="D993" s="110"/>
    </row>
    <row r="994" ht="12.75">
      <c r="D994" s="110"/>
    </row>
    <row r="995" ht="12.75">
      <c r="D995" s="110"/>
    </row>
    <row r="996" ht="12.75">
      <c r="D996" s="110"/>
    </row>
    <row r="997" ht="12.75">
      <c r="D997" s="110"/>
    </row>
    <row r="998" ht="12.75">
      <c r="D998" s="110"/>
    </row>
    <row r="999" ht="12.75">
      <c r="D999" s="110"/>
    </row>
    <row r="1000" ht="12.75">
      <c r="D1000" s="110"/>
    </row>
    <row r="1001" ht="12.75">
      <c r="D1001" s="110"/>
    </row>
    <row r="1002" ht="12.75">
      <c r="D1002" s="110"/>
    </row>
    <row r="1003" ht="12.75">
      <c r="D1003" s="110"/>
    </row>
    <row r="1004" ht="12.75">
      <c r="D1004" s="110"/>
    </row>
    <row r="1005" ht="12.75">
      <c r="D1005" s="110"/>
    </row>
    <row r="1006" ht="12.75">
      <c r="D1006" s="110"/>
    </row>
    <row r="1007" ht="12.75">
      <c r="D1007" s="110"/>
    </row>
    <row r="1008" ht="12.75">
      <c r="D1008" s="110"/>
    </row>
    <row r="1009" ht="12.75">
      <c r="D1009" s="110"/>
    </row>
    <row r="1010" ht="12.75">
      <c r="D1010" s="110"/>
    </row>
    <row r="1011" ht="12.75">
      <c r="D1011" s="110"/>
    </row>
    <row r="1012" ht="12.75">
      <c r="D1012" s="110"/>
    </row>
    <row r="1013" ht="12.75">
      <c r="D1013" s="110"/>
    </row>
    <row r="1014" ht="12.75">
      <c r="D1014" s="110"/>
    </row>
    <row r="1015" ht="12.75">
      <c r="D1015" s="110"/>
    </row>
    <row r="1016" ht="12.75">
      <c r="D1016" s="110"/>
    </row>
    <row r="1017" ht="12.75">
      <c r="D1017" s="110"/>
    </row>
    <row r="1018" ht="12.75">
      <c r="D1018" s="110"/>
    </row>
    <row r="1019" ht="12.75">
      <c r="D1019" s="110"/>
    </row>
    <row r="1020" ht="12.75">
      <c r="D1020" s="110"/>
    </row>
    <row r="1021" ht="12.75">
      <c r="D1021" s="110"/>
    </row>
    <row r="1022" ht="12.75">
      <c r="D1022" s="110"/>
    </row>
    <row r="1023" ht="12.75">
      <c r="D1023" s="110"/>
    </row>
    <row r="1024" ht="12.75">
      <c r="D1024" s="110"/>
    </row>
    <row r="1025" ht="12.75">
      <c r="D1025" s="110"/>
    </row>
    <row r="1026" ht="12.75">
      <c r="D1026" s="110"/>
    </row>
    <row r="1027" ht="12.75">
      <c r="D1027" s="110"/>
    </row>
    <row r="1028" ht="12.75">
      <c r="D1028" s="110"/>
    </row>
    <row r="1029" ht="12.75">
      <c r="D1029" s="110"/>
    </row>
    <row r="1030" ht="12.75">
      <c r="D1030" s="110"/>
    </row>
    <row r="1031" ht="12.75">
      <c r="D1031" s="110"/>
    </row>
    <row r="1032" ht="12.75">
      <c r="D1032" s="110"/>
    </row>
    <row r="1033" ht="12.75">
      <c r="D1033" s="110"/>
    </row>
    <row r="1034" ht="12.75">
      <c r="D1034" s="110"/>
    </row>
    <row r="1035" ht="12.75">
      <c r="D1035" s="110"/>
    </row>
    <row r="1036" ht="12.75">
      <c r="D1036" s="110"/>
    </row>
    <row r="1037" ht="12.75">
      <c r="D1037" s="110"/>
    </row>
    <row r="1038" ht="12.75">
      <c r="D1038" s="110"/>
    </row>
    <row r="1039" ht="12.75">
      <c r="D1039" s="110"/>
    </row>
    <row r="1040" ht="12.75">
      <c r="D1040" s="110"/>
    </row>
    <row r="1041" ht="12.75">
      <c r="D1041" s="110"/>
    </row>
    <row r="1042" ht="12.75">
      <c r="D1042" s="110"/>
    </row>
    <row r="1043" ht="12.75">
      <c r="D1043" s="110"/>
    </row>
    <row r="1044" ht="12.75">
      <c r="D1044" s="110"/>
    </row>
    <row r="1045" ht="12.75">
      <c r="D1045" s="110"/>
    </row>
    <row r="1046" ht="12.75">
      <c r="D1046" s="110"/>
    </row>
    <row r="1047" ht="12.75">
      <c r="D1047" s="110"/>
    </row>
    <row r="1048" ht="12.75">
      <c r="D1048" s="110"/>
    </row>
    <row r="1049" ht="12.75">
      <c r="D1049" s="110"/>
    </row>
    <row r="1050" ht="12.75">
      <c r="D1050" s="110"/>
    </row>
    <row r="1051" ht="12.75">
      <c r="D1051" s="110"/>
    </row>
    <row r="1052" ht="12.75">
      <c r="D1052" s="110"/>
    </row>
    <row r="1053" ht="12.75">
      <c r="D1053" s="110"/>
    </row>
    <row r="1054" ht="12.75">
      <c r="D1054" s="110"/>
    </row>
    <row r="1055" ht="12.75">
      <c r="D1055" s="110"/>
    </row>
    <row r="1056" ht="12.75">
      <c r="D1056" s="110"/>
    </row>
    <row r="1057" ht="12.75">
      <c r="D1057" s="110"/>
    </row>
    <row r="1058" ht="12.75">
      <c r="D1058" s="110"/>
    </row>
    <row r="1059" ht="12.75">
      <c r="D1059" s="110"/>
    </row>
    <row r="1060" ht="12.75">
      <c r="D1060" s="110"/>
    </row>
    <row r="1061" ht="12.75">
      <c r="D1061" s="110"/>
    </row>
    <row r="1062" ht="12.75">
      <c r="D1062" s="110"/>
    </row>
    <row r="1063" ht="12.75">
      <c r="D1063" s="110"/>
    </row>
    <row r="1064" ht="12.75">
      <c r="D1064" s="110"/>
    </row>
    <row r="1065" ht="12.75">
      <c r="D1065" s="110"/>
    </row>
    <row r="1066" ht="12.75">
      <c r="D1066" s="110"/>
    </row>
    <row r="1067" ht="12.75">
      <c r="D1067" s="110"/>
    </row>
    <row r="1068" ht="12.75">
      <c r="D1068" s="110"/>
    </row>
    <row r="1069" ht="12.75">
      <c r="D1069" s="110"/>
    </row>
    <row r="1070" ht="12.75">
      <c r="D1070" s="110"/>
    </row>
    <row r="1071" ht="12.75">
      <c r="D1071" s="110"/>
    </row>
    <row r="1072" ht="12.75">
      <c r="D1072" s="110"/>
    </row>
    <row r="1073" ht="12.75">
      <c r="D1073" s="110"/>
    </row>
    <row r="1074" ht="12.75">
      <c r="D1074" s="110"/>
    </row>
    <row r="1075" ht="12.75">
      <c r="D1075" s="110"/>
    </row>
    <row r="1076" ht="12.75">
      <c r="D1076" s="110"/>
    </row>
    <row r="1077" ht="12.75">
      <c r="D1077" s="110"/>
    </row>
    <row r="1078" ht="12.75">
      <c r="D1078" s="110"/>
    </row>
    <row r="1079" ht="12.75">
      <c r="D1079" s="110"/>
    </row>
    <row r="1080" ht="12.75">
      <c r="D1080" s="110"/>
    </row>
    <row r="1081" ht="12.75">
      <c r="D1081" s="110"/>
    </row>
    <row r="1082" ht="12.75">
      <c r="D1082" s="110"/>
    </row>
    <row r="1083" ht="12.75">
      <c r="D1083" s="110"/>
    </row>
    <row r="1084" ht="12.75">
      <c r="D1084" s="110"/>
    </row>
    <row r="1085" ht="12.75">
      <c r="D1085" s="110"/>
    </row>
    <row r="1086" ht="12.75">
      <c r="D1086" s="110"/>
    </row>
    <row r="1087" ht="12.75">
      <c r="D1087" s="110"/>
    </row>
    <row r="1088" ht="12.75">
      <c r="D1088" s="110"/>
    </row>
    <row r="1089" ht="12.75">
      <c r="D1089" s="110"/>
    </row>
    <row r="1090" ht="12.75">
      <c r="D1090" s="110"/>
    </row>
    <row r="1091" ht="12.75">
      <c r="D1091" s="110"/>
    </row>
    <row r="1092" ht="12.75">
      <c r="D1092" s="110"/>
    </row>
    <row r="1093" ht="12.75">
      <c r="D1093" s="110"/>
    </row>
    <row r="1094" ht="12.75">
      <c r="D1094" s="110"/>
    </row>
    <row r="1095" ht="12.75">
      <c r="D1095" s="110"/>
    </row>
    <row r="1096" ht="12.75">
      <c r="D1096" s="110"/>
    </row>
    <row r="1097" ht="12.75">
      <c r="D1097" s="110"/>
    </row>
    <row r="1098" ht="12.75">
      <c r="D1098" s="110"/>
    </row>
    <row r="1099" ht="12.75">
      <c r="D1099" s="110"/>
    </row>
    <row r="1100" ht="12.75">
      <c r="D1100" s="110"/>
    </row>
    <row r="1101" ht="12.75">
      <c r="D1101" s="110"/>
    </row>
    <row r="1102" ht="12.75">
      <c r="D1102" s="110"/>
    </row>
    <row r="1103" ht="12.75">
      <c r="D1103" s="110"/>
    </row>
    <row r="1104" ht="12.75">
      <c r="D1104" s="110"/>
    </row>
    <row r="1105" ht="12.75">
      <c r="D1105" s="110"/>
    </row>
    <row r="1106" ht="12.75">
      <c r="D1106" s="110"/>
    </row>
    <row r="1107" ht="12.75">
      <c r="D1107" s="110"/>
    </row>
    <row r="1108" ht="12.75">
      <c r="D1108" s="110"/>
    </row>
    <row r="1109" ht="12.75">
      <c r="D1109" s="110"/>
    </row>
    <row r="1110" ht="12.75">
      <c r="D1110" s="110"/>
    </row>
    <row r="1111" ht="12.75">
      <c r="D1111" s="110"/>
    </row>
    <row r="1112" ht="12.75">
      <c r="D1112" s="110"/>
    </row>
    <row r="1113" ht="12.75">
      <c r="D1113" s="110"/>
    </row>
    <row r="1114" ht="12.75">
      <c r="D1114" s="110"/>
    </row>
    <row r="1115" ht="12.75">
      <c r="D1115" s="110"/>
    </row>
    <row r="1116" ht="12.75">
      <c r="D1116" s="110"/>
    </row>
    <row r="1117" ht="12.75">
      <c r="D1117" s="110"/>
    </row>
    <row r="1118" ht="12.75">
      <c r="D1118" s="110"/>
    </row>
    <row r="1119" ht="12.75">
      <c r="D1119" s="110"/>
    </row>
    <row r="1120" ht="12.75">
      <c r="D1120" s="110"/>
    </row>
    <row r="1121" ht="12.75">
      <c r="D1121" s="110"/>
    </row>
    <row r="1122" ht="12.75">
      <c r="D1122" s="110"/>
    </row>
    <row r="1123" ht="12.75">
      <c r="D1123" s="110"/>
    </row>
    <row r="1124" ht="12.75">
      <c r="D1124" s="110"/>
    </row>
    <row r="1125" ht="12.75">
      <c r="D1125" s="110"/>
    </row>
    <row r="1126" ht="12.75">
      <c r="D1126" s="110"/>
    </row>
    <row r="1127" ht="12.75">
      <c r="D1127" s="110"/>
    </row>
    <row r="1128" ht="12.75">
      <c r="D1128" s="110"/>
    </row>
    <row r="1129" ht="12.75">
      <c r="D1129" s="110"/>
    </row>
    <row r="1130" ht="12.75">
      <c r="D1130" s="110"/>
    </row>
    <row r="1131" ht="12.75">
      <c r="D1131" s="110"/>
    </row>
    <row r="1132" ht="12.75">
      <c r="D1132" s="110"/>
    </row>
    <row r="1133" ht="12.75">
      <c r="D1133" s="110"/>
    </row>
    <row r="1134" ht="12.75">
      <c r="D1134" s="110"/>
    </row>
    <row r="1135" ht="12.75">
      <c r="D1135" s="110"/>
    </row>
    <row r="1048576" ht="12.8"/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LibreOffice/6.1.2.1$Windows_X86_64 LibreOffice_project/65905a128db06ba48db947242809d14d3f9a93fe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Jetelina</dc:creator>
  <cp:keywords/>
  <dc:description/>
  <cp:lastModifiedBy/>
  <cp:lastPrinted>2019-03-19T12:27:02Z</cp:lastPrinted>
  <dcterms:created xsi:type="dcterms:W3CDTF">2009-04-08T07:15:50Z</dcterms:created>
  <dcterms:modified xsi:type="dcterms:W3CDTF">2021-06-01T09:44:01Z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